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14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codeName="ThisWorkbook"/>
  <mc:AlternateContent xmlns:mc="http://schemas.openxmlformats.org/markup-compatibility/2006">
    <mc:Choice Requires="x15">
      <x15ac:absPath xmlns:x15ac="http://schemas.microsoft.com/office/spreadsheetml/2010/11/ac" url="\\Mornt4\analisis\Departamento\INFORMES MENSUALES\BOLETIN ELECTRONICO\2020\ENE\INF_ELABORADA\"/>
    </mc:Choice>
  </mc:AlternateContent>
  <xr:revisionPtr revIDLastSave="0" documentId="13_ncr:1_{18B2D018-433A-4100-82B1-EC6150BD5634}" xr6:coauthVersionLast="41" xr6:coauthVersionMax="45" xr10:uidLastSave="{00000000-0000-0000-0000-000000000000}"/>
  <bookViews>
    <workbookView xWindow="-120" yWindow="-120" windowWidth="24240" windowHeight="13140" tabRatio="848" xr2:uid="{00000000-000D-0000-FFFF-FFFF00000000}"/>
  </bookViews>
  <sheets>
    <sheet name="Indice" sheetId="40" r:id="rId1"/>
    <sheet name="Mozart Reports" sheetId="45" state="veryHidden" r:id="rId2"/>
    <sheet name="P1" sheetId="6" r:id="rId3"/>
    <sheet name="P2" sheetId="29" r:id="rId4"/>
    <sheet name="P3" sheetId="11" r:id="rId5"/>
    <sheet name="P4" sheetId="10" r:id="rId6"/>
    <sheet name="P5" sheetId="13" r:id="rId7"/>
    <sheet name="P6" sheetId="30" r:id="rId8"/>
    <sheet name="P7" sheetId="31" r:id="rId9"/>
    <sheet name="P8" sheetId="14" r:id="rId10"/>
    <sheet name="P9" sheetId="15" r:id="rId11"/>
    <sheet name="P10" sheetId="16" r:id="rId12"/>
    <sheet name="P11" sheetId="57" r:id="rId13"/>
    <sheet name="P12" sheetId="21" r:id="rId14"/>
    <sheet name="P13" sheetId="23" r:id="rId15"/>
    <sheet name="Data 1" sheetId="48" state="hidden" r:id="rId16"/>
    <sheet name="Dat_01" sheetId="44" r:id="rId17"/>
    <sheet name="Dat_02" sheetId="47" r:id="rId18"/>
    <sheet name="Data 2" sheetId="49" state="hidden" r:id="rId19"/>
    <sheet name="Data 3" sheetId="43" r:id="rId20"/>
    <sheet name="Data 4" sheetId="59" r:id="rId21"/>
  </sheets>
  <externalReferences>
    <externalReference r:id="rId22"/>
    <externalReference r:id="rId23"/>
    <externalReference r:id="rId24"/>
    <externalReference r:id="rId25"/>
  </externalReferences>
  <definedNames>
    <definedName name="_xlnm._FilterDatabase" localSheetId="20" hidden="1">'Data 4'!$B$1:$G$487</definedName>
    <definedName name="_xlnm.Print_Area" localSheetId="12">#REF!</definedName>
    <definedName name="_xlnm.Print_Area">#REF!</definedName>
    <definedName name="_xlnm.Database" localSheetId="12">#REF!</definedName>
    <definedName name="_xlnm.Database">#REF!</definedName>
    <definedName name="cc" localSheetId="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14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4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c">[1]!ccc</definedName>
    <definedName name="CCCCV" localSheetId="12">#REF!</definedName>
    <definedName name="CCCCV">#REF!</definedName>
    <definedName name="CUADRO_ANTERIOR">[1]!CUADRO_ANTERIOR</definedName>
    <definedName name="cuadro_anterior_jcol">#N/A</definedName>
    <definedName name="CUADRO_PROXIMO">[1]!CUADRO_PROXIMO</definedName>
    <definedName name="cuadro_proximo_jcol">#N/A</definedName>
    <definedName name="DATOS" localSheetId="12">#REF!</definedName>
    <definedName name="DATOS">#REF!</definedName>
    <definedName name="DD" localSheetId="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14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4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emanda">[2]Demanda!$D$371:$AA$371</definedName>
    <definedName name="Eol_Dia">OFFSET(Dat_01!$W$180,0,0,COUNT(Dat_01!$W$180:$W$211),1)</definedName>
    <definedName name="Eol_Fechas">OFFSET(Dat_01!$A$180,0,0,COUNT(Dat_01!$A$180:$A$211),1)</definedName>
    <definedName name="Eol_Porcentaje">OFFSET(Dat_01!$V$180,0,0,COUNT(Dat_01!$V$180:$V$211),1)</definedName>
    <definedName name="Fecha">[2]I.Precios!$A$1:$A$74</definedName>
    <definedName name="FINALIZAR">[1]!FINALIZAR</definedName>
    <definedName name="finalizar_jcol">#N/A</definedName>
    <definedName name="fl">#N/A</definedName>
    <definedName name="H_Eol">OFFSET(Dat_01!$J$220,0,0,COUNT(Dat_01!$I$220:$I$245),1)</definedName>
    <definedName name="H_Gen">OFFSET(Dat_01!$Q$220,0,0,COUNT(Dat_01!$P$220:$P$245),1)</definedName>
    <definedName name="H_Porcentaje">OFFSET(Dat_01!$V$220,0,0,COUNT(Dat_01!$V$220:$V$245),1)</definedName>
    <definedName name="hola">#N/A</definedName>
    <definedName name="HTML1_1" hidden="1">"[energianosuministrada]Hoja1!$A$13:$J$46"</definedName>
    <definedName name="HTML1_10" hidden="1">""</definedName>
    <definedName name="HTML1_11" hidden="1">1</definedName>
    <definedName name="HTML1_12" hidden="1">"Macintosh HD:CASADO:INTRANET:calidaddeservicio:CS"</definedName>
    <definedName name="HTML1_2" hidden="1">1</definedName>
    <definedName name="HTML1_3" hidden="1">"energianosuministrada"</definedName>
    <definedName name="HTML1_4" hidden="1">""</definedName>
    <definedName name="HTML1_5" hidden="1">""</definedName>
    <definedName name="HTML1_6" hidden="1">-4146</definedName>
    <definedName name="HTML1_7" hidden="1">-4146</definedName>
    <definedName name="HTML1_8" hidden="1">"11/11/97"</definedName>
    <definedName name="HTML1_9" hidden="1">"SOPORTE DE USUARIOS"</definedName>
    <definedName name="HTMLCount" hidden="1">1</definedName>
    <definedName name="IMPRESION">[1]!IMPRESION</definedName>
    <definedName name="impresion_jcol">#N/A</definedName>
    <definedName name="jkhjklhjkhjkl">#N/A</definedName>
    <definedName name="MSTR.Balance_B.C._Mensual_Sistema_eléctrico">#REF!</definedName>
    <definedName name="MSTR.BANDA_PARA_CONSEJO_PROCESOS" localSheetId="12">#REF!</definedName>
    <definedName name="MSTR.BANDA_PARA_CONSEJO_PROCESOS">#REF!</definedName>
    <definedName name="MSTR.BANDA_PARA_CONSEJO_PROCESOS1" localSheetId="12">#REF!</definedName>
    <definedName name="MSTR.BANDA_PARA_CONSEJO_PROCESOS1">#REF!</definedName>
    <definedName name="MSTR.BANDA_PARA_CONSEJO_PROCESOS10" localSheetId="12">#REF!</definedName>
    <definedName name="MSTR.BANDA_PARA_CONSEJO_PROCESOS10">#REF!</definedName>
    <definedName name="MSTR.BANDA_PARA_CONSEJO_PROCESOS2" localSheetId="12">#REF!</definedName>
    <definedName name="MSTR.BANDA_PARA_CONSEJO_PROCESOS2">#REF!</definedName>
    <definedName name="MSTR.BANDA_PARA_CONSEJO_PROCESOS3" localSheetId="12">#REF!</definedName>
    <definedName name="MSTR.BANDA_PARA_CONSEJO_PROCESOS3">#REF!</definedName>
    <definedName name="MSTR.BANDA_PARA_CONSEJO_PROCESOS4" localSheetId="12">#REF!</definedName>
    <definedName name="MSTR.BANDA_PARA_CONSEJO_PROCESOS4">#REF!</definedName>
    <definedName name="MSTR.BANDA_PARA_CONSEJO_PROCESOS5" localSheetId="12">#REF!</definedName>
    <definedName name="MSTR.BANDA_PARA_CONSEJO_PROCESOS5">#REF!</definedName>
    <definedName name="MSTR.BANDA_PARA_CONSEJO_PROCESOS6" localSheetId="12">#REF!</definedName>
    <definedName name="MSTR.BANDA_PARA_CONSEJO_PROCESOS6">#REF!</definedName>
    <definedName name="MSTR.BANDA_PARA_CONSEJO_PROCESOS7" localSheetId="12">#REF!</definedName>
    <definedName name="MSTR.BANDA_PARA_CONSEJO_PROCESOS7">#REF!</definedName>
    <definedName name="MSTR.BANDA_PARA_CONSEJO_PROCESOS8" localSheetId="12">#REF!</definedName>
    <definedName name="MSTR.BANDA_PARA_CONSEJO_PROCESOS8">#REF!</definedName>
    <definedName name="MSTR.BANDA_PARA_CONSEJO_PROCESOS9" localSheetId="12">#REF!</definedName>
    <definedName name="MSTR.BANDA_PARA_CONSEJO_PROCESOS9">#REF!</definedName>
    <definedName name="MSTR.Emisiones_CO2">#REF!</definedName>
    <definedName name="MSTR.Eolica_diaria_Balance">#REF!</definedName>
    <definedName name="MSTR.Liquidación_por_Segmentos" localSheetId="12">#REF!</definedName>
    <definedName name="MSTR.Liquidación_por_Segmentos">#REF!</definedName>
    <definedName name="MSTR.Liquidación_por_Segmentos1" localSheetId="12">#REF!</definedName>
    <definedName name="MSTR.Liquidación_por_Segmentos1">#REF!</definedName>
    <definedName name="MSTR.Liquidación_por_Segmentos10" localSheetId="12">#REF!</definedName>
    <definedName name="MSTR.Liquidación_por_Segmentos10">#REF!</definedName>
    <definedName name="MSTR.Liquidación_por_Segmentos11" localSheetId="12">#REF!</definedName>
    <definedName name="MSTR.Liquidación_por_Segmentos11">#REF!</definedName>
    <definedName name="MSTR.Liquidación_por_Segmentos2" localSheetId="12">#REF!</definedName>
    <definedName name="MSTR.Liquidación_por_Segmentos2">#REF!</definedName>
    <definedName name="MSTR.Liquidación_por_Segmentos3" localSheetId="12">#REF!</definedName>
    <definedName name="MSTR.Liquidación_por_Segmentos3">#REF!</definedName>
    <definedName name="MSTR.Liquidación_por_Segmentos4" localSheetId="12">#REF!</definedName>
    <definedName name="MSTR.Liquidación_por_Segmentos4">#REF!</definedName>
    <definedName name="MSTR.Liquidación_por_Segmentos5" localSheetId="12">#REF!</definedName>
    <definedName name="MSTR.Liquidación_por_Segmentos5">#REF!</definedName>
    <definedName name="MSTR.Liquidación_por_Segmentos6" localSheetId="12">#REF!</definedName>
    <definedName name="MSTR.Liquidación_por_Segmentos6">#REF!</definedName>
    <definedName name="MSTR.Liquidación_por_Segmentos7" localSheetId="12">#REF!</definedName>
    <definedName name="MSTR.Liquidación_por_Segmentos7">#REF!</definedName>
    <definedName name="MSTR.Liquidación_por_Segmentos8" localSheetId="12">#REF!</definedName>
    <definedName name="MSTR.Liquidación_por_Segmentos8">#REF!</definedName>
    <definedName name="MSTR.Liquidación_por_Segmentos9" localSheetId="12">#REF!</definedName>
    <definedName name="MSTR.Liquidación_por_Segmentos9">#REF!</definedName>
    <definedName name="MSTR.Serie_Balance_Nuevo_Energía_Eléctrica_Mensual.1" localSheetId="12">#REF!</definedName>
    <definedName name="MSTR.Serie_Balance_Nuevo_Energía_Eléctrica_Mensual.1">#REF!</definedName>
    <definedName name="MSTR.Serie_Balance_Nuevo_Energía_Eléctrica_Mes_Baleares" localSheetId="12">#REF!</definedName>
    <definedName name="MSTR.Serie_Balance_Nuevo_Energía_Eléctrica_Mes_Baleares">#REF!</definedName>
    <definedName name="n" localSheetId="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14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4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14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4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n">[1]!nnn</definedName>
    <definedName name="nnnn">[1]!nnnn</definedName>
    <definedName name="nu">[1]!nu</definedName>
    <definedName name="nuevo">#N/A</definedName>
    <definedName name="PRINCIPAL">[1]!PRINCIPAL</definedName>
    <definedName name="principal_jcol">#N/A</definedName>
    <definedName name="Prod">OFFSET(Dat_02!$E$3,0,0,COUNT(Dat_02!$E$3:$E$500),1)</definedName>
    <definedName name="Prod_Dia">OFFSET(Dat_02!$C$3,0,0,COUNT(Dat_02!$C$3:$C$500),1)</definedName>
    <definedName name="Prod_Inter" localSheetId="12">OFFSET(Dat_02!$H$3,0,0,COUNT(Dat_02!#REF!),1)</definedName>
    <definedName name="Prod_Inter">OFFSET(Dat_02!$H$3,0,0,COUNT(Dat_02!#REF!),1)</definedName>
    <definedName name="Prod_Med">OFFSET(Dat_02!$D$3,0,0,COUNT(Dat_02!$D$3:$D$500),1)</definedName>
    <definedName name="rosa">[1]!rosa</definedName>
    <definedName name="rosa2">[1]!rosa2</definedName>
    <definedName name="v">#N/A</definedName>
    <definedName name="VV">[1]!VV</definedName>
    <definedName name="wrn.Completo." localSheetId="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14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4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14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4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x">[1]!x</definedName>
    <definedName name="XX">[1]!XX</definedName>
    <definedName name="xxx">[1]!xxx</definedName>
    <definedName name="XXXX" xml:space="preserve">                                                                                       Dat_01!$A$248:$O$261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52" i="43" l="1"/>
  <c r="J53" i="43"/>
  <c r="O166" i="44"/>
  <c r="O158" i="44"/>
  <c r="F70" i="43" l="1"/>
  <c r="B3" i="59" l="1"/>
  <c r="B4" i="59"/>
  <c r="B5" i="59"/>
  <c r="F5" i="59" s="1"/>
  <c r="B6" i="59"/>
  <c r="B7" i="59"/>
  <c r="B8" i="59"/>
  <c r="B9" i="59"/>
  <c r="F9" i="59" s="1"/>
  <c r="B10" i="59"/>
  <c r="B11" i="59"/>
  <c r="B12" i="59"/>
  <c r="B13" i="59"/>
  <c r="F13" i="59" s="1"/>
  <c r="B14" i="59"/>
  <c r="B15" i="59"/>
  <c r="B16" i="59"/>
  <c r="B17" i="59"/>
  <c r="F17" i="59" s="1"/>
  <c r="B18" i="59"/>
  <c r="B19" i="59"/>
  <c r="B20" i="59"/>
  <c r="F20" i="59" s="1"/>
  <c r="B21" i="59"/>
  <c r="B22" i="59"/>
  <c r="F22" i="59" s="1"/>
  <c r="B23" i="59"/>
  <c r="B24" i="59"/>
  <c r="B25" i="59"/>
  <c r="B26" i="59"/>
  <c r="F26" i="59" s="1"/>
  <c r="B27" i="59"/>
  <c r="B28" i="59"/>
  <c r="B29" i="59"/>
  <c r="C29" i="59" s="1"/>
  <c r="B30" i="59"/>
  <c r="F30" i="59" s="1"/>
  <c r="B31" i="59"/>
  <c r="B32" i="59"/>
  <c r="B33" i="59"/>
  <c r="B34" i="59"/>
  <c r="F34" i="59" s="1"/>
  <c r="B35" i="59"/>
  <c r="B36" i="59"/>
  <c r="B37" i="59"/>
  <c r="B38" i="59"/>
  <c r="F38" i="59" s="1"/>
  <c r="B39" i="59"/>
  <c r="B40" i="59"/>
  <c r="B41" i="59"/>
  <c r="C41" i="59" s="1"/>
  <c r="B42" i="59"/>
  <c r="F42" i="59" s="1"/>
  <c r="B43" i="59"/>
  <c r="B44" i="59"/>
  <c r="B45" i="59"/>
  <c r="C45" i="59" s="1"/>
  <c r="B46" i="59"/>
  <c r="F46" i="59" s="1"/>
  <c r="B47" i="59"/>
  <c r="B48" i="59"/>
  <c r="F48" i="59" s="1"/>
  <c r="B49" i="59"/>
  <c r="B50" i="59"/>
  <c r="F50" i="59" s="1"/>
  <c r="B51" i="59"/>
  <c r="B52" i="59"/>
  <c r="B53" i="59"/>
  <c r="D53" i="59" s="1"/>
  <c r="B54" i="59"/>
  <c r="F54" i="59" s="1"/>
  <c r="B55" i="59"/>
  <c r="B56" i="59"/>
  <c r="B57" i="59"/>
  <c r="B58" i="59"/>
  <c r="F58" i="59" s="1"/>
  <c r="B59" i="59"/>
  <c r="B60" i="59"/>
  <c r="F60" i="59" s="1"/>
  <c r="B61" i="59"/>
  <c r="G61" i="59" s="1"/>
  <c r="B62" i="59"/>
  <c r="B63" i="59"/>
  <c r="B64" i="59"/>
  <c r="B65" i="59"/>
  <c r="B66" i="59"/>
  <c r="B67" i="59"/>
  <c r="F67" i="59" s="1"/>
  <c r="B68" i="59"/>
  <c r="F68" i="59" s="1"/>
  <c r="B69" i="59"/>
  <c r="C69" i="59" s="1"/>
  <c r="B70" i="59"/>
  <c r="G70" i="59" s="1"/>
  <c r="B71" i="59"/>
  <c r="B72" i="59"/>
  <c r="F72" i="59" s="1"/>
  <c r="B73" i="59"/>
  <c r="B74" i="59"/>
  <c r="B75" i="59"/>
  <c r="F75" i="59" s="1"/>
  <c r="B76" i="59"/>
  <c r="B77" i="59"/>
  <c r="C77" i="59" s="1"/>
  <c r="B78" i="59"/>
  <c r="B79" i="59"/>
  <c r="F79" i="59" s="1"/>
  <c r="B80" i="59"/>
  <c r="B81" i="59"/>
  <c r="G81" i="59" s="1"/>
  <c r="B82" i="59"/>
  <c r="B83" i="59"/>
  <c r="F83" i="59" s="1"/>
  <c r="B84" i="59"/>
  <c r="F84" i="59" s="1"/>
  <c r="B85" i="59"/>
  <c r="B86" i="59"/>
  <c r="B87" i="59"/>
  <c r="F87" i="59" s="1"/>
  <c r="B88" i="59"/>
  <c r="B89" i="59"/>
  <c r="C89" i="59" s="1"/>
  <c r="B90" i="59"/>
  <c r="B91" i="59"/>
  <c r="F91" i="59" s="1"/>
  <c r="B92" i="59"/>
  <c r="F92" i="59" s="1"/>
  <c r="B93" i="59"/>
  <c r="C93" i="59" s="1"/>
  <c r="B94" i="59"/>
  <c r="C94" i="59" s="1"/>
  <c r="B95" i="59"/>
  <c r="B96" i="59"/>
  <c r="B97" i="59"/>
  <c r="B98" i="59"/>
  <c r="C98" i="59" s="1"/>
  <c r="B99" i="59"/>
  <c r="F99" i="59" s="1"/>
  <c r="B100" i="59"/>
  <c r="F100" i="59" s="1"/>
  <c r="B101" i="59"/>
  <c r="C101" i="59" s="1"/>
  <c r="B102" i="59"/>
  <c r="G102" i="59" s="1"/>
  <c r="B103" i="59"/>
  <c r="B104" i="59"/>
  <c r="F104" i="59" s="1"/>
  <c r="B105" i="59"/>
  <c r="B106" i="59"/>
  <c r="C106" i="59" s="1"/>
  <c r="B107" i="59"/>
  <c r="F107" i="59" s="1"/>
  <c r="B108" i="59"/>
  <c r="B109" i="59"/>
  <c r="G109" i="59" s="1"/>
  <c r="B110" i="59"/>
  <c r="B111" i="59"/>
  <c r="B112" i="59"/>
  <c r="F112" i="59" s="1"/>
  <c r="B113" i="59"/>
  <c r="B114" i="59"/>
  <c r="D114" i="59" s="1"/>
  <c r="B115" i="59"/>
  <c r="F115" i="59" s="1"/>
  <c r="B116" i="59"/>
  <c r="B117" i="59"/>
  <c r="F117" i="59" s="1"/>
  <c r="B118" i="59"/>
  <c r="B119" i="59"/>
  <c r="F119" i="59" s="1"/>
  <c r="B120" i="59"/>
  <c r="F120" i="59" s="1"/>
  <c r="B121" i="59"/>
  <c r="B122" i="59"/>
  <c r="C122" i="59" s="1"/>
  <c r="B123" i="59"/>
  <c r="F123" i="59" s="1"/>
  <c r="B124" i="59"/>
  <c r="F124" i="59" s="1"/>
  <c r="B125" i="59"/>
  <c r="D125" i="59" s="1"/>
  <c r="B126" i="59"/>
  <c r="B127" i="59"/>
  <c r="F127" i="59" s="1"/>
  <c r="B128" i="59"/>
  <c r="F128" i="59" s="1"/>
  <c r="B129" i="59"/>
  <c r="F129" i="59" s="1"/>
  <c r="B130" i="59"/>
  <c r="B131" i="59"/>
  <c r="F131" i="59" s="1"/>
  <c r="B132" i="59"/>
  <c r="B133" i="59"/>
  <c r="B134" i="59"/>
  <c r="B135" i="59"/>
  <c r="B136" i="59"/>
  <c r="F136" i="59" s="1"/>
  <c r="B137" i="59"/>
  <c r="B138" i="59"/>
  <c r="F138" i="59" s="1"/>
  <c r="B139" i="59"/>
  <c r="B140" i="59"/>
  <c r="B141" i="59"/>
  <c r="G141" i="59" s="1"/>
  <c r="B142" i="59"/>
  <c r="B143" i="59"/>
  <c r="F143" i="59" s="1"/>
  <c r="B144" i="59"/>
  <c r="F144" i="59" s="1"/>
  <c r="B145" i="59"/>
  <c r="F145" i="59" s="1"/>
  <c r="B146" i="59"/>
  <c r="B147" i="59"/>
  <c r="F147" i="59" s="1"/>
  <c r="B148" i="59"/>
  <c r="F148" i="59" s="1"/>
  <c r="B149" i="59"/>
  <c r="D149" i="59" s="1"/>
  <c r="B150" i="59"/>
  <c r="G150" i="59" s="1"/>
  <c r="B151" i="59"/>
  <c r="F151" i="59" s="1"/>
  <c r="B152" i="59"/>
  <c r="B153" i="59"/>
  <c r="B154" i="59"/>
  <c r="D154" i="59" s="1"/>
  <c r="B155" i="59"/>
  <c r="F155" i="59" s="1"/>
  <c r="B156" i="59"/>
  <c r="F156" i="59" s="1"/>
  <c r="B157" i="59"/>
  <c r="B158" i="59"/>
  <c r="D158" i="59" s="1"/>
  <c r="B159" i="59"/>
  <c r="D159" i="59" s="1"/>
  <c r="B160" i="59"/>
  <c r="F160" i="59" s="1"/>
  <c r="B161" i="59"/>
  <c r="C161" i="59" s="1"/>
  <c r="B162" i="59"/>
  <c r="B163" i="59"/>
  <c r="F163" i="59" s="1"/>
  <c r="B164" i="59"/>
  <c r="B165" i="59"/>
  <c r="B166" i="59"/>
  <c r="C166" i="59" s="1"/>
  <c r="B167" i="59"/>
  <c r="G167" i="59" s="1"/>
  <c r="B168" i="59"/>
  <c r="F168" i="59" s="1"/>
  <c r="B169" i="59"/>
  <c r="F169" i="59" s="1"/>
  <c r="B170" i="59"/>
  <c r="B171" i="59"/>
  <c r="C171" i="59" s="1"/>
  <c r="B172" i="59"/>
  <c r="D172" i="59" s="1"/>
  <c r="B173" i="59"/>
  <c r="B174" i="59"/>
  <c r="F174" i="59" s="1"/>
  <c r="B175" i="59"/>
  <c r="F175" i="59" s="1"/>
  <c r="B176" i="59"/>
  <c r="F176" i="59" s="1"/>
  <c r="B177" i="59"/>
  <c r="F177" i="59" s="1"/>
  <c r="B178" i="59"/>
  <c r="C178" i="59" s="1"/>
  <c r="B179" i="59"/>
  <c r="C179" i="59" s="1"/>
  <c r="B180" i="59"/>
  <c r="D180" i="59" s="1"/>
  <c r="B181" i="59"/>
  <c r="B182" i="59"/>
  <c r="F182" i="59" s="1"/>
  <c r="B183" i="59"/>
  <c r="F183" i="59" s="1"/>
  <c r="B184" i="59"/>
  <c r="D184" i="59" s="1"/>
  <c r="B185" i="59"/>
  <c r="F185" i="59" s="1"/>
  <c r="B186" i="59"/>
  <c r="C186" i="59" s="1"/>
  <c r="B187" i="59"/>
  <c r="F187" i="59" s="1"/>
  <c r="B188" i="59"/>
  <c r="F188" i="59" s="1"/>
  <c r="B189" i="59"/>
  <c r="F189" i="59" s="1"/>
  <c r="B190" i="59"/>
  <c r="F190" i="59" s="1"/>
  <c r="B191" i="59"/>
  <c r="F191" i="59" s="1"/>
  <c r="B192" i="59"/>
  <c r="D192" i="59" s="1"/>
  <c r="B193" i="59"/>
  <c r="B194" i="59"/>
  <c r="B195" i="59"/>
  <c r="F195" i="59" s="1"/>
  <c r="B196" i="59"/>
  <c r="F196" i="59" s="1"/>
  <c r="B197" i="59"/>
  <c r="C197" i="59" s="1"/>
  <c r="B198" i="59"/>
  <c r="F198" i="59" s="1"/>
  <c r="B199" i="59"/>
  <c r="C199" i="59" s="1"/>
  <c r="B200" i="59"/>
  <c r="F200" i="59" s="1"/>
  <c r="B201" i="59"/>
  <c r="F201" i="59" s="1"/>
  <c r="B202" i="59"/>
  <c r="F202" i="59" s="1"/>
  <c r="B203" i="59"/>
  <c r="F203" i="59" s="1"/>
  <c r="B204" i="59"/>
  <c r="G204" i="59" s="1"/>
  <c r="B205" i="59"/>
  <c r="B206" i="59"/>
  <c r="B207" i="59"/>
  <c r="D207" i="59" s="1"/>
  <c r="B208" i="59"/>
  <c r="F208" i="59" s="1"/>
  <c r="B209" i="59"/>
  <c r="F209" i="59" s="1"/>
  <c r="B210" i="59"/>
  <c r="B211" i="59"/>
  <c r="F211" i="59" s="1"/>
  <c r="B212" i="59"/>
  <c r="F212" i="59" s="1"/>
  <c r="B213" i="59"/>
  <c r="B214" i="59"/>
  <c r="F214" i="59" s="1"/>
  <c r="B215" i="59"/>
  <c r="G215" i="59" s="1"/>
  <c r="B216" i="59"/>
  <c r="F216" i="59" s="1"/>
  <c r="B217" i="59"/>
  <c r="B218" i="59"/>
  <c r="F218" i="59" s="1"/>
  <c r="B219" i="59"/>
  <c r="F219" i="59" s="1"/>
  <c r="B220" i="59"/>
  <c r="F220" i="59" s="1"/>
  <c r="B221" i="59"/>
  <c r="C221" i="59" s="1"/>
  <c r="B222" i="59"/>
  <c r="D222" i="59" s="1"/>
  <c r="B223" i="59"/>
  <c r="F223" i="59" s="1"/>
  <c r="B224" i="59"/>
  <c r="G224" i="59" s="1"/>
  <c r="B225" i="59"/>
  <c r="F225" i="59" s="1"/>
  <c r="B226" i="59"/>
  <c r="G226" i="59" s="1"/>
  <c r="B227" i="59"/>
  <c r="F227" i="59" s="1"/>
  <c r="B228" i="59"/>
  <c r="F228" i="59" s="1"/>
  <c r="B229" i="59"/>
  <c r="F229" i="59" s="1"/>
  <c r="B230" i="59"/>
  <c r="B231" i="59"/>
  <c r="G231" i="59" s="1"/>
  <c r="B232" i="59"/>
  <c r="F232" i="59" s="1"/>
  <c r="B233" i="59"/>
  <c r="B234" i="59"/>
  <c r="F234" i="59" s="1"/>
  <c r="B235" i="59"/>
  <c r="F235" i="59" s="1"/>
  <c r="B236" i="59"/>
  <c r="B237" i="59"/>
  <c r="B238" i="59"/>
  <c r="B239" i="59"/>
  <c r="G239" i="59" s="1"/>
  <c r="B240" i="59"/>
  <c r="F240" i="59" s="1"/>
  <c r="B241" i="59"/>
  <c r="B242" i="59"/>
  <c r="F242" i="59" s="1"/>
  <c r="B243" i="59"/>
  <c r="F243" i="59" s="1"/>
  <c r="B244" i="59"/>
  <c r="F244" i="59" s="1"/>
  <c r="B245" i="59"/>
  <c r="B246" i="59"/>
  <c r="G246" i="59" s="1"/>
  <c r="B247" i="59"/>
  <c r="G247" i="59" s="1"/>
  <c r="B248" i="59"/>
  <c r="F248" i="59" s="1"/>
  <c r="B249" i="59"/>
  <c r="B250" i="59"/>
  <c r="F250" i="59" s="1"/>
  <c r="B251" i="59"/>
  <c r="F251" i="59" s="1"/>
  <c r="B252" i="59"/>
  <c r="F252" i="59" s="1"/>
  <c r="B253" i="59"/>
  <c r="B254" i="59"/>
  <c r="B255" i="59"/>
  <c r="F255" i="59" s="1"/>
  <c r="B256" i="59"/>
  <c r="B257" i="59"/>
  <c r="F257" i="59" s="1"/>
  <c r="B258" i="59"/>
  <c r="F258" i="59" s="1"/>
  <c r="B259" i="59"/>
  <c r="F259" i="59" s="1"/>
  <c r="B260" i="59"/>
  <c r="F260" i="59" s="1"/>
  <c r="B261" i="59"/>
  <c r="F261" i="59" s="1"/>
  <c r="B262" i="59"/>
  <c r="D262" i="59" s="1"/>
  <c r="B263" i="59"/>
  <c r="F263" i="59" s="1"/>
  <c r="B264" i="59"/>
  <c r="F264" i="59" s="1"/>
  <c r="B265" i="59"/>
  <c r="C265" i="59" s="1"/>
  <c r="B266" i="59"/>
  <c r="B267" i="59"/>
  <c r="C267" i="59" s="1"/>
  <c r="B268" i="59"/>
  <c r="D268" i="59" s="1"/>
  <c r="B269" i="59"/>
  <c r="B270" i="59"/>
  <c r="F270" i="59" s="1"/>
  <c r="B271" i="59"/>
  <c r="F271" i="59" s="1"/>
  <c r="B272" i="59"/>
  <c r="F272" i="59" s="1"/>
  <c r="B273" i="59"/>
  <c r="B274" i="59"/>
  <c r="G274" i="59" s="1"/>
  <c r="B275" i="59"/>
  <c r="C275" i="59" s="1"/>
  <c r="B276" i="59"/>
  <c r="F276" i="59" s="1"/>
  <c r="B277" i="59"/>
  <c r="G277" i="59" s="1"/>
  <c r="B278" i="59"/>
  <c r="F278" i="59" s="1"/>
  <c r="B279" i="59"/>
  <c r="G279" i="59" s="1"/>
  <c r="B280" i="59"/>
  <c r="F280" i="59" s="1"/>
  <c r="B281" i="59"/>
  <c r="B282" i="59"/>
  <c r="G282" i="59" s="1"/>
  <c r="B283" i="59"/>
  <c r="C283" i="59" s="1"/>
  <c r="B284" i="59"/>
  <c r="F284" i="59" s="1"/>
  <c r="B285" i="59"/>
  <c r="G285" i="59" s="1"/>
  <c r="B286" i="59"/>
  <c r="F286" i="59" s="1"/>
  <c r="B287" i="59"/>
  <c r="G287" i="59" s="1"/>
  <c r="B288" i="59"/>
  <c r="D288" i="59" s="1"/>
  <c r="B289" i="59"/>
  <c r="B290" i="59"/>
  <c r="B291" i="59"/>
  <c r="F291" i="59" s="1"/>
  <c r="B292" i="59"/>
  <c r="F292" i="59" s="1"/>
  <c r="B293" i="59"/>
  <c r="B294" i="59"/>
  <c r="G294" i="59" s="1"/>
  <c r="B295" i="59"/>
  <c r="F295" i="59" s="1"/>
  <c r="B296" i="59"/>
  <c r="F296" i="59" s="1"/>
  <c r="B297" i="59"/>
  <c r="B298" i="59"/>
  <c r="F298" i="59" s="1"/>
  <c r="B299" i="59"/>
  <c r="B300" i="59"/>
  <c r="F300" i="59" s="1"/>
  <c r="B301" i="59"/>
  <c r="F301" i="59" s="1"/>
  <c r="B302" i="59"/>
  <c r="B303" i="59"/>
  <c r="D303" i="59" s="1"/>
  <c r="B304" i="59"/>
  <c r="F304" i="59" s="1"/>
  <c r="B305" i="59"/>
  <c r="G305" i="59" s="1"/>
  <c r="B306" i="59"/>
  <c r="C306" i="59" s="1"/>
  <c r="B307" i="59"/>
  <c r="D307" i="59" s="1"/>
  <c r="B308" i="59"/>
  <c r="F308" i="59" s="1"/>
  <c r="B309" i="59"/>
  <c r="B310" i="59"/>
  <c r="B311" i="59"/>
  <c r="G311" i="59" s="1"/>
  <c r="B312" i="59"/>
  <c r="B313" i="59"/>
  <c r="D313" i="59" s="1"/>
  <c r="B314" i="59"/>
  <c r="B315" i="59"/>
  <c r="B316" i="59"/>
  <c r="F316" i="59" s="1"/>
  <c r="B317" i="59"/>
  <c r="B318" i="59"/>
  <c r="B319" i="59"/>
  <c r="G319" i="59" s="1"/>
  <c r="B320" i="59"/>
  <c r="B321" i="59"/>
  <c r="C321" i="59" s="1"/>
  <c r="B322" i="59"/>
  <c r="B323" i="59"/>
  <c r="B324" i="59"/>
  <c r="F324" i="59" s="1"/>
  <c r="B325" i="59"/>
  <c r="B326" i="59"/>
  <c r="B327" i="59"/>
  <c r="C327" i="59" s="1"/>
  <c r="B328" i="59"/>
  <c r="D328" i="59" s="1"/>
  <c r="B329" i="59"/>
  <c r="B330" i="59"/>
  <c r="B331" i="59"/>
  <c r="G331" i="59" s="1"/>
  <c r="B332" i="59"/>
  <c r="D332" i="59" s="1"/>
  <c r="B333" i="59"/>
  <c r="B334" i="59"/>
  <c r="G334" i="59" s="1"/>
  <c r="B335" i="59"/>
  <c r="B336" i="59"/>
  <c r="B337" i="59"/>
  <c r="G337" i="59" s="1"/>
  <c r="B338" i="59"/>
  <c r="C338" i="59" s="1"/>
  <c r="B339" i="59"/>
  <c r="B340" i="59"/>
  <c r="F340" i="59" s="1"/>
  <c r="B341" i="59"/>
  <c r="B342" i="59"/>
  <c r="F342" i="59" s="1"/>
  <c r="B343" i="59"/>
  <c r="B344" i="59"/>
  <c r="G344" i="59" s="1"/>
  <c r="B345" i="59"/>
  <c r="B346" i="59"/>
  <c r="C346" i="59" s="1"/>
  <c r="B347" i="59"/>
  <c r="C347" i="59" s="1"/>
  <c r="B348" i="59"/>
  <c r="F348" i="59" s="1"/>
  <c r="B349" i="59"/>
  <c r="C349" i="59" s="1"/>
  <c r="B350" i="59"/>
  <c r="G350" i="59" s="1"/>
  <c r="B351" i="59"/>
  <c r="C351" i="59" s="1"/>
  <c r="B352" i="59"/>
  <c r="C352" i="59" s="1"/>
  <c r="B353" i="59"/>
  <c r="B354" i="59"/>
  <c r="G354" i="59" s="1"/>
  <c r="B355" i="59"/>
  <c r="C355" i="59" s="1"/>
  <c r="B356" i="59"/>
  <c r="C356" i="59" s="1"/>
  <c r="B357" i="59"/>
  <c r="B358" i="59"/>
  <c r="C358" i="59" s="1"/>
  <c r="B359" i="59"/>
  <c r="F359" i="59" s="1"/>
  <c r="B360" i="59"/>
  <c r="B361" i="59"/>
  <c r="B362" i="59"/>
  <c r="C362" i="59" s="1"/>
  <c r="B363" i="59"/>
  <c r="B364" i="59"/>
  <c r="B365" i="59"/>
  <c r="B366" i="59"/>
  <c r="B367" i="59"/>
  <c r="G367" i="59" s="1"/>
  <c r="B368" i="59"/>
  <c r="F368" i="59" s="1"/>
  <c r="B369" i="59"/>
  <c r="G369" i="59" s="1"/>
  <c r="B370" i="59"/>
  <c r="B371" i="59"/>
  <c r="C371" i="59" s="1"/>
  <c r="B372" i="59"/>
  <c r="B373" i="59"/>
  <c r="C373" i="59" s="1"/>
  <c r="B374" i="59"/>
  <c r="B375" i="59"/>
  <c r="B376" i="59"/>
  <c r="F376" i="59" s="1"/>
  <c r="B377" i="59"/>
  <c r="G377" i="59" s="1"/>
  <c r="B378" i="59"/>
  <c r="C378" i="59" s="1"/>
  <c r="B379" i="59"/>
  <c r="D379" i="59" s="1"/>
  <c r="B380" i="59"/>
  <c r="B381" i="59"/>
  <c r="B382" i="59"/>
  <c r="C382" i="59" s="1"/>
  <c r="B383" i="59"/>
  <c r="C383" i="59" s="1"/>
  <c r="B384" i="59"/>
  <c r="F384" i="59" s="1"/>
  <c r="B385" i="59"/>
  <c r="C385" i="59" s="1"/>
  <c r="B386" i="59"/>
  <c r="B387" i="59"/>
  <c r="D387" i="59" s="1"/>
  <c r="B388" i="59"/>
  <c r="D388" i="59" s="1"/>
  <c r="B389" i="59"/>
  <c r="G389" i="59" s="1"/>
  <c r="B390" i="59"/>
  <c r="G390" i="59" s="1"/>
  <c r="B391" i="59"/>
  <c r="D391" i="59" s="1"/>
  <c r="B392" i="59"/>
  <c r="C392" i="59" s="1"/>
  <c r="B393" i="59"/>
  <c r="C393" i="59" s="1"/>
  <c r="B394" i="59"/>
  <c r="G394" i="59" s="1"/>
  <c r="B395" i="59"/>
  <c r="B396" i="59"/>
  <c r="F396" i="59" s="1"/>
  <c r="B397" i="59"/>
  <c r="D397" i="59" s="1"/>
  <c r="B398" i="59"/>
  <c r="B399" i="59"/>
  <c r="B400" i="59"/>
  <c r="F400" i="59" s="1"/>
  <c r="B401" i="59"/>
  <c r="B402" i="59"/>
  <c r="C402" i="59" s="1"/>
  <c r="B403" i="59"/>
  <c r="C403" i="59" s="1"/>
  <c r="B404" i="59"/>
  <c r="C404" i="59" s="1"/>
  <c r="B405" i="59"/>
  <c r="B406" i="59"/>
  <c r="G406" i="59" s="1"/>
  <c r="B407" i="59"/>
  <c r="D407" i="59" s="1"/>
  <c r="B408" i="59"/>
  <c r="B409" i="59"/>
  <c r="G409" i="59" s="1"/>
  <c r="B410" i="59"/>
  <c r="B411" i="59"/>
  <c r="B412" i="59"/>
  <c r="D412" i="59" s="1"/>
  <c r="G412" i="59" s="1"/>
  <c r="B413" i="59"/>
  <c r="B414" i="59"/>
  <c r="F414" i="59" s="1"/>
  <c r="B415" i="59"/>
  <c r="C415" i="59" s="1"/>
  <c r="B416" i="59"/>
  <c r="D416" i="59" s="1"/>
  <c r="B417" i="59"/>
  <c r="B418" i="59"/>
  <c r="B419" i="59"/>
  <c r="B420" i="59"/>
  <c r="F420" i="59" s="1"/>
  <c r="B421" i="59"/>
  <c r="G421" i="59" s="1"/>
  <c r="B422" i="59"/>
  <c r="B423" i="59"/>
  <c r="B424" i="59"/>
  <c r="G424" i="59" s="1"/>
  <c r="B425" i="59"/>
  <c r="G425" i="59" s="1"/>
  <c r="B426" i="59"/>
  <c r="G426" i="59" s="1"/>
  <c r="B427" i="59"/>
  <c r="C427" i="59" s="1"/>
  <c r="B428" i="59"/>
  <c r="B2" i="59"/>
  <c r="C2" i="59" s="1"/>
  <c r="B3" i="47"/>
  <c r="F19" i="59"/>
  <c r="F23" i="59"/>
  <c r="F24" i="59"/>
  <c r="F27" i="59"/>
  <c r="F28" i="59"/>
  <c r="F31" i="59"/>
  <c r="F32" i="59"/>
  <c r="F35" i="59"/>
  <c r="F36" i="59"/>
  <c r="F39" i="59"/>
  <c r="F40" i="59"/>
  <c r="F43" i="59"/>
  <c r="F44" i="59"/>
  <c r="F45" i="59"/>
  <c r="F47" i="59"/>
  <c r="F51" i="59"/>
  <c r="F52" i="59"/>
  <c r="F53" i="59"/>
  <c r="F55" i="59"/>
  <c r="F56" i="59"/>
  <c r="F59" i="59"/>
  <c r="F61" i="59"/>
  <c r="F63" i="59"/>
  <c r="F64" i="59"/>
  <c r="F69" i="59"/>
  <c r="F71" i="59"/>
  <c r="F76" i="59"/>
  <c r="F80" i="59"/>
  <c r="F88" i="59"/>
  <c r="F95" i="59"/>
  <c r="F96" i="59"/>
  <c r="F103" i="59"/>
  <c r="F108" i="59"/>
  <c r="F109" i="59"/>
  <c r="F111" i="59"/>
  <c r="F116" i="59"/>
  <c r="F125" i="59"/>
  <c r="F132" i="59"/>
  <c r="F135" i="59"/>
  <c r="F139" i="59"/>
  <c r="F140" i="59"/>
  <c r="F149" i="59"/>
  <c r="F152" i="59"/>
  <c r="F159" i="59"/>
  <c r="F164" i="59"/>
  <c r="F167" i="59"/>
  <c r="F171" i="59"/>
  <c r="F172" i="59"/>
  <c r="F173" i="59"/>
  <c r="F180" i="59"/>
  <c r="F184" i="59"/>
  <c r="F192" i="59"/>
  <c r="F199" i="59"/>
  <c r="F204" i="59"/>
  <c r="F207" i="59"/>
  <c r="F221" i="59"/>
  <c r="F224" i="59"/>
  <c r="F236" i="59"/>
  <c r="F239" i="59"/>
  <c r="F247" i="59"/>
  <c r="F256" i="59"/>
  <c r="F267" i="59"/>
  <c r="F268" i="59"/>
  <c r="F275" i="59"/>
  <c r="F283" i="59"/>
  <c r="F288" i="59"/>
  <c r="F299" i="59"/>
  <c r="F307" i="59"/>
  <c r="F311" i="59"/>
  <c r="F312" i="59"/>
  <c r="F319" i="59"/>
  <c r="F320" i="59"/>
  <c r="F325" i="59"/>
  <c r="F327" i="59"/>
  <c r="F332" i="59"/>
  <c r="F333" i="59"/>
  <c r="F335" i="59"/>
  <c r="F351" i="59"/>
  <c r="F352" i="59"/>
  <c r="F365" i="59"/>
  <c r="F403" i="59"/>
  <c r="F3" i="59"/>
  <c r="F4" i="59"/>
  <c r="F6" i="59"/>
  <c r="F7" i="59"/>
  <c r="F8" i="59"/>
  <c r="F10" i="59"/>
  <c r="F11" i="59"/>
  <c r="F12" i="59"/>
  <c r="F14" i="59"/>
  <c r="F15" i="59"/>
  <c r="F16" i="59"/>
  <c r="F18" i="59"/>
  <c r="C364" i="59"/>
  <c r="D360" i="59"/>
  <c r="G359" i="59"/>
  <c r="D358" i="59"/>
  <c r="D356" i="59"/>
  <c r="G353" i="59"/>
  <c r="D353" i="59"/>
  <c r="D351" i="59"/>
  <c r="C348" i="59"/>
  <c r="D347" i="59"/>
  <c r="C344" i="59"/>
  <c r="D343" i="59"/>
  <c r="C340" i="59"/>
  <c r="G338" i="59"/>
  <c r="C337" i="59"/>
  <c r="D336" i="59"/>
  <c r="C336" i="59"/>
  <c r="C332" i="59"/>
  <c r="D331" i="59"/>
  <c r="G327" i="59"/>
  <c r="D327" i="59"/>
  <c r="G325" i="59"/>
  <c r="G324" i="59"/>
  <c r="D324" i="59"/>
  <c r="G323" i="59"/>
  <c r="C323" i="59"/>
  <c r="G320" i="59"/>
  <c r="D320" i="59"/>
  <c r="C320" i="59"/>
  <c r="D319" i="59"/>
  <c r="C319" i="59"/>
  <c r="G316" i="59"/>
  <c r="D316" i="59"/>
  <c r="C316" i="59"/>
  <c r="D315" i="59"/>
  <c r="C313" i="59"/>
  <c r="G312" i="59"/>
  <c r="D312" i="59"/>
  <c r="C312" i="59"/>
  <c r="D311" i="59"/>
  <c r="G308" i="59"/>
  <c r="D308" i="59"/>
  <c r="C308" i="59"/>
  <c r="G304" i="59"/>
  <c r="D304" i="59"/>
  <c r="C304" i="59"/>
  <c r="C303" i="59"/>
  <c r="E303" i="59" s="1"/>
  <c r="G301" i="59"/>
  <c r="C301" i="59"/>
  <c r="G300" i="59"/>
  <c r="D300" i="59"/>
  <c r="C300" i="59"/>
  <c r="D299" i="59"/>
  <c r="G298" i="59"/>
  <c r="G296" i="59"/>
  <c r="D296" i="59"/>
  <c r="C296" i="59"/>
  <c r="D295" i="59"/>
  <c r="C295" i="59"/>
  <c r="G292" i="59"/>
  <c r="D292" i="59"/>
  <c r="C292" i="59"/>
  <c r="C291" i="59"/>
  <c r="D289" i="59"/>
  <c r="G288" i="59"/>
  <c r="C288" i="59"/>
  <c r="C285" i="59"/>
  <c r="G284" i="59"/>
  <c r="C284" i="59"/>
  <c r="D283" i="59"/>
  <c r="D281" i="59"/>
  <c r="G280" i="59"/>
  <c r="C280" i="59"/>
  <c r="C277" i="59"/>
  <c r="G276" i="59"/>
  <c r="C276" i="59"/>
  <c r="D275" i="59"/>
  <c r="D273" i="59"/>
  <c r="G272" i="59"/>
  <c r="C272" i="59"/>
  <c r="C269" i="59"/>
  <c r="G268" i="59"/>
  <c r="C268" i="59"/>
  <c r="D267" i="59"/>
  <c r="G265" i="59"/>
  <c r="G264" i="59"/>
  <c r="C264" i="59"/>
  <c r="G263" i="59"/>
  <c r="D263" i="59"/>
  <c r="C262" i="59"/>
  <c r="G261" i="59"/>
  <c r="C261" i="59"/>
  <c r="D260" i="59"/>
  <c r="G260" i="59" s="1"/>
  <c r="D259" i="59"/>
  <c r="G259" i="59" s="1"/>
  <c r="G257" i="59"/>
  <c r="C257" i="59"/>
  <c r="G256" i="59"/>
  <c r="D256" i="59"/>
  <c r="C256" i="59"/>
  <c r="D255" i="59"/>
  <c r="C255" i="59"/>
  <c r="C253" i="59"/>
  <c r="G252" i="59"/>
  <c r="D252" i="59"/>
  <c r="C252" i="59"/>
  <c r="D251" i="59"/>
  <c r="G248" i="59"/>
  <c r="D248" i="59"/>
  <c r="C248" i="59"/>
  <c r="D247" i="59"/>
  <c r="C247" i="59"/>
  <c r="G244" i="59"/>
  <c r="D244" i="59"/>
  <c r="C244" i="59"/>
  <c r="D243" i="59"/>
  <c r="G241" i="59"/>
  <c r="G240" i="59"/>
  <c r="D240" i="59"/>
  <c r="C240" i="59"/>
  <c r="D239" i="59"/>
  <c r="C239" i="59"/>
  <c r="G238" i="59"/>
  <c r="C237" i="59"/>
  <c r="G236" i="59"/>
  <c r="D236" i="59"/>
  <c r="C236" i="59"/>
  <c r="D235" i="59"/>
  <c r="G232" i="59"/>
  <c r="D232" i="59"/>
  <c r="C232" i="59"/>
  <c r="D231" i="59"/>
  <c r="C231" i="59"/>
  <c r="D229" i="59"/>
  <c r="G229" i="59" s="1"/>
  <c r="C229" i="59"/>
  <c r="D228" i="59"/>
  <c r="C228" i="59"/>
  <c r="G227" i="59"/>
  <c r="C227" i="59"/>
  <c r="D225" i="59"/>
  <c r="C225" i="59"/>
  <c r="D224" i="59"/>
  <c r="C224" i="59"/>
  <c r="G223" i="59"/>
  <c r="C223" i="59"/>
  <c r="D221" i="59"/>
  <c r="D220" i="59"/>
  <c r="C220" i="59"/>
  <c r="G219" i="59"/>
  <c r="G217" i="59"/>
  <c r="C217" i="59"/>
  <c r="D216" i="59"/>
  <c r="C216" i="59"/>
  <c r="C215" i="59"/>
  <c r="D213" i="59"/>
  <c r="D212" i="59"/>
  <c r="C212" i="59"/>
  <c r="G211" i="59"/>
  <c r="C211" i="59"/>
  <c r="C209" i="59"/>
  <c r="D208" i="59"/>
  <c r="C208" i="59"/>
  <c r="G207" i="59"/>
  <c r="C207" i="59"/>
  <c r="D205" i="59"/>
  <c r="D204" i="59"/>
  <c r="C204" i="59"/>
  <c r="G203" i="59"/>
  <c r="D200" i="59"/>
  <c r="C200" i="59"/>
  <c r="G196" i="59"/>
  <c r="C196" i="59"/>
  <c r="G195" i="59"/>
  <c r="D195" i="59"/>
  <c r="D193" i="59"/>
  <c r="G192" i="59"/>
  <c r="C192" i="59"/>
  <c r="G191" i="59"/>
  <c r="D189" i="59"/>
  <c r="C189" i="59"/>
  <c r="G188" i="59"/>
  <c r="C188" i="59"/>
  <c r="G187" i="59"/>
  <c r="D187" i="59"/>
  <c r="G184" i="59"/>
  <c r="C184" i="59"/>
  <c r="G183" i="59"/>
  <c r="G180" i="59"/>
  <c r="C180" i="59"/>
  <c r="G179" i="59"/>
  <c r="D179" i="59"/>
  <c r="D177" i="59"/>
  <c r="G176" i="59"/>
  <c r="C176" i="59"/>
  <c r="G175" i="59"/>
  <c r="D173" i="59"/>
  <c r="G172" i="59"/>
  <c r="C172" i="59"/>
  <c r="G171" i="59"/>
  <c r="D171" i="59"/>
  <c r="G169" i="59"/>
  <c r="D168" i="59"/>
  <c r="G168" i="59" s="1"/>
  <c r="C168" i="59"/>
  <c r="D167" i="59"/>
  <c r="C167" i="59"/>
  <c r="D165" i="59"/>
  <c r="G164" i="59"/>
  <c r="D164" i="59"/>
  <c r="C164" i="59"/>
  <c r="D163" i="59"/>
  <c r="C163" i="59"/>
  <c r="G160" i="59"/>
  <c r="D160" i="59"/>
  <c r="C160" i="59"/>
  <c r="G159" i="59"/>
  <c r="C159" i="59"/>
  <c r="G156" i="59"/>
  <c r="D156" i="59"/>
  <c r="C156" i="59"/>
  <c r="G155" i="59"/>
  <c r="C155" i="59"/>
  <c r="D153" i="59"/>
  <c r="G152" i="59"/>
  <c r="D152" i="59"/>
  <c r="C152" i="59"/>
  <c r="G151" i="59"/>
  <c r="C151" i="59"/>
  <c r="G149" i="59"/>
  <c r="G148" i="59"/>
  <c r="D148" i="59"/>
  <c r="C148" i="59"/>
  <c r="G147" i="59"/>
  <c r="C147" i="59"/>
  <c r="G145" i="59"/>
  <c r="G144" i="59"/>
  <c r="D144" i="59"/>
  <c r="C144" i="59"/>
  <c r="G143" i="59"/>
  <c r="D143" i="59"/>
  <c r="C143" i="59"/>
  <c r="G142" i="59"/>
  <c r="C141" i="59"/>
  <c r="G140" i="59"/>
  <c r="D140" i="59"/>
  <c r="C140" i="59"/>
  <c r="D139" i="59"/>
  <c r="G139" i="59" s="1"/>
  <c r="C139" i="59"/>
  <c r="G136" i="59"/>
  <c r="D136" i="59"/>
  <c r="C136" i="59"/>
  <c r="G135" i="59"/>
  <c r="D135" i="59"/>
  <c r="C135" i="59"/>
  <c r="G133" i="59"/>
  <c r="G132" i="59"/>
  <c r="D132" i="59"/>
  <c r="C132" i="59"/>
  <c r="G131" i="59"/>
  <c r="D131" i="59"/>
  <c r="C131" i="59"/>
  <c r="D130" i="59"/>
  <c r="C129" i="59"/>
  <c r="G128" i="59"/>
  <c r="D128" i="59"/>
  <c r="C128" i="59"/>
  <c r="G127" i="59"/>
  <c r="D127" i="59"/>
  <c r="C127" i="59"/>
  <c r="C126" i="59"/>
  <c r="G125" i="59"/>
  <c r="C125" i="59"/>
  <c r="G124" i="59"/>
  <c r="D124" i="59"/>
  <c r="C124" i="59"/>
  <c r="G123" i="59"/>
  <c r="D123" i="59"/>
  <c r="C123" i="59"/>
  <c r="D121" i="59"/>
  <c r="C121" i="59"/>
  <c r="G120" i="59"/>
  <c r="D120" i="59"/>
  <c r="C120" i="59"/>
  <c r="G119" i="59"/>
  <c r="D119" i="59"/>
  <c r="C119" i="59"/>
  <c r="G117" i="59"/>
  <c r="D117" i="59"/>
  <c r="G116" i="59"/>
  <c r="D116" i="59"/>
  <c r="C116" i="59"/>
  <c r="G115" i="59"/>
  <c r="D115" i="59"/>
  <c r="C115" i="59"/>
  <c r="G112" i="59"/>
  <c r="D112" i="59"/>
  <c r="C112" i="59"/>
  <c r="G111" i="59"/>
  <c r="D111" i="59"/>
  <c r="C111" i="59"/>
  <c r="C110" i="59"/>
  <c r="D109" i="59"/>
  <c r="C109" i="59"/>
  <c r="D108" i="59"/>
  <c r="G108" i="59" s="1"/>
  <c r="C108" i="59"/>
  <c r="D107" i="59"/>
  <c r="G107" i="59" s="1"/>
  <c r="C107" i="59"/>
  <c r="G104" i="59"/>
  <c r="D104" i="59"/>
  <c r="C104" i="59"/>
  <c r="G103" i="59"/>
  <c r="D103" i="59"/>
  <c r="C103" i="59"/>
  <c r="D101" i="59"/>
  <c r="G100" i="59"/>
  <c r="D100" i="59"/>
  <c r="C100" i="59"/>
  <c r="G99" i="59"/>
  <c r="D99" i="59"/>
  <c r="C99" i="59"/>
  <c r="D97" i="59"/>
  <c r="C97" i="59"/>
  <c r="G96" i="59"/>
  <c r="D96" i="59"/>
  <c r="C96" i="59"/>
  <c r="G95" i="59"/>
  <c r="D95" i="59"/>
  <c r="C95" i="59"/>
  <c r="G93" i="59"/>
  <c r="D93" i="59"/>
  <c r="G92" i="59"/>
  <c r="D92" i="59"/>
  <c r="C92" i="59"/>
  <c r="G91" i="59"/>
  <c r="D91" i="59"/>
  <c r="C91" i="59"/>
  <c r="G89" i="59"/>
  <c r="G88" i="59"/>
  <c r="D88" i="59"/>
  <c r="C88" i="59"/>
  <c r="G87" i="59"/>
  <c r="D87" i="59"/>
  <c r="C87" i="59"/>
  <c r="G86" i="59"/>
  <c r="G84" i="59"/>
  <c r="D84" i="59"/>
  <c r="C84" i="59"/>
  <c r="G83" i="59"/>
  <c r="D83" i="59"/>
  <c r="C83" i="59"/>
  <c r="C82" i="59"/>
  <c r="D81" i="59"/>
  <c r="G80" i="59"/>
  <c r="D80" i="59"/>
  <c r="C80" i="59"/>
  <c r="D79" i="59"/>
  <c r="G79" i="59" s="1"/>
  <c r="C79" i="59"/>
  <c r="D76" i="59"/>
  <c r="G76" i="59" s="1"/>
  <c r="C76" i="59"/>
  <c r="G75" i="59"/>
  <c r="D75" i="59"/>
  <c r="C75" i="59"/>
  <c r="G74" i="59"/>
  <c r="D74" i="59"/>
  <c r="C73" i="59"/>
  <c r="G72" i="59"/>
  <c r="D72" i="59"/>
  <c r="C72" i="59"/>
  <c r="G71" i="59"/>
  <c r="D71" i="59"/>
  <c r="C71" i="59"/>
  <c r="D70" i="59"/>
  <c r="G69" i="59"/>
  <c r="D69" i="59"/>
  <c r="G68" i="59"/>
  <c r="D68" i="59"/>
  <c r="C68" i="59"/>
  <c r="G67" i="59"/>
  <c r="D67" i="59"/>
  <c r="C67" i="59"/>
  <c r="G65" i="59"/>
  <c r="C65" i="59"/>
  <c r="G64" i="59"/>
  <c r="D64" i="59"/>
  <c r="C64" i="59"/>
  <c r="G63" i="59"/>
  <c r="D63" i="59"/>
  <c r="C63" i="59"/>
  <c r="D61" i="59"/>
  <c r="C61" i="59"/>
  <c r="G60" i="59"/>
  <c r="D60" i="59"/>
  <c r="C60" i="59"/>
  <c r="G59" i="59"/>
  <c r="D59" i="59"/>
  <c r="C59" i="59"/>
  <c r="G58" i="59"/>
  <c r="D58" i="59"/>
  <c r="G56" i="59"/>
  <c r="D56" i="59"/>
  <c r="C56" i="59"/>
  <c r="G55" i="59"/>
  <c r="D55" i="59"/>
  <c r="C55" i="59"/>
  <c r="G54" i="59"/>
  <c r="D54" i="59"/>
  <c r="C54" i="59"/>
  <c r="G53" i="59"/>
  <c r="G52" i="59"/>
  <c r="D52" i="59"/>
  <c r="C52" i="59"/>
  <c r="G51" i="59"/>
  <c r="D51" i="59"/>
  <c r="C51" i="59"/>
  <c r="G50" i="59"/>
  <c r="D50" i="59"/>
  <c r="C50" i="59"/>
  <c r="G49" i="59"/>
  <c r="C49" i="59"/>
  <c r="D48" i="59"/>
  <c r="G48" i="59" s="1"/>
  <c r="C48" i="59"/>
  <c r="G47" i="59"/>
  <c r="D47" i="59"/>
  <c r="C47" i="59"/>
  <c r="G46" i="59"/>
  <c r="D46" i="59"/>
  <c r="C46" i="59"/>
  <c r="G45" i="59"/>
  <c r="D45" i="59"/>
  <c r="G44" i="59"/>
  <c r="D44" i="59"/>
  <c r="C44" i="59"/>
  <c r="G43" i="59"/>
  <c r="D43" i="59"/>
  <c r="C43" i="59"/>
  <c r="G42" i="59"/>
  <c r="D42" i="59"/>
  <c r="C42" i="59"/>
  <c r="G41" i="59"/>
  <c r="D41" i="59"/>
  <c r="G40" i="59"/>
  <c r="D40" i="59"/>
  <c r="C40" i="59"/>
  <c r="G39" i="59"/>
  <c r="D39" i="59"/>
  <c r="C39" i="59"/>
  <c r="G38" i="59"/>
  <c r="D38" i="59"/>
  <c r="C38" i="59"/>
  <c r="G37" i="59"/>
  <c r="D37" i="59"/>
  <c r="G36" i="59"/>
  <c r="D36" i="59"/>
  <c r="C36" i="59"/>
  <c r="G35" i="59"/>
  <c r="D35" i="59"/>
  <c r="C35" i="59"/>
  <c r="G34" i="59"/>
  <c r="D34" i="59"/>
  <c r="C34" i="59"/>
  <c r="G33" i="59"/>
  <c r="D33" i="59"/>
  <c r="G32" i="59"/>
  <c r="D32" i="59"/>
  <c r="C32" i="59"/>
  <c r="G31" i="59"/>
  <c r="D31" i="59"/>
  <c r="C31" i="59"/>
  <c r="G30" i="59"/>
  <c r="D30" i="59"/>
  <c r="C30" i="59"/>
  <c r="G29" i="59"/>
  <c r="D29" i="59"/>
  <c r="G28" i="59"/>
  <c r="D28" i="59"/>
  <c r="C28" i="59"/>
  <c r="G27" i="59"/>
  <c r="D27" i="59"/>
  <c r="C27" i="59"/>
  <c r="G26" i="59"/>
  <c r="D26" i="59"/>
  <c r="C26" i="59"/>
  <c r="G25" i="59"/>
  <c r="D25" i="59"/>
  <c r="G24" i="59"/>
  <c r="D24" i="59"/>
  <c r="C24" i="59"/>
  <c r="G23" i="59"/>
  <c r="D23" i="59"/>
  <c r="C23" i="59"/>
  <c r="G22" i="59"/>
  <c r="D22" i="59"/>
  <c r="C22" i="59"/>
  <c r="G21" i="59"/>
  <c r="D21" i="59"/>
  <c r="G20" i="59"/>
  <c r="D20" i="59"/>
  <c r="C20" i="59"/>
  <c r="G19" i="59"/>
  <c r="D19" i="59"/>
  <c r="C19" i="59"/>
  <c r="G18" i="59"/>
  <c r="D18" i="59"/>
  <c r="C18" i="59"/>
  <c r="D17" i="59"/>
  <c r="G17" i="59" s="1"/>
  <c r="C17" i="59"/>
  <c r="G16" i="59"/>
  <c r="D16" i="59"/>
  <c r="C16" i="59"/>
  <c r="G15" i="59"/>
  <c r="D15" i="59"/>
  <c r="C15" i="59"/>
  <c r="G14" i="59"/>
  <c r="D14" i="59"/>
  <c r="C14" i="59"/>
  <c r="G13" i="59"/>
  <c r="D13" i="59"/>
  <c r="C13" i="59"/>
  <c r="G12" i="59"/>
  <c r="D12" i="59"/>
  <c r="C12" i="59"/>
  <c r="G11" i="59"/>
  <c r="D11" i="59"/>
  <c r="C11" i="59"/>
  <c r="G10" i="59"/>
  <c r="D10" i="59"/>
  <c r="C10" i="59"/>
  <c r="G9" i="59"/>
  <c r="D9" i="59"/>
  <c r="C9" i="59"/>
  <c r="G8" i="59"/>
  <c r="D8" i="59"/>
  <c r="C8" i="59"/>
  <c r="G7" i="59"/>
  <c r="D7" i="59"/>
  <c r="C7" i="59"/>
  <c r="G6" i="59"/>
  <c r="D6" i="59"/>
  <c r="C6" i="59"/>
  <c r="G5" i="59"/>
  <c r="D5" i="59"/>
  <c r="C5" i="59"/>
  <c r="G4" i="59"/>
  <c r="D4" i="59"/>
  <c r="C4" i="59"/>
  <c r="G3" i="59"/>
  <c r="D3" i="59"/>
  <c r="C3" i="59"/>
  <c r="E109" i="59" l="1"/>
  <c r="D150" i="59"/>
  <c r="G234" i="59"/>
  <c r="D202" i="59"/>
  <c r="C242" i="59"/>
  <c r="D270" i="59"/>
  <c r="D278" i="59"/>
  <c r="E278" i="59" s="1"/>
  <c r="D286" i="59"/>
  <c r="D342" i="59"/>
  <c r="C376" i="59"/>
  <c r="C384" i="59"/>
  <c r="E27" i="59"/>
  <c r="E43" i="59"/>
  <c r="E87" i="59"/>
  <c r="C418" i="59"/>
  <c r="G418" i="59"/>
  <c r="F249" i="59"/>
  <c r="G249" i="59"/>
  <c r="C249" i="59"/>
  <c r="E249" i="59" s="1"/>
  <c r="G153" i="59"/>
  <c r="F153" i="59"/>
  <c r="F133" i="59"/>
  <c r="D133" i="59"/>
  <c r="E133" i="59" s="1"/>
  <c r="F73" i="59"/>
  <c r="G73" i="59"/>
  <c r="D57" i="59"/>
  <c r="F57" i="59"/>
  <c r="F49" i="59"/>
  <c r="D49" i="59"/>
  <c r="E49" i="59" s="1"/>
  <c r="E45" i="59"/>
  <c r="F37" i="59"/>
  <c r="C37" i="59"/>
  <c r="F33" i="59"/>
  <c r="C33" i="59"/>
  <c r="E33" i="59" s="1"/>
  <c r="F25" i="59"/>
  <c r="C25" i="59"/>
  <c r="E25" i="59" s="1"/>
  <c r="C21" i="59"/>
  <c r="E21" i="59" s="1"/>
  <c r="F21" i="59"/>
  <c r="D365" i="59"/>
  <c r="E365" i="59" s="1"/>
  <c r="C365" i="59"/>
  <c r="D357" i="59"/>
  <c r="C357" i="59"/>
  <c r="G341" i="59"/>
  <c r="F341" i="59"/>
  <c r="D333" i="59"/>
  <c r="G333" i="59"/>
  <c r="F293" i="59"/>
  <c r="D293" i="59"/>
  <c r="C293" i="59"/>
  <c r="F253" i="59"/>
  <c r="G253" i="59"/>
  <c r="F245" i="59"/>
  <c r="D245" i="59"/>
  <c r="C245" i="59"/>
  <c r="F237" i="59"/>
  <c r="D237" i="59"/>
  <c r="D217" i="59"/>
  <c r="F217" i="59"/>
  <c r="F213" i="59"/>
  <c r="C213" i="59"/>
  <c r="C205" i="59"/>
  <c r="G205" i="59"/>
  <c r="F181" i="59"/>
  <c r="D181" i="59"/>
  <c r="G173" i="59"/>
  <c r="C173" i="59"/>
  <c r="F165" i="59"/>
  <c r="G165" i="59"/>
  <c r="F157" i="59"/>
  <c r="G157" i="59"/>
  <c r="F137" i="59"/>
  <c r="C137" i="59"/>
  <c r="G121" i="59"/>
  <c r="F121" i="59"/>
  <c r="F113" i="59"/>
  <c r="D113" i="59"/>
  <c r="F105" i="59"/>
  <c r="G105" i="59"/>
  <c r="F97" i="59"/>
  <c r="G97" i="59"/>
  <c r="F85" i="59"/>
  <c r="G85" i="59"/>
  <c r="F65" i="59"/>
  <c r="D65" i="59"/>
  <c r="E4" i="59"/>
  <c r="E16" i="59"/>
  <c r="E35" i="59"/>
  <c r="C57" i="59"/>
  <c r="D73" i="59"/>
  <c r="D77" i="59"/>
  <c r="C85" i="59"/>
  <c r="E85" i="59" s="1"/>
  <c r="G101" i="59"/>
  <c r="C105" i="59"/>
  <c r="C113" i="59"/>
  <c r="D129" i="59"/>
  <c r="E129" i="59" s="1"/>
  <c r="C145" i="59"/>
  <c r="C149" i="59"/>
  <c r="E149" i="59" s="1"/>
  <c r="C157" i="59"/>
  <c r="C169" i="59"/>
  <c r="E169" i="59" s="1"/>
  <c r="G177" i="59"/>
  <c r="C201" i="59"/>
  <c r="D209" i="59"/>
  <c r="G221" i="59"/>
  <c r="G225" i="59"/>
  <c r="G237" i="59"/>
  <c r="D253" i="59"/>
  <c r="G313" i="59"/>
  <c r="G365" i="59"/>
  <c r="D385" i="59"/>
  <c r="C397" i="59"/>
  <c r="F277" i="59"/>
  <c r="F265" i="59"/>
  <c r="F205" i="59"/>
  <c r="F93" i="59"/>
  <c r="F77" i="59"/>
  <c r="F29" i="59"/>
  <c r="D381" i="59"/>
  <c r="E381" i="59" s="1"/>
  <c r="C381" i="59"/>
  <c r="D361" i="59"/>
  <c r="F361" i="59"/>
  <c r="D349" i="59"/>
  <c r="E349" i="59" s="1"/>
  <c r="G349" i="59"/>
  <c r="G345" i="59"/>
  <c r="D345" i="59"/>
  <c r="C329" i="59"/>
  <c r="D329" i="59"/>
  <c r="F329" i="59"/>
  <c r="C325" i="59"/>
  <c r="D325" i="59"/>
  <c r="F317" i="59"/>
  <c r="D317" i="59"/>
  <c r="E317" i="59" s="1"/>
  <c r="C317" i="59"/>
  <c r="C309" i="59"/>
  <c r="F309" i="59"/>
  <c r="G309" i="59"/>
  <c r="D309" i="59"/>
  <c r="D297" i="59"/>
  <c r="F297" i="59"/>
  <c r="C297" i="59"/>
  <c r="F241" i="59"/>
  <c r="C241" i="59"/>
  <c r="D233" i="59"/>
  <c r="F233" i="59"/>
  <c r="C233" i="59"/>
  <c r="G197" i="59"/>
  <c r="F197" i="59"/>
  <c r="F193" i="59"/>
  <c r="G193" i="59"/>
  <c r="C185" i="59"/>
  <c r="D185" i="59"/>
  <c r="F161" i="59"/>
  <c r="D161" i="59"/>
  <c r="F141" i="59"/>
  <c r="D141" i="59"/>
  <c r="F81" i="59"/>
  <c r="C81" i="59"/>
  <c r="C53" i="59"/>
  <c r="G57" i="59"/>
  <c r="G77" i="59"/>
  <c r="D85" i="59"/>
  <c r="D89" i="59"/>
  <c r="D105" i="59"/>
  <c r="G113" i="59"/>
  <c r="C117" i="59"/>
  <c r="E117" i="59" s="1"/>
  <c r="G129" i="59"/>
  <c r="C133" i="59"/>
  <c r="D137" i="59"/>
  <c r="G137" i="59" s="1"/>
  <c r="D145" i="59"/>
  <c r="C153" i="59"/>
  <c r="D157" i="59"/>
  <c r="G161" i="59"/>
  <c r="D169" i="59"/>
  <c r="C181" i="59"/>
  <c r="E181" i="59" s="1"/>
  <c r="G185" i="59"/>
  <c r="D197" i="59"/>
  <c r="E197" i="59" s="1"/>
  <c r="G201" i="59"/>
  <c r="G209" i="59"/>
  <c r="G233" i="59"/>
  <c r="G245" i="59"/>
  <c r="D265" i="59"/>
  <c r="G317" i="59"/>
  <c r="C341" i="59"/>
  <c r="C345" i="59"/>
  <c r="E345" i="59" s="1"/>
  <c r="G357" i="59"/>
  <c r="G361" i="59"/>
  <c r="F382" i="59"/>
  <c r="F349" i="59"/>
  <c r="F313" i="59"/>
  <c r="F101" i="59"/>
  <c r="F89" i="59"/>
  <c r="F41" i="59"/>
  <c r="C369" i="59"/>
  <c r="D377" i="59"/>
  <c r="G397" i="59"/>
  <c r="F397" i="59"/>
  <c r="F381" i="59"/>
  <c r="C367" i="59"/>
  <c r="D373" i="59"/>
  <c r="D384" i="59"/>
  <c r="C389" i="59"/>
  <c r="G393" i="59"/>
  <c r="F393" i="59"/>
  <c r="F373" i="59"/>
  <c r="C368" i="59"/>
  <c r="G373" i="59"/>
  <c r="G379" i="59"/>
  <c r="D389" i="59"/>
  <c r="C396" i="59"/>
  <c r="F404" i="59"/>
  <c r="F389" i="59"/>
  <c r="F369" i="59"/>
  <c r="F62" i="59"/>
  <c r="C62" i="59"/>
  <c r="C422" i="59"/>
  <c r="D422" i="59"/>
  <c r="E422" i="59" s="1"/>
  <c r="G410" i="59"/>
  <c r="C410" i="59"/>
  <c r="G386" i="59"/>
  <c r="F386" i="59"/>
  <c r="C386" i="59"/>
  <c r="C374" i="59"/>
  <c r="D374" i="59"/>
  <c r="F322" i="59"/>
  <c r="D322" i="59"/>
  <c r="C322" i="59"/>
  <c r="F310" i="59"/>
  <c r="C310" i="59"/>
  <c r="G310" i="59"/>
  <c r="F290" i="59"/>
  <c r="D290" i="59"/>
  <c r="G290" i="59" s="1"/>
  <c r="F266" i="59"/>
  <c r="C266" i="59"/>
  <c r="F254" i="59"/>
  <c r="C254" i="59"/>
  <c r="F230" i="59"/>
  <c r="C230" i="59"/>
  <c r="F194" i="59"/>
  <c r="D194" i="59"/>
  <c r="F170" i="59"/>
  <c r="C170" i="59"/>
  <c r="F158" i="59"/>
  <c r="C158" i="59"/>
  <c r="F146" i="59"/>
  <c r="C146" i="59"/>
  <c r="F134" i="59"/>
  <c r="G134" i="59"/>
  <c r="F126" i="59"/>
  <c r="G126" i="59"/>
  <c r="F118" i="59"/>
  <c r="G118" i="59"/>
  <c r="F110" i="59"/>
  <c r="G110" i="59"/>
  <c r="F98" i="59"/>
  <c r="D98" i="59"/>
  <c r="F90" i="59"/>
  <c r="D90" i="59"/>
  <c r="F82" i="59"/>
  <c r="D82" i="59"/>
  <c r="F66" i="59"/>
  <c r="C66" i="59"/>
  <c r="D66" i="59"/>
  <c r="G82" i="59"/>
  <c r="G98" i="59"/>
  <c r="D110" i="59"/>
  <c r="E110" i="59" s="1"/>
  <c r="D126" i="59"/>
  <c r="E126" i="59" s="1"/>
  <c r="C138" i="59"/>
  <c r="G158" i="59"/>
  <c r="C174" i="59"/>
  <c r="C182" i="59"/>
  <c r="C190" i="59"/>
  <c r="C194" i="59"/>
  <c r="C198" i="59"/>
  <c r="G202" i="59"/>
  <c r="D218" i="59"/>
  <c r="G242" i="59"/>
  <c r="C250" i="59"/>
  <c r="D266" i="59"/>
  <c r="G270" i="59"/>
  <c r="C274" i="59"/>
  <c r="E274" i="59" s="1"/>
  <c r="G278" i="59"/>
  <c r="C282" i="59"/>
  <c r="G286" i="59"/>
  <c r="C290" i="59"/>
  <c r="D382" i="59"/>
  <c r="G382" i="59" s="1"/>
  <c r="G407" i="59"/>
  <c r="F427" i="59"/>
  <c r="F406" i="59"/>
  <c r="C406" i="59"/>
  <c r="D406" i="59"/>
  <c r="C398" i="59"/>
  <c r="G398" i="59"/>
  <c r="G370" i="59"/>
  <c r="F370" i="59"/>
  <c r="F362" i="59"/>
  <c r="D362" i="59"/>
  <c r="F350" i="59"/>
  <c r="C350" i="59"/>
  <c r="F326" i="59"/>
  <c r="D326" i="59"/>
  <c r="E326" i="59" s="1"/>
  <c r="C326" i="59"/>
  <c r="F314" i="59"/>
  <c r="G314" i="59"/>
  <c r="C314" i="59"/>
  <c r="E314" i="59" s="1"/>
  <c r="F302" i="59"/>
  <c r="C302" i="59"/>
  <c r="F246" i="59"/>
  <c r="C246" i="59"/>
  <c r="E246" i="59" s="1"/>
  <c r="F222" i="59"/>
  <c r="G222" i="59"/>
  <c r="F210" i="59"/>
  <c r="D210" i="59"/>
  <c r="F186" i="59"/>
  <c r="D186" i="59"/>
  <c r="F178" i="59"/>
  <c r="D178" i="59"/>
  <c r="E178" i="59" s="1"/>
  <c r="F162" i="59"/>
  <c r="C162" i="59"/>
  <c r="F150" i="59"/>
  <c r="C150" i="59"/>
  <c r="E150" i="59" s="1"/>
  <c r="F142" i="59"/>
  <c r="C142" i="59"/>
  <c r="F130" i="59"/>
  <c r="G130" i="59"/>
  <c r="F122" i="59"/>
  <c r="G122" i="59"/>
  <c r="F114" i="59"/>
  <c r="G114" i="59"/>
  <c r="F102" i="59"/>
  <c r="D102" i="59"/>
  <c r="F94" i="59"/>
  <c r="D94" i="59"/>
  <c r="E94" i="59" s="1"/>
  <c r="F86" i="59"/>
  <c r="D86" i="59"/>
  <c r="F78" i="59"/>
  <c r="C78" i="59"/>
  <c r="F74" i="59"/>
  <c r="C74" i="59"/>
  <c r="E74" i="59" s="1"/>
  <c r="F70" i="59"/>
  <c r="C70" i="59"/>
  <c r="E70" i="59" s="1"/>
  <c r="D62" i="59"/>
  <c r="G66" i="59"/>
  <c r="D78" i="59"/>
  <c r="C90" i="59"/>
  <c r="E90" i="59" s="1"/>
  <c r="G94" i="59"/>
  <c r="C118" i="59"/>
  <c r="D122" i="59"/>
  <c r="E122" i="59" s="1"/>
  <c r="C134" i="59"/>
  <c r="D138" i="59"/>
  <c r="D146" i="59"/>
  <c r="E146" i="59" s="1"/>
  <c r="G162" i="59"/>
  <c r="D170" i="59"/>
  <c r="G170" i="59" s="1"/>
  <c r="D174" i="59"/>
  <c r="G178" i="59"/>
  <c r="D182" i="59"/>
  <c r="G186" i="59"/>
  <c r="D190" i="59"/>
  <c r="G194" i="59"/>
  <c r="D198" i="59"/>
  <c r="G198" i="59" s="1"/>
  <c r="D214" i="59"/>
  <c r="E214" i="59" s="1"/>
  <c r="G218" i="59"/>
  <c r="G250" i="59"/>
  <c r="G254" i="59"/>
  <c r="C258" i="59"/>
  <c r="G266" i="59"/>
  <c r="D383" i="59"/>
  <c r="E383" i="59" s="1"/>
  <c r="D394" i="59"/>
  <c r="F426" i="59"/>
  <c r="F374" i="59"/>
  <c r="F390" i="59"/>
  <c r="D390" i="59"/>
  <c r="C366" i="59"/>
  <c r="E366" i="59" s="1"/>
  <c r="F366" i="59"/>
  <c r="D366" i="59"/>
  <c r="F330" i="59"/>
  <c r="G330" i="59"/>
  <c r="F318" i="59"/>
  <c r="C318" i="59"/>
  <c r="G318" i="59"/>
  <c r="F306" i="59"/>
  <c r="G306" i="59"/>
  <c r="F294" i="59"/>
  <c r="C294" i="59"/>
  <c r="F282" i="59"/>
  <c r="D282" i="59"/>
  <c r="F274" i="59"/>
  <c r="D274" i="59"/>
  <c r="F262" i="59"/>
  <c r="G262" i="59"/>
  <c r="F238" i="59"/>
  <c r="C238" i="59"/>
  <c r="F226" i="59"/>
  <c r="D226" i="59"/>
  <c r="F206" i="59"/>
  <c r="G206" i="59"/>
  <c r="F166" i="59"/>
  <c r="G166" i="59"/>
  <c r="F154" i="59"/>
  <c r="C154" i="59"/>
  <c r="F106" i="59"/>
  <c r="D106" i="59"/>
  <c r="G62" i="59"/>
  <c r="G78" i="59"/>
  <c r="C86" i="59"/>
  <c r="G90" i="59"/>
  <c r="C102" i="59"/>
  <c r="E102" i="59" s="1"/>
  <c r="G106" i="59"/>
  <c r="C114" i="59"/>
  <c r="E114" i="59" s="1"/>
  <c r="D118" i="59"/>
  <c r="C130" i="59"/>
  <c r="D134" i="59"/>
  <c r="D142" i="59"/>
  <c r="G146" i="59"/>
  <c r="G154" i="59"/>
  <c r="E173" i="59"/>
  <c r="G174" i="59"/>
  <c r="G182" i="59"/>
  <c r="G190" i="59"/>
  <c r="D206" i="59"/>
  <c r="G210" i="59"/>
  <c r="G214" i="59"/>
  <c r="G230" i="59"/>
  <c r="C234" i="59"/>
  <c r="G258" i="59"/>
  <c r="C270" i="59"/>
  <c r="C278" i="59"/>
  <c r="C286" i="59"/>
  <c r="E286" i="59" s="1"/>
  <c r="C298" i="59"/>
  <c r="G302" i="59"/>
  <c r="D330" i="59"/>
  <c r="D334" i="59"/>
  <c r="C342" i="59"/>
  <c r="E342" i="59" s="1"/>
  <c r="C370" i="59"/>
  <c r="D423" i="59"/>
  <c r="C423" i="59"/>
  <c r="E423" i="59" s="1"/>
  <c r="C419" i="59"/>
  <c r="F419" i="59"/>
  <c r="G415" i="59"/>
  <c r="F415" i="59"/>
  <c r="G411" i="59"/>
  <c r="D411" i="59"/>
  <c r="G403" i="59"/>
  <c r="D403" i="59"/>
  <c r="E403" i="59" s="1"/>
  <c r="D399" i="59"/>
  <c r="F399" i="59"/>
  <c r="G399" i="59"/>
  <c r="C399" i="59"/>
  <c r="D395" i="59"/>
  <c r="F395" i="59"/>
  <c r="C395" i="59"/>
  <c r="C391" i="59"/>
  <c r="F391" i="59"/>
  <c r="G387" i="59"/>
  <c r="C387" i="59"/>
  <c r="F387" i="59"/>
  <c r="C379" i="59"/>
  <c r="E379" i="59" s="1"/>
  <c r="F379" i="59"/>
  <c r="D375" i="59"/>
  <c r="F375" i="59"/>
  <c r="G375" i="59"/>
  <c r="C375" i="59"/>
  <c r="F371" i="59"/>
  <c r="G371" i="59"/>
  <c r="D371" i="59"/>
  <c r="E371" i="59" s="1"/>
  <c r="C363" i="59"/>
  <c r="F363" i="59"/>
  <c r="D363" i="59"/>
  <c r="E363" i="59" s="1"/>
  <c r="G363" i="59"/>
  <c r="F385" i="59"/>
  <c r="G385" i="59"/>
  <c r="F377" i="59"/>
  <c r="C377" i="59"/>
  <c r="E377" i="59" s="1"/>
  <c r="F353" i="59"/>
  <c r="C353" i="59"/>
  <c r="F337" i="59"/>
  <c r="D337" i="59"/>
  <c r="E337" i="59" s="1"/>
  <c r="F321" i="59"/>
  <c r="D321" i="59"/>
  <c r="F305" i="59"/>
  <c r="D305" i="59"/>
  <c r="F289" i="59"/>
  <c r="C289" i="59"/>
  <c r="F281" i="59"/>
  <c r="C281" i="59"/>
  <c r="F273" i="59"/>
  <c r="C273" i="59"/>
  <c r="F269" i="59"/>
  <c r="G269" i="59"/>
  <c r="E15" i="59"/>
  <c r="E26" i="59"/>
  <c r="E30" i="59"/>
  <c r="E34" i="59"/>
  <c r="E38" i="59"/>
  <c r="E46" i="59"/>
  <c r="E50" i="59"/>
  <c r="C58" i="59"/>
  <c r="E58" i="59" s="1"/>
  <c r="E112" i="59"/>
  <c r="E116" i="59"/>
  <c r="E120" i="59"/>
  <c r="E128" i="59"/>
  <c r="D147" i="59"/>
  <c r="D151" i="59"/>
  <c r="E151" i="59" s="1"/>
  <c r="D155" i="59"/>
  <c r="G163" i="59"/>
  <c r="C165" i="59"/>
  <c r="D175" i="59"/>
  <c r="C177" i="59"/>
  <c r="G181" i="59"/>
  <c r="D183" i="59"/>
  <c r="G189" i="59"/>
  <c r="D191" i="59"/>
  <c r="C193" i="59"/>
  <c r="E193" i="59" s="1"/>
  <c r="D199" i="59"/>
  <c r="G199" i="59" s="1"/>
  <c r="D201" i="59"/>
  <c r="E201" i="59" s="1"/>
  <c r="C203" i="59"/>
  <c r="G213" i="59"/>
  <c r="C219" i="59"/>
  <c r="C235" i="59"/>
  <c r="E235" i="59" s="1"/>
  <c r="D241" i="59"/>
  <c r="C243" i="59"/>
  <c r="E243" i="59" s="1"/>
  <c r="D249" i="59"/>
  <c r="C251" i="59"/>
  <c r="E251" i="59" s="1"/>
  <c r="D257" i="59"/>
  <c r="C259" i="59"/>
  <c r="D261" i="59"/>
  <c r="G267" i="59"/>
  <c r="D269" i="59"/>
  <c r="E269" i="59" s="1"/>
  <c r="G271" i="59"/>
  <c r="G273" i="59"/>
  <c r="G275" i="59"/>
  <c r="D277" i="59"/>
  <c r="G281" i="59"/>
  <c r="G283" i="59"/>
  <c r="D285" i="59"/>
  <c r="E285" i="59" s="1"/>
  <c r="G289" i="59"/>
  <c r="G293" i="59"/>
  <c r="G297" i="59"/>
  <c r="D301" i="59"/>
  <c r="E301" i="59" s="1"/>
  <c r="C305" i="59"/>
  <c r="C311" i="59"/>
  <c r="G329" i="59"/>
  <c r="C333" i="59"/>
  <c r="E333" i="59" s="1"/>
  <c r="D341" i="59"/>
  <c r="G351" i="59"/>
  <c r="D355" i="59"/>
  <c r="C361" i="59"/>
  <c r="D369" i="59"/>
  <c r="E369" i="59" s="1"/>
  <c r="G381" i="59"/>
  <c r="D393" i="59"/>
  <c r="E393" i="59" s="1"/>
  <c r="F357" i="59"/>
  <c r="F345" i="59"/>
  <c r="F285" i="59"/>
  <c r="F231" i="59"/>
  <c r="F179" i="59"/>
  <c r="D359" i="59"/>
  <c r="C359" i="59"/>
  <c r="C343" i="59"/>
  <c r="F343" i="59"/>
  <c r="G343" i="59"/>
  <c r="C339" i="59"/>
  <c r="D339" i="59"/>
  <c r="D335" i="59"/>
  <c r="C335" i="59"/>
  <c r="F323" i="59"/>
  <c r="D323" i="59"/>
  <c r="F315" i="59"/>
  <c r="C315" i="59"/>
  <c r="E315" i="59" s="1"/>
  <c r="G307" i="59"/>
  <c r="C307" i="59"/>
  <c r="G303" i="59"/>
  <c r="F303" i="59"/>
  <c r="G299" i="59"/>
  <c r="C299" i="59"/>
  <c r="F287" i="59"/>
  <c r="D287" i="59"/>
  <c r="F279" i="59"/>
  <c r="D279" i="59"/>
  <c r="C271" i="59"/>
  <c r="D271" i="59"/>
  <c r="D215" i="59"/>
  <c r="E215" i="59" s="1"/>
  <c r="F215" i="59"/>
  <c r="E179" i="59"/>
  <c r="E171" i="59"/>
  <c r="E172" i="59"/>
  <c r="E180" i="59"/>
  <c r="E184" i="59"/>
  <c r="D415" i="59"/>
  <c r="E415" i="59" s="1"/>
  <c r="G423" i="59"/>
  <c r="D402" i="59"/>
  <c r="G402" i="59"/>
  <c r="F394" i="59"/>
  <c r="C394" i="59"/>
  <c r="F358" i="59"/>
  <c r="G358" i="59"/>
  <c r="F334" i="59"/>
  <c r="C334" i="59"/>
  <c r="E334" i="59" s="1"/>
  <c r="C414" i="59"/>
  <c r="G414" i="59"/>
  <c r="F378" i="59"/>
  <c r="G378" i="59"/>
  <c r="F354" i="59"/>
  <c r="D354" i="59"/>
  <c r="F346" i="59"/>
  <c r="D346" i="59"/>
  <c r="F338" i="59"/>
  <c r="D338" i="59"/>
  <c r="E338" i="59" s="1"/>
  <c r="E17" i="59"/>
  <c r="E28" i="59"/>
  <c r="E36" i="59"/>
  <c r="E44" i="59"/>
  <c r="E48" i="59"/>
  <c r="E80" i="59"/>
  <c r="E88" i="59"/>
  <c r="E111" i="59"/>
  <c r="E115" i="59"/>
  <c r="E119" i="59"/>
  <c r="D162" i="59"/>
  <c r="D166" i="59"/>
  <c r="E166" i="59" s="1"/>
  <c r="C175" i="59"/>
  <c r="D176" i="59"/>
  <c r="E176" i="59" s="1"/>
  <c r="C183" i="59"/>
  <c r="C187" i="59"/>
  <c r="E187" i="59" s="1"/>
  <c r="D188" i="59"/>
  <c r="E188" i="59" s="1"/>
  <c r="C191" i="59"/>
  <c r="E191" i="59" s="1"/>
  <c r="C195" i="59"/>
  <c r="E195" i="59" s="1"/>
  <c r="D196" i="59"/>
  <c r="E196" i="59" s="1"/>
  <c r="G200" i="59"/>
  <c r="C202" i="59"/>
  <c r="E202" i="59" s="1"/>
  <c r="D203" i="59"/>
  <c r="C206" i="59"/>
  <c r="G208" i="59"/>
  <c r="C210" i="59"/>
  <c r="D211" i="59"/>
  <c r="G212" i="59"/>
  <c r="C214" i="59"/>
  <c r="G216" i="59"/>
  <c r="C218" i="59"/>
  <c r="D219" i="59"/>
  <c r="E219" i="59" s="1"/>
  <c r="G220" i="59"/>
  <c r="C222" i="59"/>
  <c r="E222" i="59" s="1"/>
  <c r="D223" i="59"/>
  <c r="C226" i="59"/>
  <c r="E226" i="59" s="1"/>
  <c r="D227" i="59"/>
  <c r="E227" i="59" s="1"/>
  <c r="G228" i="59"/>
  <c r="D230" i="59"/>
  <c r="D234" i="59"/>
  <c r="E234" i="59" s="1"/>
  <c r="G235" i="59"/>
  <c r="D238" i="59"/>
  <c r="E238" i="59" s="1"/>
  <c r="D242" i="59"/>
  <c r="G243" i="59"/>
  <c r="D246" i="59"/>
  <c r="D250" i="59"/>
  <c r="E250" i="59" s="1"/>
  <c r="G251" i="59"/>
  <c r="D254" i="59"/>
  <c r="E254" i="59" s="1"/>
  <c r="G255" i="59"/>
  <c r="D258" i="59"/>
  <c r="C260" i="59"/>
  <c r="C263" i="59"/>
  <c r="E263" i="59" s="1"/>
  <c r="D264" i="59"/>
  <c r="E264" i="59" s="1"/>
  <c r="D272" i="59"/>
  <c r="E272" i="59" s="1"/>
  <c r="D276" i="59"/>
  <c r="C279" i="59"/>
  <c r="E279" i="59" s="1"/>
  <c r="D280" i="59"/>
  <c r="D284" i="59"/>
  <c r="E284" i="59" s="1"/>
  <c r="C287" i="59"/>
  <c r="D291" i="59"/>
  <c r="G291" i="59" s="1"/>
  <c r="D294" i="59"/>
  <c r="G295" i="59"/>
  <c r="D298" i="59"/>
  <c r="D302" i="59"/>
  <c r="E302" i="59" s="1"/>
  <c r="D306" i="59"/>
  <c r="E306" i="59" s="1"/>
  <c r="D310" i="59"/>
  <c r="D314" i="59"/>
  <c r="G315" i="59"/>
  <c r="D318" i="59"/>
  <c r="G322" i="59"/>
  <c r="C324" i="59"/>
  <c r="G326" i="59"/>
  <c r="C330" i="59"/>
  <c r="E330" i="59" s="1"/>
  <c r="G335" i="59"/>
  <c r="G342" i="59"/>
  <c r="G346" i="59"/>
  <c r="D350" i="59"/>
  <c r="C354" i="59"/>
  <c r="G362" i="59"/>
  <c r="G366" i="59"/>
  <c r="D370" i="59"/>
  <c r="E370" i="59" s="1"/>
  <c r="G374" i="59"/>
  <c r="D378" i="59"/>
  <c r="E378" i="59" s="1"/>
  <c r="D386" i="59"/>
  <c r="E386" i="59" s="1"/>
  <c r="C390" i="59"/>
  <c r="E390" i="59" s="1"/>
  <c r="G391" i="59"/>
  <c r="G395" i="59"/>
  <c r="C400" i="59"/>
  <c r="C416" i="59"/>
  <c r="E416" i="59" s="1"/>
  <c r="C420" i="59"/>
  <c r="E420" i="59" s="1"/>
  <c r="C424" i="59"/>
  <c r="F422" i="59"/>
  <c r="F392" i="59"/>
  <c r="D392" i="59"/>
  <c r="F388" i="59"/>
  <c r="C388" i="59"/>
  <c r="E388" i="59" s="1"/>
  <c r="F380" i="59"/>
  <c r="C380" i="59"/>
  <c r="F372" i="59"/>
  <c r="C372" i="59"/>
  <c r="F364" i="59"/>
  <c r="D364" i="59"/>
  <c r="E364" i="59" s="1"/>
  <c r="F360" i="59"/>
  <c r="C360" i="59"/>
  <c r="E360" i="59" s="1"/>
  <c r="F328" i="59"/>
  <c r="C328" i="59"/>
  <c r="E328" i="59" s="1"/>
  <c r="E56" i="59"/>
  <c r="E72" i="59"/>
  <c r="E160" i="59"/>
  <c r="E327" i="59"/>
  <c r="D427" i="59"/>
  <c r="E427" i="59" s="1"/>
  <c r="G427" i="59"/>
  <c r="G419" i="59"/>
  <c r="D419" i="59"/>
  <c r="F411" i="59"/>
  <c r="C411" i="59"/>
  <c r="E411" i="59" s="1"/>
  <c r="F407" i="59"/>
  <c r="C407" i="59"/>
  <c r="F383" i="59"/>
  <c r="G383" i="59"/>
  <c r="F367" i="59"/>
  <c r="D367" i="59"/>
  <c r="E367" i="59" s="1"/>
  <c r="F355" i="59"/>
  <c r="G355" i="59"/>
  <c r="E351" i="59"/>
  <c r="F347" i="59"/>
  <c r="G347" i="59"/>
  <c r="F339" i="59"/>
  <c r="G339" i="59"/>
  <c r="F331" i="59"/>
  <c r="C331" i="59"/>
  <c r="E331" i="59" s="1"/>
  <c r="E353" i="59"/>
  <c r="E305" i="59"/>
  <c r="D417" i="59"/>
  <c r="C421" i="59"/>
  <c r="G401" i="59"/>
  <c r="E130" i="59"/>
  <c r="E136" i="59"/>
  <c r="E267" i="59"/>
  <c r="C405" i="59"/>
  <c r="G413" i="59"/>
  <c r="C426" i="59"/>
  <c r="E96" i="59"/>
  <c r="E141" i="59"/>
  <c r="E144" i="59"/>
  <c r="E154" i="59"/>
  <c r="E231" i="59"/>
  <c r="E240" i="59"/>
  <c r="E244" i="59"/>
  <c r="E247" i="59"/>
  <c r="E346" i="59"/>
  <c r="E347" i="59"/>
  <c r="E391" i="59"/>
  <c r="D398" i="59"/>
  <c r="D400" i="59"/>
  <c r="E400" i="59" s="1"/>
  <c r="D405" i="59"/>
  <c r="E407" i="59"/>
  <c r="C408" i="59"/>
  <c r="D410" i="59"/>
  <c r="E410" i="59" s="1"/>
  <c r="G417" i="59"/>
  <c r="D426" i="59"/>
  <c r="E426" i="59" s="1"/>
  <c r="F410" i="59"/>
  <c r="F401" i="59"/>
  <c r="E225" i="59"/>
  <c r="E229" i="59"/>
  <c r="E357" i="59"/>
  <c r="E359" i="59"/>
  <c r="E373" i="59"/>
  <c r="E375" i="59"/>
  <c r="D401" i="59"/>
  <c r="C409" i="59"/>
  <c r="G2" i="59"/>
  <c r="E6" i="59"/>
  <c r="E12" i="59"/>
  <c r="E98" i="59"/>
  <c r="E186" i="59"/>
  <c r="E192" i="59"/>
  <c r="E321" i="59"/>
  <c r="G321" i="59"/>
  <c r="E22" i="59"/>
  <c r="E59" i="59"/>
  <c r="E60" i="59"/>
  <c r="E61" i="59"/>
  <c r="E62" i="59"/>
  <c r="E64" i="59"/>
  <c r="E75" i="59"/>
  <c r="E76" i="59"/>
  <c r="E77" i="59"/>
  <c r="E79" i="59"/>
  <c r="E200" i="59"/>
  <c r="E329" i="59"/>
  <c r="D428" i="59"/>
  <c r="F428" i="59"/>
  <c r="G428" i="59"/>
  <c r="G420" i="59"/>
  <c r="G416" i="59"/>
  <c r="F412" i="59"/>
  <c r="C412" i="59"/>
  <c r="E412" i="59" s="1"/>
  <c r="E101" i="59"/>
  <c r="E103" i="59"/>
  <c r="E104" i="59"/>
  <c r="E107" i="59"/>
  <c r="E108" i="59"/>
  <c r="E163" i="59"/>
  <c r="E164" i="59"/>
  <c r="E165" i="59"/>
  <c r="E168" i="59"/>
  <c r="E203" i="59"/>
  <c r="E205" i="59"/>
  <c r="E253" i="59"/>
  <c r="E255" i="59"/>
  <c r="E293" i="59"/>
  <c r="E294" i="59"/>
  <c r="E295" i="59"/>
  <c r="G328" i="59"/>
  <c r="G332" i="59"/>
  <c r="G336" i="59"/>
  <c r="D340" i="59"/>
  <c r="E340" i="59" s="1"/>
  <c r="E343" i="59"/>
  <c r="D344" i="59"/>
  <c r="E344" i="59" s="1"/>
  <c r="D348" i="59"/>
  <c r="E348" i="59" s="1"/>
  <c r="D352" i="59"/>
  <c r="G352" i="59" s="1"/>
  <c r="G356" i="59"/>
  <c r="G360" i="59"/>
  <c r="G364" i="59"/>
  <c r="D368" i="59"/>
  <c r="E368" i="59" s="1"/>
  <c r="D372" i="59"/>
  <c r="D376" i="59"/>
  <c r="E376" i="59" s="1"/>
  <c r="D380" i="59"/>
  <c r="E380" i="59" s="1"/>
  <c r="G384" i="59"/>
  <c r="G388" i="59"/>
  <c r="G392" i="59"/>
  <c r="D396" i="59"/>
  <c r="E396" i="59" s="1"/>
  <c r="G400" i="59"/>
  <c r="D404" i="59"/>
  <c r="E404" i="59" s="1"/>
  <c r="D408" i="59"/>
  <c r="D420" i="59"/>
  <c r="D424" i="59"/>
  <c r="C428" i="59"/>
  <c r="E428" i="59" s="1"/>
  <c r="F424" i="59"/>
  <c r="F416" i="59"/>
  <c r="F356" i="59"/>
  <c r="F344" i="59"/>
  <c r="F336" i="59"/>
  <c r="F423" i="59"/>
  <c r="E273" i="59"/>
  <c r="E275" i="59"/>
  <c r="E277" i="59"/>
  <c r="E282" i="59"/>
  <c r="E283" i="59"/>
  <c r="E309" i="59"/>
  <c r="E311" i="59"/>
  <c r="E319" i="59"/>
  <c r="E325" i="59"/>
  <c r="G340" i="59"/>
  <c r="G348" i="59"/>
  <c r="G368" i="59"/>
  <c r="G372" i="59"/>
  <c r="G376" i="59"/>
  <c r="G380" i="59"/>
  <c r="G396" i="59"/>
  <c r="G404" i="59"/>
  <c r="G408" i="59"/>
  <c r="F408" i="59"/>
  <c r="G422" i="59"/>
  <c r="F418" i="59"/>
  <c r="D418" i="59"/>
  <c r="D414" i="59"/>
  <c r="E414" i="59" s="1"/>
  <c r="F402" i="59"/>
  <c r="F398" i="59"/>
  <c r="E257" i="59"/>
  <c r="G405" i="59"/>
  <c r="D409" i="59"/>
  <c r="C413" i="59"/>
  <c r="D421" i="59"/>
  <c r="C425" i="59"/>
  <c r="F425" i="59"/>
  <c r="F421" i="59"/>
  <c r="F417" i="59"/>
  <c r="F413" i="59"/>
  <c r="F409" i="59"/>
  <c r="F405" i="59"/>
  <c r="E14" i="59"/>
  <c r="E24" i="59"/>
  <c r="E138" i="59"/>
  <c r="G138" i="59"/>
  <c r="E32" i="59"/>
  <c r="E53" i="59"/>
  <c r="E54" i="59"/>
  <c r="E82" i="59"/>
  <c r="E131" i="59"/>
  <c r="E132" i="59"/>
  <c r="E139" i="59"/>
  <c r="E147" i="59"/>
  <c r="E148" i="59"/>
  <c r="E152" i="59"/>
  <c r="E194" i="59"/>
  <c r="E209" i="59"/>
  <c r="E213" i="59"/>
  <c r="E217" i="59"/>
  <c r="E233" i="59"/>
  <c r="E385" i="59"/>
  <c r="D413" i="59"/>
  <c r="C417" i="59"/>
  <c r="E417" i="59" s="1"/>
  <c r="D425" i="59"/>
  <c r="E7" i="59"/>
  <c r="E8" i="59"/>
  <c r="E9" i="59"/>
  <c r="E10" i="59"/>
  <c r="E18" i="59"/>
  <c r="E19" i="59"/>
  <c r="E20" i="59"/>
  <c r="E40" i="59"/>
  <c r="E42" i="59"/>
  <c r="E69" i="59"/>
  <c r="E71" i="59"/>
  <c r="E91" i="59"/>
  <c r="E92" i="59"/>
  <c r="E93" i="59"/>
  <c r="E95" i="59"/>
  <c r="E106" i="59"/>
  <c r="E123" i="59"/>
  <c r="E124" i="59"/>
  <c r="E125" i="59"/>
  <c r="E127" i="59"/>
  <c r="E157" i="59"/>
  <c r="E158" i="59"/>
  <c r="E189" i="59"/>
  <c r="E190" i="59"/>
  <c r="E221" i="59"/>
  <c r="E237" i="59"/>
  <c r="E239" i="59"/>
  <c r="E261" i="59"/>
  <c r="E262" i="59"/>
  <c r="E265" i="59"/>
  <c r="E289" i="59"/>
  <c r="E290" i="59"/>
  <c r="E299" i="59"/>
  <c r="E313" i="59"/>
  <c r="E341" i="59"/>
  <c r="E362" i="59"/>
  <c r="E387" i="59"/>
  <c r="E397" i="59"/>
  <c r="C401" i="59"/>
  <c r="E401" i="59" s="1"/>
  <c r="F2" i="59"/>
  <c r="D2" i="59"/>
  <c r="E3" i="59"/>
  <c r="E11" i="59"/>
  <c r="E29" i="59"/>
  <c r="E37" i="59"/>
  <c r="E241" i="59"/>
  <c r="E281" i="59"/>
  <c r="E223" i="59"/>
  <c r="E5" i="59"/>
  <c r="E13" i="59"/>
  <c r="E23" i="59"/>
  <c r="E31" i="59"/>
  <c r="E39" i="59"/>
  <c r="E51" i="59"/>
  <c r="E52" i="59"/>
  <c r="E67" i="59"/>
  <c r="E68" i="59"/>
  <c r="E83" i="59"/>
  <c r="E84" i="59"/>
  <c r="E99" i="59"/>
  <c r="E100" i="59"/>
  <c r="E140" i="59"/>
  <c r="E155" i="59"/>
  <c r="E156" i="59"/>
  <c r="E207" i="59"/>
  <c r="E256" i="59"/>
  <c r="E259" i="59"/>
  <c r="E307" i="59"/>
  <c r="E322" i="59"/>
  <c r="E323" i="59"/>
  <c r="E339" i="59"/>
  <c r="E355" i="59"/>
  <c r="E41" i="59"/>
  <c r="E57" i="59"/>
  <c r="E65" i="59"/>
  <c r="E73" i="59"/>
  <c r="E81" i="59"/>
  <c r="E89" i="59"/>
  <c r="E97" i="59"/>
  <c r="E105" i="59"/>
  <c r="E113" i="59"/>
  <c r="E121" i="59"/>
  <c r="E145" i="59"/>
  <c r="E153" i="59"/>
  <c r="E161" i="59"/>
  <c r="E177" i="59"/>
  <c r="E185" i="59"/>
  <c r="E218" i="59"/>
  <c r="E236" i="59"/>
  <c r="E252" i="59"/>
  <c r="E270" i="59"/>
  <c r="E394" i="59"/>
  <c r="E402" i="59"/>
  <c r="E47" i="59"/>
  <c r="E55" i="59"/>
  <c r="E63" i="59"/>
  <c r="E135" i="59"/>
  <c r="E143" i="59"/>
  <c r="E159" i="59"/>
  <c r="E167" i="59"/>
  <c r="E183" i="59"/>
  <c r="E199" i="59"/>
  <c r="E211" i="59"/>
  <c r="E232" i="59"/>
  <c r="E245" i="59"/>
  <c r="E248" i="59"/>
  <c r="E266" i="59"/>
  <c r="E208" i="59"/>
  <c r="E216" i="59"/>
  <c r="E224" i="59"/>
  <c r="E230" i="59"/>
  <c r="E260" i="59"/>
  <c r="E268" i="59"/>
  <c r="E276" i="59"/>
  <c r="E292" i="59"/>
  <c r="E300" i="59"/>
  <c r="E308" i="59"/>
  <c r="E316" i="59"/>
  <c r="E324" i="59"/>
  <c r="E332" i="59"/>
  <c r="E356" i="59"/>
  <c r="E204" i="59"/>
  <c r="E212" i="59"/>
  <c r="E220" i="59"/>
  <c r="E228" i="59"/>
  <c r="E242" i="59"/>
  <c r="E280" i="59"/>
  <c r="E288" i="59"/>
  <c r="E296" i="59"/>
  <c r="E304" i="59"/>
  <c r="E312" i="59"/>
  <c r="E320" i="59"/>
  <c r="E336" i="59"/>
  <c r="E392" i="59"/>
  <c r="E350" i="59"/>
  <c r="E358" i="59"/>
  <c r="E374" i="59"/>
  <c r="E382" i="59"/>
  <c r="E406" i="59"/>
  <c r="E409" i="59" l="1"/>
  <c r="E419" i="59"/>
  <c r="E258" i="59"/>
  <c r="E210" i="59"/>
  <c r="E418" i="59"/>
  <c r="E384" i="59"/>
  <c r="E372" i="59"/>
  <c r="E206" i="59"/>
  <c r="E271" i="59"/>
  <c r="E335" i="59"/>
  <c r="E361" i="59"/>
  <c r="E310" i="59"/>
  <c r="E318" i="59"/>
  <c r="E142" i="59"/>
  <c r="E162" i="59"/>
  <c r="E66" i="59"/>
  <c r="E297" i="59"/>
  <c r="E408" i="59"/>
  <c r="E137" i="59"/>
  <c r="E134" i="59"/>
  <c r="E413" i="59"/>
  <c r="E86" i="59"/>
  <c r="E389" i="59"/>
  <c r="E424" i="59"/>
  <c r="E354" i="59"/>
  <c r="E175" i="59"/>
  <c r="E395" i="59"/>
  <c r="E399" i="59"/>
  <c r="E298" i="59"/>
  <c r="E287" i="59"/>
  <c r="E78" i="59"/>
  <c r="E398" i="59"/>
  <c r="E291" i="59"/>
  <c r="E118" i="59"/>
  <c r="E182" i="59"/>
  <c r="E198" i="59"/>
  <c r="E174" i="59"/>
  <c r="E170" i="59"/>
  <c r="E421" i="59"/>
  <c r="E405" i="59"/>
  <c r="E352" i="59"/>
  <c r="E425" i="59"/>
  <c r="E2" i="59"/>
  <c r="H94" i="44" l="1"/>
  <c r="G25" i="6" l="1"/>
  <c r="W210" i="44" l="1"/>
  <c r="V210" i="44"/>
  <c r="W209" i="44"/>
  <c r="V209" i="44"/>
  <c r="W208" i="44"/>
  <c r="V208" i="44"/>
  <c r="W207" i="44"/>
  <c r="V207" i="44"/>
  <c r="W206" i="44"/>
  <c r="V206" i="44"/>
  <c r="W205" i="44"/>
  <c r="V205" i="44"/>
  <c r="W204" i="44"/>
  <c r="V204" i="44"/>
  <c r="W203" i="44"/>
  <c r="V203" i="44"/>
  <c r="W202" i="44"/>
  <c r="V202" i="44"/>
  <c r="W201" i="44"/>
  <c r="V201" i="44"/>
  <c r="W200" i="44"/>
  <c r="V200" i="44"/>
  <c r="W199" i="44"/>
  <c r="V199" i="44"/>
  <c r="W198" i="44"/>
  <c r="V198" i="44"/>
  <c r="W197" i="44"/>
  <c r="V197" i="44"/>
  <c r="W196" i="44"/>
  <c r="V196" i="44"/>
  <c r="W195" i="44"/>
  <c r="V195" i="44"/>
  <c r="W194" i="44"/>
  <c r="V194" i="44"/>
  <c r="W193" i="44"/>
  <c r="V193" i="44"/>
  <c r="W192" i="44"/>
  <c r="V192" i="44"/>
  <c r="W191" i="44"/>
  <c r="V191" i="44"/>
  <c r="W190" i="44"/>
  <c r="V190" i="44"/>
  <c r="W189" i="44"/>
  <c r="V189" i="44"/>
  <c r="W188" i="44"/>
  <c r="V188" i="44"/>
  <c r="W187" i="44"/>
  <c r="V187" i="44"/>
  <c r="W186" i="44"/>
  <c r="V186" i="44"/>
  <c r="W185" i="44"/>
  <c r="V185" i="44"/>
  <c r="W184" i="44"/>
  <c r="V184" i="44"/>
  <c r="W183" i="44"/>
  <c r="V183" i="44"/>
  <c r="W182" i="44"/>
  <c r="V182" i="44"/>
  <c r="W181" i="44"/>
  <c r="V181" i="44"/>
  <c r="W180" i="44"/>
  <c r="V180" i="44"/>
  <c r="B33" i="44" l="1"/>
  <c r="M21" i="44"/>
  <c r="V246" i="44" l="1"/>
  <c r="V245" i="44"/>
  <c r="V244" i="44"/>
  <c r="V243" i="44"/>
  <c r="V242" i="44"/>
  <c r="V241" i="44"/>
  <c r="V240" i="44"/>
  <c r="V239" i="44"/>
  <c r="V238" i="44"/>
  <c r="V237" i="44"/>
  <c r="V236" i="44"/>
  <c r="V235" i="44"/>
  <c r="V234" i="44"/>
  <c r="V233" i="44"/>
  <c r="V232" i="44"/>
  <c r="V231" i="44"/>
  <c r="V230" i="44"/>
  <c r="V229" i="44"/>
  <c r="V228" i="44"/>
  <c r="V227" i="44"/>
  <c r="V226" i="44"/>
  <c r="V225" i="44"/>
  <c r="V224" i="44"/>
  <c r="V223" i="44"/>
  <c r="V222" i="44"/>
  <c r="V221" i="44"/>
  <c r="V220" i="44"/>
  <c r="N141" i="44" l="1"/>
  <c r="B398" i="47" l="1"/>
  <c r="C398" i="47" s="1"/>
  <c r="D398" i="47" l="1"/>
  <c r="E398" i="47" s="1"/>
  <c r="G76" i="43" l="1"/>
  <c r="E76" i="43" l="1"/>
  <c r="I52" i="43" l="1"/>
  <c r="I51" i="43"/>
  <c r="I50" i="43"/>
  <c r="I49" i="43"/>
  <c r="I48" i="43"/>
  <c r="I47" i="43"/>
  <c r="I46" i="43"/>
  <c r="I45" i="43"/>
  <c r="I44" i="43"/>
  <c r="I43" i="43"/>
  <c r="I42" i="43"/>
  <c r="I41" i="43"/>
  <c r="I40" i="43"/>
  <c r="I39" i="43"/>
  <c r="I38" i="43"/>
  <c r="I37" i="43"/>
  <c r="I36" i="43"/>
  <c r="I35" i="43"/>
  <c r="I34" i="43"/>
  <c r="I33" i="43"/>
  <c r="I32" i="43"/>
  <c r="I31" i="43"/>
  <c r="I30" i="43"/>
  <c r="I29" i="43"/>
  <c r="I28" i="43"/>
  <c r="I27" i="43"/>
  <c r="I26" i="43"/>
  <c r="I25" i="43"/>
  <c r="I24" i="43"/>
  <c r="I23" i="43"/>
  <c r="I22" i="43"/>
  <c r="I21" i="43"/>
  <c r="I20" i="43"/>
  <c r="I19" i="43"/>
  <c r="I18" i="43"/>
  <c r="I17" i="43"/>
  <c r="I16" i="43"/>
  <c r="I15" i="43"/>
  <c r="I14" i="43"/>
  <c r="I13" i="43"/>
  <c r="I12" i="43"/>
  <c r="I11" i="43"/>
  <c r="I10" i="43"/>
  <c r="I9" i="43"/>
  <c r="I8" i="43"/>
  <c r="I7" i="43"/>
  <c r="I6" i="43"/>
  <c r="I5" i="43"/>
  <c r="H211" i="44"/>
  <c r="E19" i="40" l="1"/>
  <c r="B91" i="44" l="1"/>
  <c r="B50" i="44" l="1"/>
  <c r="I53" i="43" l="1"/>
  <c r="G15" i="6" l="1"/>
  <c r="D3" i="47" l="1"/>
  <c r="C3" i="47" l="1"/>
  <c r="E3" i="47" s="1"/>
  <c r="B34" i="44" l="1"/>
  <c r="B19" i="47" l="1"/>
  <c r="B20" i="47"/>
  <c r="C20" i="47" s="1"/>
  <c r="B21" i="47"/>
  <c r="D21" i="47" s="1"/>
  <c r="B22" i="47"/>
  <c r="B23" i="47"/>
  <c r="B24" i="47"/>
  <c r="B25" i="47"/>
  <c r="B26" i="47"/>
  <c r="B27" i="47"/>
  <c r="B28" i="47"/>
  <c r="C28" i="47" s="1"/>
  <c r="B29" i="47"/>
  <c r="D29" i="47" s="1"/>
  <c r="B30" i="47"/>
  <c r="B31" i="47"/>
  <c r="B32" i="47"/>
  <c r="B33" i="47"/>
  <c r="B34" i="47"/>
  <c r="C34" i="47" s="1"/>
  <c r="B35" i="47"/>
  <c r="B36" i="47"/>
  <c r="C36" i="47" s="1"/>
  <c r="B37" i="47"/>
  <c r="D37" i="47" s="1"/>
  <c r="B38" i="47"/>
  <c r="B39" i="47"/>
  <c r="B40" i="47"/>
  <c r="B41" i="47"/>
  <c r="B42" i="47"/>
  <c r="B43" i="47"/>
  <c r="B44" i="47"/>
  <c r="C44" i="47" s="1"/>
  <c r="B45" i="47"/>
  <c r="D45" i="47" s="1"/>
  <c r="B46" i="47"/>
  <c r="B47" i="47"/>
  <c r="B48" i="47"/>
  <c r="B49" i="47"/>
  <c r="B50" i="47"/>
  <c r="B51" i="47"/>
  <c r="B52" i="47"/>
  <c r="C52" i="47" s="1"/>
  <c r="B53" i="47"/>
  <c r="D53" i="47" s="1"/>
  <c r="B54" i="47"/>
  <c r="B55" i="47"/>
  <c r="B56" i="47"/>
  <c r="B57" i="47"/>
  <c r="B58" i="47"/>
  <c r="B59" i="47"/>
  <c r="B60" i="47"/>
  <c r="C60" i="47" s="1"/>
  <c r="B61" i="47"/>
  <c r="D61" i="47" s="1"/>
  <c r="B62" i="47"/>
  <c r="B63" i="47"/>
  <c r="B64" i="47"/>
  <c r="B65" i="47"/>
  <c r="B66" i="47"/>
  <c r="B67" i="47"/>
  <c r="B68" i="47"/>
  <c r="C68" i="47" s="1"/>
  <c r="B69" i="47"/>
  <c r="D69" i="47" s="1"/>
  <c r="B70" i="47"/>
  <c r="B71" i="47"/>
  <c r="B72" i="47"/>
  <c r="B73" i="47"/>
  <c r="B74" i="47"/>
  <c r="B75" i="47"/>
  <c r="B76" i="47"/>
  <c r="B77" i="47"/>
  <c r="D77" i="47" s="1"/>
  <c r="B78" i="47"/>
  <c r="B79" i="47"/>
  <c r="B80" i="47"/>
  <c r="B81" i="47"/>
  <c r="B82" i="47"/>
  <c r="B83" i="47"/>
  <c r="B84" i="47"/>
  <c r="C84" i="47" s="1"/>
  <c r="B85" i="47"/>
  <c r="D85" i="47" s="1"/>
  <c r="B86" i="47"/>
  <c r="B87" i="47"/>
  <c r="B88" i="47"/>
  <c r="B89" i="47"/>
  <c r="B90" i="47"/>
  <c r="B91" i="47"/>
  <c r="B92" i="47"/>
  <c r="C92" i="47" s="1"/>
  <c r="B93" i="47"/>
  <c r="D93" i="47" s="1"/>
  <c r="B94" i="47"/>
  <c r="B95" i="47"/>
  <c r="B96" i="47"/>
  <c r="B97" i="47"/>
  <c r="B98" i="47"/>
  <c r="B99" i="47"/>
  <c r="B100" i="47"/>
  <c r="C100" i="47" s="1"/>
  <c r="B101" i="47"/>
  <c r="D101" i="47" s="1"/>
  <c r="B102" i="47"/>
  <c r="B103" i="47"/>
  <c r="B104" i="47"/>
  <c r="B105" i="47"/>
  <c r="B106" i="47"/>
  <c r="B107" i="47"/>
  <c r="B108" i="47"/>
  <c r="B109" i="47"/>
  <c r="D109" i="47" s="1"/>
  <c r="B110" i="47"/>
  <c r="B111" i="47"/>
  <c r="B112" i="47"/>
  <c r="B113" i="47"/>
  <c r="B114" i="47"/>
  <c r="B115" i="47"/>
  <c r="B116" i="47"/>
  <c r="C116" i="47" s="1"/>
  <c r="B117" i="47"/>
  <c r="D117" i="47" s="1"/>
  <c r="B118" i="47"/>
  <c r="B119" i="47"/>
  <c r="B120" i="47"/>
  <c r="B121" i="47"/>
  <c r="B122" i="47"/>
  <c r="B123" i="47"/>
  <c r="B124" i="47"/>
  <c r="C124" i="47" s="1"/>
  <c r="B125" i="47"/>
  <c r="D125" i="47" s="1"/>
  <c r="B126" i="47"/>
  <c r="B127" i="47"/>
  <c r="B128" i="47"/>
  <c r="B129" i="47"/>
  <c r="B130" i="47"/>
  <c r="B131" i="47"/>
  <c r="B132" i="47"/>
  <c r="C132" i="47" s="1"/>
  <c r="B133" i="47"/>
  <c r="D133" i="47" s="1"/>
  <c r="B134" i="47"/>
  <c r="B135" i="47"/>
  <c r="B136" i="47"/>
  <c r="B137" i="47"/>
  <c r="B138" i="47"/>
  <c r="B139" i="47"/>
  <c r="B140" i="47"/>
  <c r="B141" i="47"/>
  <c r="D141" i="47" s="1"/>
  <c r="B142" i="47"/>
  <c r="B143" i="47"/>
  <c r="B144" i="47"/>
  <c r="B145" i="47"/>
  <c r="B146" i="47"/>
  <c r="B147" i="47"/>
  <c r="B148" i="47"/>
  <c r="C148" i="47" s="1"/>
  <c r="B149" i="47"/>
  <c r="D149" i="47" s="1"/>
  <c r="B150" i="47"/>
  <c r="B151" i="47"/>
  <c r="B152" i="47"/>
  <c r="B153" i="47"/>
  <c r="B154" i="47"/>
  <c r="B155" i="47"/>
  <c r="B156" i="47"/>
  <c r="C156" i="47" s="1"/>
  <c r="B157" i="47"/>
  <c r="D157" i="47" s="1"/>
  <c r="B158" i="47"/>
  <c r="B159" i="47"/>
  <c r="B160" i="47"/>
  <c r="B161" i="47"/>
  <c r="B162" i="47"/>
  <c r="B163" i="47"/>
  <c r="B164" i="47"/>
  <c r="C164" i="47" s="1"/>
  <c r="B165" i="47"/>
  <c r="D165" i="47" s="1"/>
  <c r="B166" i="47"/>
  <c r="B167" i="47"/>
  <c r="B168" i="47"/>
  <c r="B169" i="47"/>
  <c r="B170" i="47"/>
  <c r="B171" i="47"/>
  <c r="B172" i="47"/>
  <c r="C172" i="47" s="1"/>
  <c r="B173" i="47"/>
  <c r="D173" i="47" s="1"/>
  <c r="B174" i="47"/>
  <c r="B175" i="47"/>
  <c r="B176" i="47"/>
  <c r="B177" i="47"/>
  <c r="C177" i="47" s="1"/>
  <c r="B178" i="47"/>
  <c r="B179" i="47"/>
  <c r="B180" i="47"/>
  <c r="B181" i="47"/>
  <c r="C181" i="47" s="1"/>
  <c r="B182" i="47"/>
  <c r="B183" i="47"/>
  <c r="B184" i="47"/>
  <c r="B185" i="47"/>
  <c r="C185" i="47" s="1"/>
  <c r="B186" i="47"/>
  <c r="B187" i="47"/>
  <c r="B188" i="47"/>
  <c r="B189" i="47"/>
  <c r="C189" i="47" s="1"/>
  <c r="B190" i="47"/>
  <c r="B191" i="47"/>
  <c r="B192" i="47"/>
  <c r="B193" i="47"/>
  <c r="C193" i="47" s="1"/>
  <c r="B194" i="47"/>
  <c r="B195" i="47"/>
  <c r="B196" i="47"/>
  <c r="B197" i="47"/>
  <c r="C197" i="47" s="1"/>
  <c r="B198" i="47"/>
  <c r="B199" i="47"/>
  <c r="B200" i="47"/>
  <c r="B201" i="47"/>
  <c r="B202" i="47"/>
  <c r="B203" i="47"/>
  <c r="B204" i="47"/>
  <c r="B205" i="47"/>
  <c r="C205" i="47" s="1"/>
  <c r="B206" i="47"/>
  <c r="B207" i="47"/>
  <c r="B208" i="47"/>
  <c r="B209" i="47"/>
  <c r="C209" i="47" s="1"/>
  <c r="B210" i="47"/>
  <c r="B211" i="47"/>
  <c r="B212" i="47"/>
  <c r="B213" i="47"/>
  <c r="C213" i="47" s="1"/>
  <c r="B214" i="47"/>
  <c r="B215" i="47"/>
  <c r="B216" i="47"/>
  <c r="B217" i="47"/>
  <c r="C217" i="47" s="1"/>
  <c r="B218" i="47"/>
  <c r="B219" i="47"/>
  <c r="B220" i="47"/>
  <c r="B221" i="47"/>
  <c r="C221" i="47" s="1"/>
  <c r="B222" i="47"/>
  <c r="B223" i="47"/>
  <c r="B224" i="47"/>
  <c r="B225" i="47"/>
  <c r="C225" i="47" s="1"/>
  <c r="B226" i="47"/>
  <c r="B227" i="47"/>
  <c r="B228" i="47"/>
  <c r="B229" i="47"/>
  <c r="B230" i="47"/>
  <c r="B231" i="47"/>
  <c r="B232" i="47"/>
  <c r="B233" i="47"/>
  <c r="C233" i="47" s="1"/>
  <c r="B234" i="47"/>
  <c r="B235" i="47"/>
  <c r="C235" i="47" s="1"/>
  <c r="B236" i="47"/>
  <c r="C236" i="47" s="1"/>
  <c r="B237" i="47"/>
  <c r="B238" i="47"/>
  <c r="C238" i="47" s="1"/>
  <c r="B239" i="47"/>
  <c r="D239" i="47" s="1"/>
  <c r="B240" i="47"/>
  <c r="B241" i="47"/>
  <c r="C241" i="47" s="1"/>
  <c r="B242" i="47"/>
  <c r="B243" i="47"/>
  <c r="C243" i="47" s="1"/>
  <c r="B244" i="47"/>
  <c r="C244" i="47" s="1"/>
  <c r="B245" i="47"/>
  <c r="B246" i="47"/>
  <c r="C246" i="47" s="1"/>
  <c r="B247" i="47"/>
  <c r="D247" i="47" s="1"/>
  <c r="B248" i="47"/>
  <c r="B249" i="47"/>
  <c r="C249" i="47" s="1"/>
  <c r="B250" i="47"/>
  <c r="B251" i="47"/>
  <c r="C251" i="47" s="1"/>
  <c r="B252" i="47"/>
  <c r="C252" i="47" s="1"/>
  <c r="B253" i="47"/>
  <c r="B254" i="47"/>
  <c r="C254" i="47" s="1"/>
  <c r="B255" i="47"/>
  <c r="D255" i="47" s="1"/>
  <c r="B256" i="47"/>
  <c r="B257" i="47"/>
  <c r="C257" i="47" s="1"/>
  <c r="B258" i="47"/>
  <c r="B259" i="47"/>
  <c r="B260" i="47"/>
  <c r="B261" i="47"/>
  <c r="C261" i="47" s="1"/>
  <c r="B262" i="47"/>
  <c r="D262" i="47" s="1"/>
  <c r="B263" i="47"/>
  <c r="C263" i="47" s="1"/>
  <c r="B264" i="47"/>
  <c r="D264" i="47" s="1"/>
  <c r="B265" i="47"/>
  <c r="C265" i="47" s="1"/>
  <c r="B266" i="47"/>
  <c r="D266" i="47" s="1"/>
  <c r="B267" i="47"/>
  <c r="C267" i="47" s="1"/>
  <c r="B268" i="47"/>
  <c r="D268" i="47" s="1"/>
  <c r="B269" i="47"/>
  <c r="C269" i="47" s="1"/>
  <c r="B270" i="47"/>
  <c r="D270" i="47" s="1"/>
  <c r="B271" i="47"/>
  <c r="C271" i="47" s="1"/>
  <c r="B272" i="47"/>
  <c r="D272" i="47" s="1"/>
  <c r="B273" i="47"/>
  <c r="C273" i="47" s="1"/>
  <c r="B274" i="47"/>
  <c r="D274" i="47" s="1"/>
  <c r="B275" i="47"/>
  <c r="C275" i="47" s="1"/>
  <c r="B276" i="47"/>
  <c r="D276" i="47" s="1"/>
  <c r="B277" i="47"/>
  <c r="C277" i="47" s="1"/>
  <c r="B278" i="47"/>
  <c r="D278" i="47" s="1"/>
  <c r="B279" i="47"/>
  <c r="C279" i="47" s="1"/>
  <c r="B280" i="47"/>
  <c r="D280" i="47" s="1"/>
  <c r="B281" i="47"/>
  <c r="C281" i="47" s="1"/>
  <c r="B282" i="47"/>
  <c r="D282" i="47" s="1"/>
  <c r="B283" i="47"/>
  <c r="C283" i="47" s="1"/>
  <c r="B284" i="47"/>
  <c r="D284" i="47" s="1"/>
  <c r="B285" i="47"/>
  <c r="C285" i="47" s="1"/>
  <c r="B286" i="47"/>
  <c r="D286" i="47" s="1"/>
  <c r="B287" i="47"/>
  <c r="C287" i="47" s="1"/>
  <c r="B288" i="47"/>
  <c r="D288" i="47" s="1"/>
  <c r="B289" i="47"/>
  <c r="C289" i="47" s="1"/>
  <c r="B290" i="47"/>
  <c r="C290" i="47" s="1"/>
  <c r="B291" i="47"/>
  <c r="B292" i="47"/>
  <c r="D292" i="47" s="1"/>
  <c r="B293" i="47"/>
  <c r="C293" i="47" s="1"/>
  <c r="B294" i="47"/>
  <c r="D294" i="47" s="1"/>
  <c r="B295" i="47"/>
  <c r="C295" i="47" s="1"/>
  <c r="B296" i="47"/>
  <c r="D296" i="47" s="1"/>
  <c r="B297" i="47"/>
  <c r="C297" i="47" s="1"/>
  <c r="B298" i="47"/>
  <c r="D298" i="47" s="1"/>
  <c r="B299" i="47"/>
  <c r="C299" i="47" s="1"/>
  <c r="B300" i="47"/>
  <c r="D300" i="47" s="1"/>
  <c r="B301" i="47"/>
  <c r="C301" i="47" s="1"/>
  <c r="B302" i="47"/>
  <c r="D302" i="47" s="1"/>
  <c r="B303" i="47"/>
  <c r="C303" i="47" s="1"/>
  <c r="B304" i="47"/>
  <c r="D304" i="47" s="1"/>
  <c r="B305" i="47"/>
  <c r="C305" i="47" s="1"/>
  <c r="B306" i="47"/>
  <c r="D306" i="47" s="1"/>
  <c r="B307" i="47"/>
  <c r="C307" i="47" s="1"/>
  <c r="B308" i="47"/>
  <c r="D308" i="47" s="1"/>
  <c r="B309" i="47"/>
  <c r="C309" i="47" s="1"/>
  <c r="B310" i="47"/>
  <c r="D310" i="47" s="1"/>
  <c r="B311" i="47"/>
  <c r="C311" i="47" s="1"/>
  <c r="B312" i="47"/>
  <c r="D312" i="47" s="1"/>
  <c r="B313" i="47"/>
  <c r="C313" i="47" s="1"/>
  <c r="B314" i="47"/>
  <c r="D314" i="47" s="1"/>
  <c r="B315" i="47"/>
  <c r="C315" i="47" s="1"/>
  <c r="B316" i="47"/>
  <c r="D316" i="47" s="1"/>
  <c r="B317" i="47"/>
  <c r="C317" i="47" s="1"/>
  <c r="B318" i="47"/>
  <c r="D318" i="47" s="1"/>
  <c r="B319" i="47"/>
  <c r="C319" i="47" s="1"/>
  <c r="B320" i="47"/>
  <c r="B321" i="47"/>
  <c r="C321" i="47" s="1"/>
  <c r="B322" i="47"/>
  <c r="D322" i="47" s="1"/>
  <c r="B323" i="47"/>
  <c r="C323" i="47" s="1"/>
  <c r="B324" i="47"/>
  <c r="D324" i="47" s="1"/>
  <c r="B325" i="47"/>
  <c r="C325" i="47" s="1"/>
  <c r="B326" i="47"/>
  <c r="D326" i="47" s="1"/>
  <c r="B327" i="47"/>
  <c r="C327" i="47" s="1"/>
  <c r="B328" i="47"/>
  <c r="B329" i="47"/>
  <c r="B330" i="47"/>
  <c r="B331" i="47"/>
  <c r="B332" i="47"/>
  <c r="B333" i="47"/>
  <c r="B334" i="47"/>
  <c r="B335" i="47"/>
  <c r="B336" i="47"/>
  <c r="B337" i="47"/>
  <c r="B338" i="47"/>
  <c r="B339" i="47"/>
  <c r="B340" i="47"/>
  <c r="B341" i="47"/>
  <c r="B342" i="47"/>
  <c r="B343" i="47"/>
  <c r="B344" i="47"/>
  <c r="B345" i="47"/>
  <c r="B346" i="47"/>
  <c r="B347" i="47"/>
  <c r="B348" i="47"/>
  <c r="B349" i="47"/>
  <c r="B350" i="47"/>
  <c r="B351" i="47"/>
  <c r="B352" i="47"/>
  <c r="F352" i="47" s="1"/>
  <c r="B353" i="47"/>
  <c r="B354" i="47"/>
  <c r="B355" i="47"/>
  <c r="B356" i="47"/>
  <c r="B357" i="47"/>
  <c r="B358" i="47"/>
  <c r="B359" i="47"/>
  <c r="B360" i="47"/>
  <c r="B361" i="47"/>
  <c r="B362" i="47"/>
  <c r="B363" i="47"/>
  <c r="B364" i="47"/>
  <c r="B365" i="47"/>
  <c r="B366" i="47"/>
  <c r="D366" i="47" s="1"/>
  <c r="B367" i="47"/>
  <c r="C367" i="47" s="1"/>
  <c r="B368" i="47"/>
  <c r="C368" i="47" s="1"/>
  <c r="B369" i="47"/>
  <c r="C369" i="47" s="1"/>
  <c r="B370" i="47"/>
  <c r="C370" i="47" s="1"/>
  <c r="B371" i="47"/>
  <c r="D371" i="47" s="1"/>
  <c r="B372" i="47"/>
  <c r="C372" i="47" s="1"/>
  <c r="B373" i="47"/>
  <c r="B374" i="47"/>
  <c r="C374" i="47" s="1"/>
  <c r="B375" i="47"/>
  <c r="D375" i="47" s="1"/>
  <c r="B376" i="47"/>
  <c r="C376" i="47" s="1"/>
  <c r="B377" i="47"/>
  <c r="C377" i="47" s="1"/>
  <c r="B378" i="47"/>
  <c r="C378" i="47" s="1"/>
  <c r="B379" i="47"/>
  <c r="D379" i="47" s="1"/>
  <c r="B380" i="47"/>
  <c r="C380" i="47" s="1"/>
  <c r="B381" i="47"/>
  <c r="C381" i="47" s="1"/>
  <c r="B382" i="47"/>
  <c r="C382" i="47" s="1"/>
  <c r="B383" i="47"/>
  <c r="D383" i="47" s="1"/>
  <c r="B384" i="47"/>
  <c r="C384" i="47" s="1"/>
  <c r="B385" i="47"/>
  <c r="C385" i="47" s="1"/>
  <c r="B386" i="47"/>
  <c r="C386" i="47" s="1"/>
  <c r="B387" i="47"/>
  <c r="D387" i="47" s="1"/>
  <c r="B388" i="47"/>
  <c r="C388" i="47" s="1"/>
  <c r="B389" i="47"/>
  <c r="B390" i="47"/>
  <c r="C390" i="47" s="1"/>
  <c r="B391" i="47"/>
  <c r="C391" i="47" s="1"/>
  <c r="B392" i="47"/>
  <c r="C392" i="47" s="1"/>
  <c r="B393" i="47"/>
  <c r="C393" i="47" s="1"/>
  <c r="B394" i="47"/>
  <c r="C394" i="47" s="1"/>
  <c r="B395" i="47"/>
  <c r="D395" i="47" s="1"/>
  <c r="B396" i="47"/>
  <c r="C396" i="47" s="1"/>
  <c r="B397" i="47"/>
  <c r="C397" i="47" s="1"/>
  <c r="B4" i="47"/>
  <c r="C4" i="47" s="1"/>
  <c r="B5" i="47"/>
  <c r="D5" i="47" s="1"/>
  <c r="B6" i="47"/>
  <c r="B7" i="47"/>
  <c r="B8" i="47"/>
  <c r="B9" i="47"/>
  <c r="B10" i="47"/>
  <c r="B11" i="47"/>
  <c r="B12" i="47"/>
  <c r="C12" i="47" s="1"/>
  <c r="B13" i="47"/>
  <c r="D13" i="47" s="1"/>
  <c r="B14" i="47"/>
  <c r="B15" i="47"/>
  <c r="B16" i="47"/>
  <c r="B17" i="47"/>
  <c r="F17" i="47" s="1"/>
  <c r="B18" i="47"/>
  <c r="D365" i="47" l="1"/>
  <c r="F365" i="47"/>
  <c r="C353" i="47"/>
  <c r="F353" i="47"/>
  <c r="D341" i="47"/>
  <c r="F341" i="47"/>
  <c r="C333" i="47"/>
  <c r="F333" i="47"/>
  <c r="D364" i="47"/>
  <c r="F364" i="47"/>
  <c r="D356" i="47"/>
  <c r="F356" i="47"/>
  <c r="D348" i="47"/>
  <c r="F348" i="47"/>
  <c r="D340" i="47"/>
  <c r="F340" i="47"/>
  <c r="D332" i="47"/>
  <c r="F332" i="47"/>
  <c r="D328" i="47"/>
  <c r="F328" i="47"/>
  <c r="D362" i="47"/>
  <c r="F362" i="47"/>
  <c r="D358" i="47"/>
  <c r="F358" i="47"/>
  <c r="D354" i="47"/>
  <c r="F354" i="47"/>
  <c r="D350" i="47"/>
  <c r="F350" i="47"/>
  <c r="D346" i="47"/>
  <c r="F346" i="47"/>
  <c r="D342" i="47"/>
  <c r="F342" i="47"/>
  <c r="D338" i="47"/>
  <c r="F338" i="47"/>
  <c r="D334" i="47"/>
  <c r="F334" i="47"/>
  <c r="D330" i="47"/>
  <c r="F330" i="47"/>
  <c r="D357" i="47"/>
  <c r="F357" i="47"/>
  <c r="C345" i="47"/>
  <c r="F345" i="47"/>
  <c r="D360" i="47"/>
  <c r="F360" i="47"/>
  <c r="D336" i="47"/>
  <c r="F336" i="47"/>
  <c r="C361" i="47"/>
  <c r="F361" i="47"/>
  <c r="D349" i="47"/>
  <c r="F349" i="47"/>
  <c r="C337" i="47"/>
  <c r="F337" i="47"/>
  <c r="C329" i="47"/>
  <c r="F329" i="47"/>
  <c r="D344" i="47"/>
  <c r="F344" i="47"/>
  <c r="C363" i="47"/>
  <c r="F363" i="47"/>
  <c r="C359" i="47"/>
  <c r="F359" i="47"/>
  <c r="C355" i="47"/>
  <c r="F355" i="47"/>
  <c r="C351" i="47"/>
  <c r="F351" i="47"/>
  <c r="C347" i="47"/>
  <c r="F347" i="47"/>
  <c r="C343" i="47"/>
  <c r="F343" i="47"/>
  <c r="C339" i="47"/>
  <c r="F339" i="47"/>
  <c r="C335" i="47"/>
  <c r="F335" i="47"/>
  <c r="C331" i="47"/>
  <c r="F331" i="47"/>
  <c r="C76" i="47"/>
  <c r="D320" i="47"/>
  <c r="C108" i="47"/>
  <c r="C259" i="47"/>
  <c r="C229" i="47"/>
  <c r="C201" i="47"/>
  <c r="D352" i="47"/>
  <c r="D260" i="47"/>
  <c r="G260" i="47" s="1"/>
  <c r="C140" i="47"/>
  <c r="C291" i="47"/>
  <c r="C109" i="47"/>
  <c r="C45" i="47"/>
  <c r="C125" i="47"/>
  <c r="C61" i="47"/>
  <c r="C93" i="47"/>
  <c r="C29" i="47"/>
  <c r="C77" i="47"/>
  <c r="C21" i="47"/>
  <c r="C258" i="47"/>
  <c r="D258" i="47"/>
  <c r="C250" i="47"/>
  <c r="D250" i="47"/>
  <c r="C242" i="47"/>
  <c r="D242" i="47"/>
  <c r="C234" i="47"/>
  <c r="D234" i="47"/>
  <c r="C230" i="47"/>
  <c r="D230" i="47"/>
  <c r="C226" i="47"/>
  <c r="D226" i="47"/>
  <c r="C222" i="47"/>
  <c r="D222" i="47"/>
  <c r="C218" i="47"/>
  <c r="D218" i="47"/>
  <c r="C214" i="47"/>
  <c r="D214" i="47"/>
  <c r="C210" i="47"/>
  <c r="D210" i="47"/>
  <c r="C206" i="47"/>
  <c r="D206" i="47"/>
  <c r="C202" i="47"/>
  <c r="D202" i="47"/>
  <c r="C198" i="47"/>
  <c r="D198" i="47"/>
  <c r="G198" i="47" s="1"/>
  <c r="C194" i="47"/>
  <c r="D194" i="47"/>
  <c r="C190" i="47"/>
  <c r="D190" i="47"/>
  <c r="C186" i="47"/>
  <c r="D186" i="47"/>
  <c r="C182" i="47"/>
  <c r="D182" i="47"/>
  <c r="C178" i="47"/>
  <c r="D178" i="47"/>
  <c r="C174" i="47"/>
  <c r="D174" i="47"/>
  <c r="C170" i="47"/>
  <c r="D170" i="47"/>
  <c r="C166" i="47"/>
  <c r="D166" i="47"/>
  <c r="C162" i="47"/>
  <c r="D162" i="47"/>
  <c r="C158" i="47"/>
  <c r="D158" i="47"/>
  <c r="C154" i="47"/>
  <c r="D154" i="47"/>
  <c r="C150" i="47"/>
  <c r="D150" i="47"/>
  <c r="C146" i="47"/>
  <c r="D146" i="47"/>
  <c r="C142" i="47"/>
  <c r="D142" i="47"/>
  <c r="C138" i="47"/>
  <c r="D138" i="47"/>
  <c r="C134" i="47"/>
  <c r="D134" i="47"/>
  <c r="C130" i="47"/>
  <c r="D130" i="47"/>
  <c r="C126" i="47"/>
  <c r="D126" i="47"/>
  <c r="C122" i="47"/>
  <c r="D122" i="47"/>
  <c r="C118" i="47"/>
  <c r="D118" i="47"/>
  <c r="C114" i="47"/>
  <c r="D114" i="47"/>
  <c r="C110" i="47"/>
  <c r="D110" i="47"/>
  <c r="C106" i="47"/>
  <c r="D106" i="47"/>
  <c r="C102" i="47"/>
  <c r="D102" i="47"/>
  <c r="C98" i="47"/>
  <c r="D98" i="47"/>
  <c r="C94" i="47"/>
  <c r="D94" i="47"/>
  <c r="C90" i="47"/>
  <c r="D90" i="47"/>
  <c r="C86" i="47"/>
  <c r="D86" i="47"/>
  <c r="C82" i="47"/>
  <c r="D82" i="47"/>
  <c r="C78" i="47"/>
  <c r="D78" i="47"/>
  <c r="C74" i="47"/>
  <c r="D74" i="47"/>
  <c r="C70" i="47"/>
  <c r="D70" i="47"/>
  <c r="C66" i="47"/>
  <c r="D66" i="47"/>
  <c r="C62" i="47"/>
  <c r="D62" i="47"/>
  <c r="C58" i="47"/>
  <c r="D58" i="47"/>
  <c r="C54" i="47"/>
  <c r="D54" i="47"/>
  <c r="C50" i="47"/>
  <c r="D50" i="47"/>
  <c r="C46" i="47"/>
  <c r="D46" i="47"/>
  <c r="C42" i="47"/>
  <c r="D42" i="47"/>
  <c r="C38" i="47"/>
  <c r="D38" i="47"/>
  <c r="D34" i="47"/>
  <c r="C30" i="47"/>
  <c r="D30" i="47"/>
  <c r="C26" i="47"/>
  <c r="D26" i="47"/>
  <c r="C22" i="47"/>
  <c r="D22" i="47"/>
  <c r="D385" i="47"/>
  <c r="D367" i="47"/>
  <c r="C365" i="47"/>
  <c r="C362" i="47"/>
  <c r="D359" i="47"/>
  <c r="C357" i="47"/>
  <c r="C354" i="47"/>
  <c r="D351" i="47"/>
  <c r="G351" i="47" s="1"/>
  <c r="C349" i="47"/>
  <c r="C346" i="47"/>
  <c r="D343" i="47"/>
  <c r="C341" i="47"/>
  <c r="C338" i="47"/>
  <c r="C334" i="47"/>
  <c r="C330" i="47"/>
  <c r="C326" i="47"/>
  <c r="C322" i="47"/>
  <c r="C318" i="47"/>
  <c r="C314" i="47"/>
  <c r="C310" i="47"/>
  <c r="C306" i="47"/>
  <c r="C302" i="47"/>
  <c r="C298" i="47"/>
  <c r="C294" i="47"/>
  <c r="C286" i="47"/>
  <c r="C282" i="47"/>
  <c r="C278" i="47"/>
  <c r="C274" i="47"/>
  <c r="C270" i="47"/>
  <c r="C266" i="47"/>
  <c r="C262" i="47"/>
  <c r="D257" i="47"/>
  <c r="D252" i="47"/>
  <c r="C247" i="47"/>
  <c r="D241" i="47"/>
  <c r="D236" i="47"/>
  <c r="D229" i="47"/>
  <c r="G229" i="47" s="1"/>
  <c r="D221" i="47"/>
  <c r="D213" i="47"/>
  <c r="D205" i="47"/>
  <c r="D197" i="47"/>
  <c r="D189" i="47"/>
  <c r="D181" i="47"/>
  <c r="C173" i="47"/>
  <c r="C157" i="47"/>
  <c r="C141" i="47"/>
  <c r="C13" i="47"/>
  <c r="D290" i="47"/>
  <c r="G290" i="47" s="1"/>
  <c r="D15" i="47"/>
  <c r="C15" i="47"/>
  <c r="D11" i="47"/>
  <c r="C11" i="47"/>
  <c r="D7" i="47"/>
  <c r="C7" i="47"/>
  <c r="C389" i="47"/>
  <c r="D389" i="47"/>
  <c r="C373" i="47"/>
  <c r="D373" i="47"/>
  <c r="C253" i="47"/>
  <c r="D253" i="47"/>
  <c r="C245" i="47"/>
  <c r="D245" i="47"/>
  <c r="C237" i="47"/>
  <c r="D237" i="47"/>
  <c r="D169" i="47"/>
  <c r="C169" i="47"/>
  <c r="D161" i="47"/>
  <c r="C161" i="47"/>
  <c r="D153" i="47"/>
  <c r="C153" i="47"/>
  <c r="D145" i="47"/>
  <c r="C145" i="47"/>
  <c r="D137" i="47"/>
  <c r="G137" i="47" s="1"/>
  <c r="C137" i="47"/>
  <c r="D129" i="47"/>
  <c r="C129" i="47"/>
  <c r="D121" i="47"/>
  <c r="C121" i="47"/>
  <c r="D113" i="47"/>
  <c r="C113" i="47"/>
  <c r="D105" i="47"/>
  <c r="C105" i="47"/>
  <c r="D97" i="47"/>
  <c r="C97" i="47"/>
  <c r="D89" i="47"/>
  <c r="C89" i="47"/>
  <c r="D81" i="47"/>
  <c r="C81" i="47"/>
  <c r="D73" i="47"/>
  <c r="C73" i="47"/>
  <c r="D65" i="47"/>
  <c r="C65" i="47"/>
  <c r="D57" i="47"/>
  <c r="C57" i="47"/>
  <c r="D49" i="47"/>
  <c r="C49" i="47"/>
  <c r="D41" i="47"/>
  <c r="C41" i="47"/>
  <c r="D33" i="47"/>
  <c r="C33" i="47"/>
  <c r="D25" i="47"/>
  <c r="C25" i="47"/>
  <c r="D381" i="47"/>
  <c r="C364" i="47"/>
  <c r="D361" i="47"/>
  <c r="C356" i="47"/>
  <c r="D353" i="47"/>
  <c r="C348" i="47"/>
  <c r="D345" i="47"/>
  <c r="C340" i="47"/>
  <c r="D337" i="47"/>
  <c r="D333" i="47"/>
  <c r="D329" i="47"/>
  <c r="D325" i="47"/>
  <c r="D321" i="47"/>
  <c r="D317" i="47"/>
  <c r="D313" i="47"/>
  <c r="D309" i="47"/>
  <c r="D305" i="47"/>
  <c r="D301" i="47"/>
  <c r="D297" i="47"/>
  <c r="D293" i="47"/>
  <c r="D289" i="47"/>
  <c r="D285" i="47"/>
  <c r="D281" i="47"/>
  <c r="D277" i="47"/>
  <c r="D273" i="47"/>
  <c r="D269" i="47"/>
  <c r="D265" i="47"/>
  <c r="D261" i="47"/>
  <c r="D251" i="47"/>
  <c r="D246" i="47"/>
  <c r="D235" i="47"/>
  <c r="D172" i="47"/>
  <c r="D156" i="47"/>
  <c r="D140" i="47"/>
  <c r="D124" i="47"/>
  <c r="D108" i="47"/>
  <c r="D92" i="47"/>
  <c r="D76" i="47"/>
  <c r="G76" i="47" s="1"/>
  <c r="D60" i="47"/>
  <c r="D44" i="47"/>
  <c r="D28" i="47"/>
  <c r="D12" i="47"/>
  <c r="C16" i="47"/>
  <c r="D16" i="47"/>
  <c r="C8" i="47"/>
  <c r="D8" i="47"/>
  <c r="C18" i="47"/>
  <c r="D18" i="47"/>
  <c r="C6" i="47"/>
  <c r="D6" i="47"/>
  <c r="C256" i="47"/>
  <c r="D256" i="47"/>
  <c r="C248" i="47"/>
  <c r="D248" i="47"/>
  <c r="C240" i="47"/>
  <c r="D240" i="47"/>
  <c r="C232" i="47"/>
  <c r="D232" i="47"/>
  <c r="C228" i="47"/>
  <c r="D228" i="47"/>
  <c r="C224" i="47"/>
  <c r="D224" i="47"/>
  <c r="C220" i="47"/>
  <c r="D220" i="47"/>
  <c r="C216" i="47"/>
  <c r="D216" i="47"/>
  <c r="C212" i="47"/>
  <c r="D212" i="47"/>
  <c r="C208" i="47"/>
  <c r="D208" i="47"/>
  <c r="C204" i="47"/>
  <c r="D204" i="47"/>
  <c r="C200" i="47"/>
  <c r="D200" i="47"/>
  <c r="C196" i="47"/>
  <c r="D196" i="47"/>
  <c r="C192" i="47"/>
  <c r="D192" i="47"/>
  <c r="C188" i="47"/>
  <c r="D188" i="47"/>
  <c r="C184" i="47"/>
  <c r="D184" i="47"/>
  <c r="C180" i="47"/>
  <c r="D180" i="47"/>
  <c r="C176" i="47"/>
  <c r="D176" i="47"/>
  <c r="C168" i="47"/>
  <c r="D168" i="47"/>
  <c r="G168" i="47" s="1"/>
  <c r="C160" i="47"/>
  <c r="D160" i="47"/>
  <c r="C152" i="47"/>
  <c r="D152" i="47"/>
  <c r="C144" i="47"/>
  <c r="D144" i="47"/>
  <c r="C136" i="47"/>
  <c r="D136" i="47"/>
  <c r="C128" i="47"/>
  <c r="D128" i="47"/>
  <c r="C120" i="47"/>
  <c r="D120" i="47"/>
  <c r="C112" i="47"/>
  <c r="D112" i="47"/>
  <c r="C104" i="47"/>
  <c r="D104" i="47"/>
  <c r="C96" i="47"/>
  <c r="D96" i="47"/>
  <c r="C88" i="47"/>
  <c r="D88" i="47"/>
  <c r="C80" i="47"/>
  <c r="D80" i="47"/>
  <c r="C72" i="47"/>
  <c r="D72" i="47"/>
  <c r="C64" i="47"/>
  <c r="D64" i="47"/>
  <c r="C56" i="47"/>
  <c r="D56" i="47"/>
  <c r="C48" i="47"/>
  <c r="D48" i="47"/>
  <c r="G48" i="47" s="1"/>
  <c r="C40" i="47"/>
  <c r="D40" i="47"/>
  <c r="C32" i="47"/>
  <c r="D32" i="47"/>
  <c r="C24" i="47"/>
  <c r="D24" i="47"/>
  <c r="D397" i="47"/>
  <c r="D377" i="47"/>
  <c r="C366" i="47"/>
  <c r="D363" i="47"/>
  <c r="C358" i="47"/>
  <c r="D355" i="47"/>
  <c r="C350" i="47"/>
  <c r="D347" i="47"/>
  <c r="C342" i="47"/>
  <c r="D339" i="47"/>
  <c r="C336" i="47"/>
  <c r="C332" i="47"/>
  <c r="C328" i="47"/>
  <c r="C324" i="47"/>
  <c r="C320" i="47"/>
  <c r="C316" i="47"/>
  <c r="C312" i="47"/>
  <c r="C308" i="47"/>
  <c r="C304" i="47"/>
  <c r="C300" i="47"/>
  <c r="C296" i="47"/>
  <c r="C292" i="47"/>
  <c r="C288" i="47"/>
  <c r="C284" i="47"/>
  <c r="C280" i="47"/>
  <c r="C276" i="47"/>
  <c r="C272" i="47"/>
  <c r="C268" i="47"/>
  <c r="C264" i="47"/>
  <c r="C260" i="47"/>
  <c r="C255" i="47"/>
  <c r="D249" i="47"/>
  <c r="D244" i="47"/>
  <c r="C239" i="47"/>
  <c r="D233" i="47"/>
  <c r="D225" i="47"/>
  <c r="D217" i="47"/>
  <c r="D209" i="47"/>
  <c r="D201" i="47"/>
  <c r="D193" i="47"/>
  <c r="D185" i="47"/>
  <c r="D177" i="47"/>
  <c r="C165" i="47"/>
  <c r="C149" i="47"/>
  <c r="C133" i="47"/>
  <c r="C117" i="47"/>
  <c r="C101" i="47"/>
  <c r="C85" i="47"/>
  <c r="C69" i="47"/>
  <c r="C53" i="47"/>
  <c r="C37" i="47"/>
  <c r="C5" i="47"/>
  <c r="C14" i="47"/>
  <c r="D14" i="47"/>
  <c r="C10" i="47"/>
  <c r="D10" i="47"/>
  <c r="D17" i="47"/>
  <c r="G17" i="47" s="1"/>
  <c r="C17" i="47"/>
  <c r="D9" i="47"/>
  <c r="C9" i="47"/>
  <c r="C231" i="47"/>
  <c r="D231" i="47"/>
  <c r="C227" i="47"/>
  <c r="D227" i="47"/>
  <c r="C223" i="47"/>
  <c r="D223" i="47"/>
  <c r="C219" i="47"/>
  <c r="D219" i="47"/>
  <c r="C215" i="47"/>
  <c r="D215" i="47"/>
  <c r="C211" i="47"/>
  <c r="D211" i="47"/>
  <c r="C207" i="47"/>
  <c r="D207" i="47"/>
  <c r="C203" i="47"/>
  <c r="D203" i="47"/>
  <c r="C199" i="47"/>
  <c r="D199" i="47"/>
  <c r="C195" i="47"/>
  <c r="D195" i="47"/>
  <c r="C191" i="47"/>
  <c r="D191" i="47"/>
  <c r="C187" i="47"/>
  <c r="D187" i="47"/>
  <c r="C183" i="47"/>
  <c r="D183" i="47"/>
  <c r="C179" i="47"/>
  <c r="D179" i="47"/>
  <c r="C175" i="47"/>
  <c r="D175" i="47"/>
  <c r="D171" i="47"/>
  <c r="C171" i="47"/>
  <c r="D167" i="47"/>
  <c r="C167" i="47"/>
  <c r="D163" i="47"/>
  <c r="C163" i="47"/>
  <c r="D159" i="47"/>
  <c r="C159" i="47"/>
  <c r="D155" i="47"/>
  <c r="C155" i="47"/>
  <c r="D151" i="47"/>
  <c r="C151" i="47"/>
  <c r="D147" i="47"/>
  <c r="C147" i="47"/>
  <c r="D143" i="47"/>
  <c r="C143" i="47"/>
  <c r="D139" i="47"/>
  <c r="C139" i="47"/>
  <c r="D135" i="47"/>
  <c r="C135" i="47"/>
  <c r="D131" i="47"/>
  <c r="C131" i="47"/>
  <c r="D127" i="47"/>
  <c r="C127" i="47"/>
  <c r="D123" i="47"/>
  <c r="C123" i="47"/>
  <c r="D119" i="47"/>
  <c r="C119" i="47"/>
  <c r="D115" i="47"/>
  <c r="C115" i="47"/>
  <c r="D111" i="47"/>
  <c r="C111" i="47"/>
  <c r="D107" i="47"/>
  <c r="G107" i="47" s="1"/>
  <c r="C107" i="47"/>
  <c r="D103" i="47"/>
  <c r="C103" i="47"/>
  <c r="D99" i="47"/>
  <c r="C99" i="47"/>
  <c r="D95" i="47"/>
  <c r="C95" i="47"/>
  <c r="D91" i="47"/>
  <c r="C91" i="47"/>
  <c r="D87" i="47"/>
  <c r="C87" i="47"/>
  <c r="D83" i="47"/>
  <c r="C83" i="47"/>
  <c r="D79" i="47"/>
  <c r="C79" i="47"/>
  <c r="D75" i="47"/>
  <c r="C75" i="47"/>
  <c r="D71" i="47"/>
  <c r="C71" i="47"/>
  <c r="D67" i="47"/>
  <c r="C67" i="47"/>
  <c r="D63" i="47"/>
  <c r="C63" i="47"/>
  <c r="D59" i="47"/>
  <c r="C59" i="47"/>
  <c r="D55" i="47"/>
  <c r="C55" i="47"/>
  <c r="D51" i="47"/>
  <c r="C51" i="47"/>
  <c r="D47" i="47"/>
  <c r="C47" i="47"/>
  <c r="D43" i="47"/>
  <c r="C43" i="47"/>
  <c r="D39" i="47"/>
  <c r="C39" i="47"/>
  <c r="D35" i="47"/>
  <c r="C35" i="47"/>
  <c r="D31" i="47"/>
  <c r="C31" i="47"/>
  <c r="D27" i="47"/>
  <c r="C27" i="47"/>
  <c r="D23" i="47"/>
  <c r="C23" i="47"/>
  <c r="D19" i="47"/>
  <c r="C19" i="47"/>
  <c r="D393" i="47"/>
  <c r="D369" i="47"/>
  <c r="C360" i="47"/>
  <c r="C352" i="47"/>
  <c r="C344" i="47"/>
  <c r="D335" i="47"/>
  <c r="D331" i="47"/>
  <c r="D327" i="47"/>
  <c r="D323" i="47"/>
  <c r="D319" i="47"/>
  <c r="D315" i="47"/>
  <c r="D311" i="47"/>
  <c r="D307" i="47"/>
  <c r="D303" i="47"/>
  <c r="D299" i="47"/>
  <c r="D295" i="47"/>
  <c r="D291" i="47"/>
  <c r="D287" i="47"/>
  <c r="D283" i="47"/>
  <c r="D279" i="47"/>
  <c r="D275" i="47"/>
  <c r="D271" i="47"/>
  <c r="D267" i="47"/>
  <c r="D263" i="47"/>
  <c r="D259" i="47"/>
  <c r="D254" i="47"/>
  <c r="D243" i="47"/>
  <c r="D238" i="47"/>
  <c r="D164" i="47"/>
  <c r="D148" i="47"/>
  <c r="D132" i="47"/>
  <c r="D116" i="47"/>
  <c r="D100" i="47"/>
  <c r="D84" i="47"/>
  <c r="D68" i="47"/>
  <c r="D52" i="47"/>
  <c r="D36" i="47"/>
  <c r="D20" i="47"/>
  <c r="D4" i="47"/>
  <c r="D391" i="47"/>
  <c r="C395" i="47"/>
  <c r="C387" i="47"/>
  <c r="C383" i="47"/>
  <c r="C379" i="47"/>
  <c r="C375" i="47"/>
  <c r="C371" i="47"/>
  <c r="D396" i="47"/>
  <c r="D394" i="47"/>
  <c r="D392" i="47"/>
  <c r="D390" i="47"/>
  <c r="D388" i="47"/>
  <c r="D386" i="47"/>
  <c r="D384" i="47"/>
  <c r="D382" i="47"/>
  <c r="D380" i="47"/>
  <c r="D378" i="47"/>
  <c r="D376" i="47"/>
  <c r="D374" i="47"/>
  <c r="D372" i="47"/>
  <c r="D370" i="47"/>
  <c r="D368" i="47"/>
  <c r="F399" i="47" l="1"/>
  <c r="F398" i="47"/>
  <c r="F397" i="47"/>
  <c r="E397" i="47"/>
  <c r="F396" i="47"/>
  <c r="E396" i="47"/>
  <c r="F395" i="47"/>
  <c r="E395" i="47"/>
  <c r="F394" i="47"/>
  <c r="E394" i="47"/>
  <c r="F393" i="47"/>
  <c r="E393" i="47"/>
  <c r="F392" i="47"/>
  <c r="E392" i="47"/>
  <c r="F391" i="47"/>
  <c r="E391" i="47"/>
  <c r="F390" i="47"/>
  <c r="E390" i="47"/>
  <c r="F389" i="47"/>
  <c r="E389" i="47"/>
  <c r="F388" i="47"/>
  <c r="E388" i="47"/>
  <c r="F387" i="47"/>
  <c r="E387" i="47"/>
  <c r="F386" i="47"/>
  <c r="E386" i="47"/>
  <c r="F385" i="47"/>
  <c r="E385" i="47"/>
  <c r="F384" i="47"/>
  <c r="E384" i="47"/>
  <c r="F383" i="47"/>
  <c r="E383" i="47"/>
  <c r="G382" i="47"/>
  <c r="F382" i="47"/>
  <c r="E382" i="47"/>
  <c r="F381" i="47"/>
  <c r="E381" i="47"/>
  <c r="F380" i="47"/>
  <c r="E380" i="47"/>
  <c r="F379" i="47"/>
  <c r="E379" i="47"/>
  <c r="F378" i="47"/>
  <c r="E378" i="47"/>
  <c r="F377" i="47"/>
  <c r="E377" i="47"/>
  <c r="F376" i="47"/>
  <c r="E376" i="47"/>
  <c r="F375" i="47"/>
  <c r="E375" i="47"/>
  <c r="F374" i="47"/>
  <c r="E374" i="47"/>
  <c r="F373" i="47"/>
  <c r="E373" i="47"/>
  <c r="F372" i="47"/>
  <c r="E372" i="47"/>
  <c r="F371" i="47"/>
  <c r="E371" i="47"/>
  <c r="F370" i="47"/>
  <c r="E370" i="47"/>
  <c r="F369" i="47"/>
  <c r="E369" i="47"/>
  <c r="F368" i="47"/>
  <c r="E368" i="47"/>
  <c r="F367" i="47"/>
  <c r="E367" i="47"/>
  <c r="F366" i="47"/>
  <c r="E366" i="47"/>
  <c r="E365" i="47"/>
  <c r="E364" i="47"/>
  <c r="E363" i="47"/>
  <c r="E362" i="47"/>
  <c r="E361" i="47"/>
  <c r="E360" i="47"/>
  <c r="E359" i="47"/>
  <c r="E358" i="47"/>
  <c r="E357" i="47"/>
  <c r="E356" i="47"/>
  <c r="E355" i="47"/>
  <c r="E354" i="47"/>
  <c r="E353" i="47"/>
  <c r="E352" i="47"/>
  <c r="E351" i="47"/>
  <c r="E350" i="47"/>
  <c r="E349" i="47"/>
  <c r="E348" i="47"/>
  <c r="E347" i="47"/>
  <c r="E346" i="47"/>
  <c r="E345" i="47"/>
  <c r="E344" i="47"/>
  <c r="E343" i="47"/>
  <c r="E342" i="47"/>
  <c r="E341" i="47"/>
  <c r="E340" i="47"/>
  <c r="E339" i="47"/>
  <c r="E338" i="47"/>
  <c r="E337" i="47"/>
  <c r="E336" i="47"/>
  <c r="E335" i="47"/>
  <c r="E334" i="47"/>
  <c r="E333" i="47"/>
  <c r="E332" i="47"/>
  <c r="E331" i="47"/>
  <c r="E330" i="47"/>
  <c r="E329" i="47"/>
  <c r="E328" i="47"/>
  <c r="F327" i="47"/>
  <c r="E327" i="47"/>
  <c r="F326" i="47"/>
  <c r="E326" i="47"/>
  <c r="F325" i="47"/>
  <c r="E325" i="47"/>
  <c r="F324" i="47"/>
  <c r="E324" i="47"/>
  <c r="F323" i="47"/>
  <c r="E323" i="47"/>
  <c r="F322" i="47"/>
  <c r="E322" i="47"/>
  <c r="G321" i="47"/>
  <c r="F321" i="47"/>
  <c r="E321" i="47"/>
  <c r="F320" i="47"/>
  <c r="E320" i="47"/>
  <c r="F319" i="47"/>
  <c r="E319" i="47"/>
  <c r="F318" i="47"/>
  <c r="E318" i="47"/>
  <c r="F317" i="47"/>
  <c r="E317" i="47"/>
  <c r="F316" i="47"/>
  <c r="E316" i="47"/>
  <c r="F315" i="47"/>
  <c r="E315" i="47"/>
  <c r="F314" i="47"/>
  <c r="E314" i="47"/>
  <c r="F313" i="47"/>
  <c r="E313" i="47"/>
  <c r="F312" i="47"/>
  <c r="E312" i="47"/>
  <c r="F311" i="47"/>
  <c r="E311" i="47"/>
  <c r="F310" i="47"/>
  <c r="E310" i="47"/>
  <c r="F309" i="47"/>
  <c r="E309" i="47"/>
  <c r="F308" i="47"/>
  <c r="E308" i="47"/>
  <c r="F307" i="47"/>
  <c r="E307" i="47"/>
  <c r="F306" i="47"/>
  <c r="E306" i="47"/>
  <c r="F305" i="47"/>
  <c r="E305" i="47"/>
  <c r="F304" i="47"/>
  <c r="E304" i="47"/>
  <c r="F303" i="47"/>
  <c r="E303" i="47"/>
  <c r="F302" i="47"/>
  <c r="E302" i="47"/>
  <c r="F301" i="47"/>
  <c r="E301" i="47"/>
  <c r="F300" i="47"/>
  <c r="E300" i="47"/>
  <c r="F299" i="47"/>
  <c r="E299" i="47"/>
  <c r="F298" i="47"/>
  <c r="E298" i="47"/>
  <c r="F297" i="47"/>
  <c r="E297" i="47"/>
  <c r="F296" i="47"/>
  <c r="E296" i="47"/>
  <c r="F295" i="47"/>
  <c r="E295" i="47"/>
  <c r="F294" i="47"/>
  <c r="E294" i="47"/>
  <c r="F293" i="47"/>
  <c r="E293" i="47"/>
  <c r="F292" i="47"/>
  <c r="E292" i="47"/>
  <c r="F291" i="47"/>
  <c r="E291" i="47"/>
  <c r="F290" i="47"/>
  <c r="E290" i="47"/>
  <c r="F289" i="47"/>
  <c r="E289" i="47"/>
  <c r="F288" i="47"/>
  <c r="E288" i="47"/>
  <c r="F287" i="47"/>
  <c r="E287" i="47"/>
  <c r="F286" i="47"/>
  <c r="E286" i="47"/>
  <c r="F285" i="47"/>
  <c r="E285" i="47"/>
  <c r="F284" i="47"/>
  <c r="E284" i="47"/>
  <c r="F283" i="47"/>
  <c r="E283" i="47"/>
  <c r="F282" i="47"/>
  <c r="E282" i="47"/>
  <c r="F281" i="47"/>
  <c r="E281" i="47"/>
  <c r="F280" i="47"/>
  <c r="E280" i="47"/>
  <c r="F279" i="47"/>
  <c r="E279" i="47"/>
  <c r="F278" i="47"/>
  <c r="E278" i="47"/>
  <c r="F277" i="47"/>
  <c r="E277" i="47"/>
  <c r="F276" i="47"/>
  <c r="E276" i="47"/>
  <c r="F275" i="47"/>
  <c r="E275" i="47"/>
  <c r="F274" i="47"/>
  <c r="E274" i="47"/>
  <c r="F273" i="47"/>
  <c r="E273" i="47"/>
  <c r="F272" i="47"/>
  <c r="E272" i="47"/>
  <c r="F271" i="47"/>
  <c r="E271" i="47"/>
  <c r="F270" i="47"/>
  <c r="E270" i="47"/>
  <c r="F269" i="47"/>
  <c r="E269" i="47"/>
  <c r="F268" i="47"/>
  <c r="E268" i="47"/>
  <c r="F267" i="47"/>
  <c r="E267" i="47"/>
  <c r="F266" i="47"/>
  <c r="E266" i="47"/>
  <c r="F265" i="47"/>
  <c r="E265" i="47"/>
  <c r="F264" i="47"/>
  <c r="E264" i="47"/>
  <c r="F263" i="47"/>
  <c r="E263" i="47"/>
  <c r="F262" i="47"/>
  <c r="E262" i="47"/>
  <c r="F261" i="47"/>
  <c r="E261" i="47"/>
  <c r="F260" i="47"/>
  <c r="E260" i="47"/>
  <c r="F259" i="47"/>
  <c r="E259" i="47"/>
  <c r="F258" i="47"/>
  <c r="E258" i="47"/>
  <c r="F257" i="47"/>
  <c r="E257" i="47"/>
  <c r="F256" i="47"/>
  <c r="E256" i="47"/>
  <c r="F255" i="47"/>
  <c r="E255" i="47"/>
  <c r="F254" i="47"/>
  <c r="E254" i="47"/>
  <c r="F253" i="47"/>
  <c r="E253" i="47"/>
  <c r="F252" i="47"/>
  <c r="E252" i="47"/>
  <c r="F251" i="47"/>
  <c r="E251" i="47"/>
  <c r="F250" i="47"/>
  <c r="E250" i="47"/>
  <c r="F249" i="47"/>
  <c r="E249" i="47"/>
  <c r="F248" i="47"/>
  <c r="E248" i="47"/>
  <c r="F247" i="47"/>
  <c r="E247" i="47"/>
  <c r="F246" i="47"/>
  <c r="E246" i="47"/>
  <c r="F245" i="47"/>
  <c r="E245" i="47"/>
  <c r="F244" i="47"/>
  <c r="E244" i="47"/>
  <c r="F243" i="47"/>
  <c r="E243" i="47"/>
  <c r="F242" i="47"/>
  <c r="E242" i="47"/>
  <c r="F241" i="47"/>
  <c r="E241" i="47"/>
  <c r="F240" i="47"/>
  <c r="E240" i="47"/>
  <c r="F239" i="47"/>
  <c r="E239" i="47"/>
  <c r="F238" i="47"/>
  <c r="E238" i="47"/>
  <c r="F237" i="47"/>
  <c r="E237" i="47"/>
  <c r="F236" i="47"/>
  <c r="E236" i="47"/>
  <c r="F235" i="47"/>
  <c r="E235" i="47"/>
  <c r="F234" i="47"/>
  <c r="E234" i="47"/>
  <c r="F233" i="47"/>
  <c r="E233" i="47"/>
  <c r="F232" i="47"/>
  <c r="E232" i="47"/>
  <c r="F231" i="47"/>
  <c r="E231" i="47"/>
  <c r="F230" i="47"/>
  <c r="E230" i="47"/>
  <c r="F229" i="47"/>
  <c r="E229" i="47"/>
  <c r="F228" i="47"/>
  <c r="E228" i="47"/>
  <c r="F227" i="47"/>
  <c r="E227" i="47"/>
  <c r="F226" i="47"/>
  <c r="E226" i="47"/>
  <c r="F225" i="47"/>
  <c r="E225" i="47"/>
  <c r="F224" i="47"/>
  <c r="E224" i="47"/>
  <c r="F223" i="47"/>
  <c r="E223" i="47"/>
  <c r="F222" i="47"/>
  <c r="E222" i="47"/>
  <c r="F221" i="47"/>
  <c r="E221" i="47"/>
  <c r="F220" i="47"/>
  <c r="E220" i="47"/>
  <c r="F219" i="47"/>
  <c r="E219" i="47"/>
  <c r="F218" i="47"/>
  <c r="E218" i="47"/>
  <c r="F217" i="47"/>
  <c r="E217" i="47"/>
  <c r="F216" i="47"/>
  <c r="E216" i="47"/>
  <c r="F215" i="47"/>
  <c r="E215" i="47"/>
  <c r="F214" i="47"/>
  <c r="E214" i="47"/>
  <c r="F213" i="47"/>
  <c r="E213" i="47"/>
  <c r="F212" i="47"/>
  <c r="E212" i="47"/>
  <c r="F211" i="47"/>
  <c r="E211" i="47"/>
  <c r="F210" i="47"/>
  <c r="E210" i="47"/>
  <c r="F209" i="47"/>
  <c r="E209" i="47"/>
  <c r="F208" i="47"/>
  <c r="E208" i="47"/>
  <c r="F207" i="47"/>
  <c r="E207" i="47"/>
  <c r="F206" i="47"/>
  <c r="E206" i="47"/>
  <c r="F205" i="47"/>
  <c r="E205" i="47"/>
  <c r="F204" i="47"/>
  <c r="E204" i="47"/>
  <c r="F203" i="47"/>
  <c r="E203" i="47"/>
  <c r="F202" i="47"/>
  <c r="E202" i="47"/>
  <c r="F201" i="47"/>
  <c r="E201" i="47"/>
  <c r="F200" i="47"/>
  <c r="E200" i="47"/>
  <c r="F199" i="47"/>
  <c r="E199" i="47"/>
  <c r="F198" i="47"/>
  <c r="E198" i="47"/>
  <c r="F197" i="47"/>
  <c r="E197" i="47"/>
  <c r="F196" i="47"/>
  <c r="E196" i="47"/>
  <c r="F195" i="47"/>
  <c r="E195" i="47"/>
  <c r="F194" i="47"/>
  <c r="E194" i="47"/>
  <c r="F193" i="47"/>
  <c r="E193" i="47"/>
  <c r="F192" i="47"/>
  <c r="E192" i="47"/>
  <c r="F191" i="47"/>
  <c r="E191" i="47"/>
  <c r="F190" i="47"/>
  <c r="E190" i="47"/>
  <c r="F189" i="47"/>
  <c r="E189" i="47"/>
  <c r="F188" i="47"/>
  <c r="E188" i="47"/>
  <c r="F187" i="47"/>
  <c r="E187" i="47"/>
  <c r="F186" i="47"/>
  <c r="E186" i="47"/>
  <c r="F185" i="47"/>
  <c r="E185" i="47"/>
  <c r="F184" i="47"/>
  <c r="E184" i="47"/>
  <c r="F183" i="47"/>
  <c r="E183" i="47"/>
  <c r="F182" i="47"/>
  <c r="E182" i="47"/>
  <c r="F181" i="47"/>
  <c r="E181" i="47"/>
  <c r="F180" i="47"/>
  <c r="E180" i="47"/>
  <c r="F179" i="47"/>
  <c r="E179" i="47"/>
  <c r="F178" i="47"/>
  <c r="E178" i="47"/>
  <c r="F177" i="47"/>
  <c r="E177" i="47"/>
  <c r="F176" i="47"/>
  <c r="E176" i="47"/>
  <c r="F175" i="47"/>
  <c r="E175" i="47"/>
  <c r="F174" i="47"/>
  <c r="E174" i="47"/>
  <c r="F173" i="47"/>
  <c r="E173" i="47"/>
  <c r="F172" i="47"/>
  <c r="E172" i="47"/>
  <c r="F171" i="47"/>
  <c r="E171" i="47"/>
  <c r="F170" i="47"/>
  <c r="E170" i="47"/>
  <c r="F169" i="47"/>
  <c r="E169" i="47"/>
  <c r="F168" i="47"/>
  <c r="E168" i="47"/>
  <c r="F167" i="47"/>
  <c r="E167" i="47"/>
  <c r="F166" i="47"/>
  <c r="E166" i="47"/>
  <c r="F165" i="47"/>
  <c r="E165" i="47"/>
  <c r="F164" i="47"/>
  <c r="E164" i="47"/>
  <c r="F163" i="47"/>
  <c r="E163" i="47"/>
  <c r="F162" i="47"/>
  <c r="E162" i="47"/>
  <c r="F161" i="47"/>
  <c r="E161" i="47"/>
  <c r="F160" i="47"/>
  <c r="E160" i="47"/>
  <c r="F159" i="47"/>
  <c r="E159" i="47"/>
  <c r="F158" i="47"/>
  <c r="E158" i="47"/>
  <c r="F157" i="47"/>
  <c r="E157" i="47"/>
  <c r="F156" i="47"/>
  <c r="E156" i="47"/>
  <c r="F155" i="47"/>
  <c r="E155" i="47"/>
  <c r="F154" i="47"/>
  <c r="E154" i="47"/>
  <c r="F153" i="47"/>
  <c r="E153" i="47"/>
  <c r="F152" i="47"/>
  <c r="E152" i="47"/>
  <c r="F151" i="47"/>
  <c r="E151" i="47"/>
  <c r="F150" i="47"/>
  <c r="E150" i="47"/>
  <c r="F149" i="47"/>
  <c r="E149" i="47"/>
  <c r="F148" i="47"/>
  <c r="E148" i="47"/>
  <c r="F147" i="47"/>
  <c r="E147" i="47"/>
  <c r="F146" i="47"/>
  <c r="E146" i="47"/>
  <c r="F145" i="47"/>
  <c r="E145" i="47"/>
  <c r="F144" i="47"/>
  <c r="E144" i="47"/>
  <c r="F143" i="47"/>
  <c r="E143" i="47"/>
  <c r="F142" i="47"/>
  <c r="E142" i="47"/>
  <c r="F141" i="47"/>
  <c r="E141" i="47"/>
  <c r="F140" i="47"/>
  <c r="E140" i="47"/>
  <c r="F139" i="47"/>
  <c r="E139" i="47"/>
  <c r="F138" i="47"/>
  <c r="E138" i="47"/>
  <c r="F137" i="47"/>
  <c r="E137" i="47"/>
  <c r="F136" i="47"/>
  <c r="E136" i="47"/>
  <c r="F135" i="47"/>
  <c r="E135" i="47"/>
  <c r="F134" i="47"/>
  <c r="E134" i="47"/>
  <c r="F133" i="47"/>
  <c r="E133" i="47"/>
  <c r="F132" i="47"/>
  <c r="E132" i="47"/>
  <c r="F131" i="47"/>
  <c r="E131" i="47"/>
  <c r="F130" i="47"/>
  <c r="E130" i="47"/>
  <c r="F129" i="47"/>
  <c r="E129" i="47"/>
  <c r="F128" i="47"/>
  <c r="E128" i="47"/>
  <c r="F127" i="47"/>
  <c r="E127" i="47"/>
  <c r="F126" i="47"/>
  <c r="E126" i="47"/>
  <c r="F125" i="47"/>
  <c r="E125" i="47"/>
  <c r="F124" i="47"/>
  <c r="E124" i="47"/>
  <c r="F123" i="47"/>
  <c r="E123" i="47"/>
  <c r="F122" i="47"/>
  <c r="E122" i="47"/>
  <c r="F121" i="47"/>
  <c r="E121" i="47"/>
  <c r="F120" i="47"/>
  <c r="E120" i="47"/>
  <c r="F119" i="47"/>
  <c r="E119" i="47"/>
  <c r="F118" i="47"/>
  <c r="E118" i="47"/>
  <c r="F117" i="47"/>
  <c r="E117" i="47"/>
  <c r="F116" i="47"/>
  <c r="E116" i="47"/>
  <c r="F115" i="47"/>
  <c r="E115" i="47"/>
  <c r="F114" i="47"/>
  <c r="E114" i="47"/>
  <c r="F113" i="47"/>
  <c r="E113" i="47"/>
  <c r="F112" i="47"/>
  <c r="E112" i="47"/>
  <c r="F111" i="47"/>
  <c r="E111" i="47"/>
  <c r="F110" i="47"/>
  <c r="E110" i="47"/>
  <c r="F109" i="47"/>
  <c r="E109" i="47"/>
  <c r="F108" i="47"/>
  <c r="E108" i="47"/>
  <c r="F107" i="47"/>
  <c r="E107" i="47"/>
  <c r="F106" i="47"/>
  <c r="E106" i="47"/>
  <c r="F105" i="47"/>
  <c r="E105" i="47"/>
  <c r="F104" i="47"/>
  <c r="E104" i="47"/>
  <c r="F103" i="47"/>
  <c r="E103" i="47"/>
  <c r="F102" i="47"/>
  <c r="E102" i="47"/>
  <c r="F101" i="47"/>
  <c r="E101" i="47"/>
  <c r="F100" i="47"/>
  <c r="E100" i="47"/>
  <c r="F99" i="47"/>
  <c r="E99" i="47"/>
  <c r="F98" i="47"/>
  <c r="E98" i="47"/>
  <c r="F97" i="47"/>
  <c r="E97" i="47"/>
  <c r="F96" i="47"/>
  <c r="E96" i="47"/>
  <c r="F95" i="47"/>
  <c r="E95" i="47"/>
  <c r="F94" i="47"/>
  <c r="E94" i="47"/>
  <c r="F93" i="47"/>
  <c r="E93" i="47"/>
  <c r="F92" i="47"/>
  <c r="E92" i="47"/>
  <c r="F91" i="47"/>
  <c r="E91" i="47"/>
  <c r="F90" i="47"/>
  <c r="E90" i="47"/>
  <c r="F89" i="47"/>
  <c r="E89" i="47"/>
  <c r="F88" i="47"/>
  <c r="E88" i="47"/>
  <c r="F87" i="47"/>
  <c r="E87" i="47"/>
  <c r="F86" i="47"/>
  <c r="E86" i="47"/>
  <c r="F85" i="47"/>
  <c r="E85" i="47"/>
  <c r="F84" i="47"/>
  <c r="E84" i="47"/>
  <c r="F83" i="47"/>
  <c r="E83" i="47"/>
  <c r="F82" i="47"/>
  <c r="E82" i="47"/>
  <c r="F81" i="47"/>
  <c r="E81" i="47"/>
  <c r="F80" i="47"/>
  <c r="E80" i="47"/>
  <c r="F79" i="47"/>
  <c r="E79" i="47"/>
  <c r="F78" i="47"/>
  <c r="E78" i="47"/>
  <c r="F77" i="47"/>
  <c r="E77" i="47"/>
  <c r="F76" i="47"/>
  <c r="E76" i="47"/>
  <c r="F75" i="47"/>
  <c r="E75" i="47"/>
  <c r="F74" i="47"/>
  <c r="E74" i="47"/>
  <c r="F73" i="47"/>
  <c r="E73" i="47"/>
  <c r="F72" i="47"/>
  <c r="E72" i="47"/>
  <c r="F71" i="47"/>
  <c r="E71" i="47"/>
  <c r="F70" i="47"/>
  <c r="E70" i="47"/>
  <c r="F69" i="47"/>
  <c r="E69" i="47"/>
  <c r="F68" i="47"/>
  <c r="E68" i="47"/>
  <c r="F67" i="47"/>
  <c r="E67" i="47"/>
  <c r="F66" i="47"/>
  <c r="E66" i="47"/>
  <c r="F65" i="47"/>
  <c r="E65" i="47"/>
  <c r="F64" i="47"/>
  <c r="E64" i="47"/>
  <c r="F63" i="47"/>
  <c r="E63" i="47"/>
  <c r="F62" i="47"/>
  <c r="E62" i="47"/>
  <c r="F61" i="47"/>
  <c r="E61" i="47"/>
  <c r="F60" i="47"/>
  <c r="E60" i="47"/>
  <c r="F59" i="47"/>
  <c r="E59" i="47"/>
  <c r="F58" i="47"/>
  <c r="E58" i="47"/>
  <c r="F57" i="47"/>
  <c r="E57" i="47"/>
  <c r="F56" i="47"/>
  <c r="E56" i="47"/>
  <c r="F55" i="47"/>
  <c r="E55" i="47"/>
  <c r="F54" i="47"/>
  <c r="E54" i="47"/>
  <c r="F53" i="47"/>
  <c r="E53" i="47"/>
  <c r="F52" i="47"/>
  <c r="E52" i="47"/>
  <c r="F51" i="47"/>
  <c r="E51" i="47"/>
  <c r="F50" i="47"/>
  <c r="E50" i="47"/>
  <c r="F49" i="47"/>
  <c r="E49" i="47"/>
  <c r="F48" i="47"/>
  <c r="E48" i="47"/>
  <c r="F47" i="47"/>
  <c r="E47" i="47"/>
  <c r="F46" i="47"/>
  <c r="E46" i="47"/>
  <c r="F45" i="47"/>
  <c r="E45" i="47"/>
  <c r="F44" i="47"/>
  <c r="E44" i="47"/>
  <c r="F43" i="47"/>
  <c r="E43" i="47"/>
  <c r="F42" i="47"/>
  <c r="E42" i="47"/>
  <c r="F41" i="47"/>
  <c r="E41" i="47"/>
  <c r="F40" i="47"/>
  <c r="E40" i="47"/>
  <c r="F39" i="47"/>
  <c r="E39" i="47"/>
  <c r="F38" i="47"/>
  <c r="E38" i="47"/>
  <c r="F37" i="47"/>
  <c r="E37" i="47"/>
  <c r="F36" i="47"/>
  <c r="E36" i="47"/>
  <c r="F35" i="47"/>
  <c r="E35" i="47"/>
  <c r="F34" i="47"/>
  <c r="E34" i="47"/>
  <c r="F33" i="47"/>
  <c r="E33" i="47"/>
  <c r="F32" i="47"/>
  <c r="E32" i="47"/>
  <c r="F31" i="47"/>
  <c r="E31" i="47"/>
  <c r="F30" i="47"/>
  <c r="E30" i="47"/>
  <c r="F29" i="47"/>
  <c r="E29" i="47"/>
  <c r="F28" i="47"/>
  <c r="E28" i="47"/>
  <c r="F27" i="47"/>
  <c r="E27" i="47"/>
  <c r="F26" i="47"/>
  <c r="E26" i="47"/>
  <c r="F25" i="47"/>
  <c r="E25" i="47"/>
  <c r="F24" i="47"/>
  <c r="E24" i="47"/>
  <c r="F23" i="47"/>
  <c r="E23" i="47"/>
  <c r="F22" i="47"/>
  <c r="E22" i="47"/>
  <c r="F21" i="47"/>
  <c r="E21" i="47"/>
  <c r="F20" i="47"/>
  <c r="E20" i="47"/>
  <c r="F19" i="47"/>
  <c r="E19" i="47"/>
  <c r="F18" i="47"/>
  <c r="E18" i="47"/>
  <c r="E17" i="47"/>
  <c r="F16" i="47"/>
  <c r="E16" i="47"/>
  <c r="F15" i="47"/>
  <c r="E15" i="47"/>
  <c r="F14" i="47"/>
  <c r="E14" i="47"/>
  <c r="F13" i="47"/>
  <c r="E13" i="47"/>
  <c r="F12" i="47"/>
  <c r="E12" i="47"/>
  <c r="F11" i="47"/>
  <c r="E11" i="47"/>
  <c r="F10" i="47"/>
  <c r="E10" i="47"/>
  <c r="F9" i="47"/>
  <c r="E9" i="47"/>
  <c r="F8" i="47"/>
  <c r="E8" i="47"/>
  <c r="F7" i="47"/>
  <c r="E7" i="47"/>
  <c r="F6" i="47"/>
  <c r="E6" i="47"/>
  <c r="F5" i="47"/>
  <c r="E5" i="47"/>
  <c r="F4" i="47"/>
  <c r="E4" i="47"/>
  <c r="F3" i="47"/>
  <c r="K22" i="6" l="1"/>
  <c r="I22" i="6"/>
  <c r="G22" i="6"/>
  <c r="K15" i="6"/>
  <c r="I15" i="6"/>
  <c r="I26" i="6" l="1"/>
  <c r="I25" i="6"/>
  <c r="I24" i="6"/>
  <c r="I23" i="6"/>
  <c r="I21" i="6"/>
  <c r="I20" i="6"/>
  <c r="I19" i="6"/>
  <c r="I18" i="6"/>
  <c r="I17" i="6"/>
  <c r="I16" i="6"/>
  <c r="I14" i="6"/>
  <c r="I13" i="6"/>
  <c r="I12" i="6"/>
  <c r="I11" i="6"/>
  <c r="I10" i="6"/>
  <c r="I9" i="6"/>
  <c r="H26" i="6"/>
  <c r="H25" i="6"/>
  <c r="H24" i="6"/>
  <c r="H23" i="6"/>
  <c r="H21" i="6"/>
  <c r="H20" i="6"/>
  <c r="H19" i="6"/>
  <c r="H18" i="6"/>
  <c r="H17" i="6"/>
  <c r="H16" i="6"/>
  <c r="H14" i="6"/>
  <c r="H13" i="6"/>
  <c r="H12" i="6"/>
  <c r="H11" i="6"/>
  <c r="H10" i="6"/>
  <c r="H9" i="6"/>
  <c r="G26" i="6"/>
  <c r="G24" i="6"/>
  <c r="G23" i="6"/>
  <c r="G21" i="6"/>
  <c r="G20" i="6"/>
  <c r="G19" i="6"/>
  <c r="G18" i="6"/>
  <c r="G17" i="6"/>
  <c r="G16" i="6"/>
  <c r="G14" i="6"/>
  <c r="G13" i="6"/>
  <c r="G12" i="6"/>
  <c r="G11" i="6"/>
  <c r="G10" i="6"/>
  <c r="G9" i="6"/>
  <c r="F26" i="6"/>
  <c r="F25" i="6"/>
  <c r="F24" i="6"/>
  <c r="F23" i="6"/>
  <c r="F21" i="6"/>
  <c r="F20" i="6"/>
  <c r="F19" i="6"/>
  <c r="F18" i="6"/>
  <c r="F17" i="6"/>
  <c r="F16" i="6"/>
  <c r="F14" i="6"/>
  <c r="F13" i="6"/>
  <c r="F12" i="6"/>
  <c r="F11" i="6"/>
  <c r="F10" i="6"/>
  <c r="F9" i="6"/>
  <c r="K26" i="6"/>
  <c r="K25" i="6"/>
  <c r="K24" i="6"/>
  <c r="K23" i="6"/>
  <c r="K21" i="6"/>
  <c r="K20" i="6"/>
  <c r="K19" i="6"/>
  <c r="K18" i="6"/>
  <c r="K17" i="6"/>
  <c r="K16" i="6"/>
  <c r="K14" i="6"/>
  <c r="K13" i="6"/>
  <c r="K12" i="6"/>
  <c r="K11" i="6"/>
  <c r="K10" i="6"/>
  <c r="K9" i="6"/>
  <c r="J26" i="6"/>
  <c r="J25" i="6"/>
  <c r="J24" i="6"/>
  <c r="J23" i="6"/>
  <c r="J21" i="6"/>
  <c r="J20" i="6"/>
  <c r="J19" i="6"/>
  <c r="J18" i="6"/>
  <c r="J17" i="6"/>
  <c r="J16" i="6"/>
  <c r="J14" i="6"/>
  <c r="J13" i="6"/>
  <c r="J12" i="6"/>
  <c r="J11" i="6"/>
  <c r="J10" i="6"/>
  <c r="J9" i="6"/>
  <c r="B44" i="44" l="1"/>
  <c r="B43" i="44"/>
  <c r="B42" i="44"/>
  <c r="B41" i="44"/>
  <c r="B40" i="44"/>
  <c r="B39" i="44"/>
  <c r="B38" i="44"/>
  <c r="B37" i="44"/>
  <c r="B36" i="44"/>
  <c r="B35" i="44"/>
  <c r="B45" i="44" l="1"/>
  <c r="C41" i="44" s="1"/>
  <c r="E1209" i="47"/>
  <c r="E1208" i="47"/>
  <c r="E1207" i="47"/>
  <c r="E1206" i="47"/>
  <c r="E1205" i="47"/>
  <c r="E1204" i="47"/>
  <c r="E1203" i="47"/>
  <c r="E1202" i="47"/>
  <c r="E1201" i="47"/>
  <c r="E1200" i="47"/>
  <c r="E1199" i="47"/>
  <c r="E1198" i="47"/>
  <c r="E1197" i="47"/>
  <c r="E1196" i="47"/>
  <c r="E1195" i="47"/>
  <c r="E1194" i="47"/>
  <c r="E1193" i="47"/>
  <c r="E1192" i="47"/>
  <c r="E1191" i="47"/>
  <c r="E1190" i="47"/>
  <c r="E1189" i="47"/>
  <c r="E1188" i="47"/>
  <c r="E1187" i="47"/>
  <c r="E1186" i="47"/>
  <c r="E1185" i="47"/>
  <c r="E1184" i="47"/>
  <c r="E1183" i="47"/>
  <c r="E1182" i="47"/>
  <c r="E1181" i="47"/>
  <c r="E1180" i="47"/>
  <c r="E1179" i="47"/>
  <c r="E1178" i="47"/>
  <c r="E1177" i="47"/>
  <c r="E1176" i="47"/>
  <c r="E1175" i="47"/>
  <c r="E1174" i="47"/>
  <c r="E1173" i="47"/>
  <c r="E1172" i="47"/>
  <c r="E1171" i="47"/>
  <c r="E1170" i="47"/>
  <c r="E1169" i="47"/>
  <c r="E1168" i="47"/>
  <c r="E1167" i="47"/>
  <c r="E1166" i="47"/>
  <c r="E1165" i="47"/>
  <c r="E1164" i="47"/>
  <c r="E1163" i="47"/>
  <c r="E1162" i="47"/>
  <c r="E1161" i="47"/>
  <c r="E1160" i="47"/>
  <c r="E1159" i="47"/>
  <c r="E1158" i="47"/>
  <c r="E1157" i="47"/>
  <c r="E1156" i="47"/>
  <c r="E1155" i="47"/>
  <c r="E1154" i="47"/>
  <c r="E1153" i="47"/>
  <c r="E1152" i="47"/>
  <c r="E1151" i="47"/>
  <c r="E1150" i="47"/>
  <c r="E1149" i="47"/>
  <c r="E1148" i="47"/>
  <c r="E1147" i="47"/>
  <c r="E1146" i="47"/>
  <c r="E1145" i="47"/>
  <c r="E1144" i="47"/>
  <c r="E1143" i="47"/>
  <c r="E1142" i="47"/>
  <c r="E1141" i="47"/>
  <c r="E1140" i="47"/>
  <c r="E1139" i="47"/>
  <c r="E1138" i="47"/>
  <c r="E1137" i="47"/>
  <c r="E1136" i="47"/>
  <c r="E1135" i="47"/>
  <c r="E1134" i="47"/>
  <c r="E1133" i="47"/>
  <c r="E1132" i="47"/>
  <c r="E1131" i="47"/>
  <c r="E1130" i="47"/>
  <c r="E1129" i="47"/>
  <c r="E1128" i="47"/>
  <c r="E1127" i="47"/>
  <c r="E1126" i="47"/>
  <c r="E1125" i="47"/>
  <c r="E1124" i="47"/>
  <c r="E1123" i="47"/>
  <c r="E1122" i="47"/>
  <c r="E1121" i="47"/>
  <c r="E1120" i="47"/>
  <c r="E1119" i="47"/>
  <c r="E1118" i="47"/>
  <c r="E1117" i="47"/>
  <c r="E1116" i="47"/>
  <c r="E1115" i="47"/>
  <c r="E1114" i="47"/>
  <c r="E1113" i="47"/>
  <c r="E1112" i="47"/>
  <c r="E1111" i="47"/>
  <c r="E1110" i="47"/>
  <c r="E1109" i="47"/>
  <c r="E1108" i="47"/>
  <c r="E1107" i="47"/>
  <c r="E1106" i="47"/>
  <c r="E1105" i="47"/>
  <c r="E1104" i="47"/>
  <c r="E1103" i="47"/>
  <c r="E1102" i="47"/>
  <c r="E1101" i="47"/>
  <c r="E1100" i="47"/>
  <c r="E1099" i="47"/>
  <c r="E1098" i="47"/>
  <c r="E1097" i="47"/>
  <c r="E1096" i="47"/>
  <c r="E1095" i="47"/>
  <c r="E1094" i="47"/>
  <c r="E1093" i="47"/>
  <c r="E1092" i="47"/>
  <c r="E1091" i="47"/>
  <c r="E1090" i="47"/>
  <c r="E1089" i="47"/>
  <c r="E1088" i="47"/>
  <c r="E1087" i="47"/>
  <c r="E1086" i="47"/>
  <c r="E1085" i="47"/>
  <c r="E1084" i="47"/>
  <c r="E1083" i="47"/>
  <c r="E1082" i="47"/>
  <c r="E1081" i="47"/>
  <c r="E1080" i="47"/>
  <c r="E1079" i="47"/>
  <c r="E1078" i="47"/>
  <c r="E1077" i="47"/>
  <c r="E1076" i="47"/>
  <c r="E1075" i="47"/>
  <c r="E1074" i="47"/>
  <c r="E1073" i="47"/>
  <c r="E1072" i="47"/>
  <c r="E1071" i="47"/>
  <c r="E1070" i="47"/>
  <c r="E1069" i="47"/>
  <c r="E1068" i="47"/>
  <c r="E1067" i="47"/>
  <c r="E1066" i="47"/>
  <c r="E1065" i="47"/>
  <c r="E1064" i="47"/>
  <c r="E1063" i="47"/>
  <c r="E1062" i="47"/>
  <c r="E1061" i="47"/>
  <c r="E1060" i="47"/>
  <c r="E1059" i="47"/>
  <c r="E1058" i="47"/>
  <c r="E1057" i="47"/>
  <c r="E1056" i="47"/>
  <c r="E1055" i="47"/>
  <c r="E1054" i="47"/>
  <c r="E1053" i="47"/>
  <c r="E1052" i="47"/>
  <c r="E1051" i="47"/>
  <c r="E1050" i="47"/>
  <c r="E1049" i="47"/>
  <c r="E1048" i="47"/>
  <c r="E1047" i="47"/>
  <c r="E1046" i="47"/>
  <c r="E1045" i="47"/>
  <c r="E1044" i="47"/>
  <c r="E1043" i="47"/>
  <c r="E1042" i="47"/>
  <c r="E1041" i="47"/>
  <c r="E1040" i="47"/>
  <c r="E1039" i="47"/>
  <c r="E1038" i="47"/>
  <c r="E1037" i="47"/>
  <c r="E1036" i="47"/>
  <c r="E1035" i="47"/>
  <c r="E1034" i="47"/>
  <c r="E1033" i="47"/>
  <c r="E1032" i="47"/>
  <c r="E1031" i="47"/>
  <c r="E1030" i="47"/>
  <c r="E1029" i="47"/>
  <c r="E1028" i="47"/>
  <c r="E1027" i="47"/>
  <c r="E1026" i="47"/>
  <c r="E1025" i="47"/>
  <c r="E1024" i="47"/>
  <c r="E1023" i="47"/>
  <c r="E1022" i="47"/>
  <c r="E1021" i="47"/>
  <c r="E1020" i="47"/>
  <c r="E1019" i="47"/>
  <c r="E1018" i="47"/>
  <c r="E1017" i="47"/>
  <c r="E1016" i="47"/>
  <c r="E1015" i="47"/>
  <c r="E1014" i="47"/>
  <c r="E1013" i="47"/>
  <c r="E1012" i="47"/>
  <c r="E1011" i="47"/>
  <c r="E1010" i="47"/>
  <c r="E1009" i="47"/>
  <c r="E1008" i="47"/>
  <c r="E1007" i="47"/>
  <c r="E1006" i="47"/>
  <c r="E1005" i="47"/>
  <c r="E1004" i="47"/>
  <c r="E1003" i="47"/>
  <c r="E1002" i="47"/>
  <c r="E1001" i="47"/>
  <c r="E1000" i="47"/>
  <c r="E999" i="47"/>
  <c r="E998" i="47"/>
  <c r="E997" i="47"/>
  <c r="E996" i="47"/>
  <c r="E995" i="47"/>
  <c r="E994" i="47"/>
  <c r="E993" i="47"/>
  <c r="E992" i="47"/>
  <c r="E991" i="47"/>
  <c r="E990" i="47"/>
  <c r="E989" i="47"/>
  <c r="E988" i="47"/>
  <c r="E987" i="47"/>
  <c r="E986" i="47"/>
  <c r="E985" i="47"/>
  <c r="E984" i="47"/>
  <c r="E983" i="47"/>
  <c r="E982" i="47"/>
  <c r="E981" i="47"/>
  <c r="E980" i="47"/>
  <c r="E979" i="47"/>
  <c r="E978" i="47"/>
  <c r="E977" i="47"/>
  <c r="E976" i="47"/>
  <c r="E975" i="47"/>
  <c r="E974" i="47"/>
  <c r="E973" i="47"/>
  <c r="E972" i="47"/>
  <c r="E971" i="47"/>
  <c r="E970" i="47"/>
  <c r="E969" i="47"/>
  <c r="E968" i="47"/>
  <c r="E967" i="47"/>
  <c r="E966" i="47"/>
  <c r="E965" i="47"/>
  <c r="E964" i="47"/>
  <c r="E963" i="47"/>
  <c r="E962" i="47"/>
  <c r="E961" i="47"/>
  <c r="E960" i="47"/>
  <c r="E959" i="47"/>
  <c r="E958" i="47"/>
  <c r="E957" i="47"/>
  <c r="E956" i="47"/>
  <c r="E955" i="47"/>
  <c r="E954" i="47"/>
  <c r="E953" i="47"/>
  <c r="E952" i="47"/>
  <c r="E951" i="47"/>
  <c r="E950" i="47"/>
  <c r="E949" i="47"/>
  <c r="E948" i="47"/>
  <c r="E947" i="47"/>
  <c r="E946" i="47"/>
  <c r="E945" i="47"/>
  <c r="E944" i="47"/>
  <c r="E943" i="47"/>
  <c r="E942" i="47"/>
  <c r="E941" i="47"/>
  <c r="E940" i="47"/>
  <c r="E939" i="47"/>
  <c r="E938" i="47"/>
  <c r="E937" i="47"/>
  <c r="E936" i="47"/>
  <c r="E935" i="47"/>
  <c r="E934" i="47"/>
  <c r="E933" i="47"/>
  <c r="E932" i="47"/>
  <c r="E931" i="47"/>
  <c r="E930" i="47"/>
  <c r="E929" i="47"/>
  <c r="E928" i="47"/>
  <c r="E927" i="47"/>
  <c r="E926" i="47"/>
  <c r="E925" i="47"/>
  <c r="E924" i="47"/>
  <c r="E923" i="47"/>
  <c r="E922" i="47"/>
  <c r="E921" i="47"/>
  <c r="E920" i="47"/>
  <c r="E919" i="47"/>
  <c r="E918" i="47"/>
  <c r="E917" i="47"/>
  <c r="E916" i="47"/>
  <c r="E915" i="47"/>
  <c r="E914" i="47"/>
  <c r="E913" i="47"/>
  <c r="E912" i="47"/>
  <c r="E911" i="47"/>
  <c r="E910" i="47"/>
  <c r="E909" i="47"/>
  <c r="E908" i="47"/>
  <c r="E907" i="47"/>
  <c r="E906" i="47"/>
  <c r="E905" i="47"/>
  <c r="E904" i="47"/>
  <c r="E903" i="47"/>
  <c r="E902" i="47"/>
  <c r="E901" i="47"/>
  <c r="E900" i="47"/>
  <c r="E899" i="47"/>
  <c r="E898" i="47"/>
  <c r="E897" i="47"/>
  <c r="E896" i="47"/>
  <c r="E895" i="47"/>
  <c r="E894" i="47"/>
  <c r="E893" i="47"/>
  <c r="E892" i="47"/>
  <c r="E891" i="47"/>
  <c r="E890" i="47"/>
  <c r="E889" i="47"/>
  <c r="E888" i="47"/>
  <c r="E887" i="47"/>
  <c r="E886" i="47"/>
  <c r="E885" i="47"/>
  <c r="E884" i="47"/>
  <c r="E883" i="47"/>
  <c r="E882" i="47"/>
  <c r="E881" i="47"/>
  <c r="E880" i="47"/>
  <c r="E879" i="47"/>
  <c r="E878" i="47"/>
  <c r="E877" i="47"/>
  <c r="E876" i="47"/>
  <c r="E875" i="47"/>
  <c r="E874" i="47"/>
  <c r="E873" i="47"/>
  <c r="E872" i="47"/>
  <c r="E871" i="47"/>
  <c r="E870" i="47"/>
  <c r="E869" i="47"/>
  <c r="E868" i="47"/>
  <c r="E867" i="47"/>
  <c r="E866" i="47"/>
  <c r="E865" i="47"/>
  <c r="E864" i="47"/>
  <c r="E863" i="47"/>
  <c r="E862" i="47"/>
  <c r="E861" i="47"/>
  <c r="E860" i="47"/>
  <c r="E859" i="47"/>
  <c r="E858" i="47"/>
  <c r="E857" i="47"/>
  <c r="E856" i="47"/>
  <c r="E855" i="47"/>
  <c r="E854" i="47"/>
  <c r="E853" i="47"/>
  <c r="E852" i="47"/>
  <c r="E851" i="47"/>
  <c r="E850" i="47"/>
  <c r="E849" i="47"/>
  <c r="E848" i="47"/>
  <c r="E847" i="47"/>
  <c r="E846" i="47"/>
  <c r="E845" i="47"/>
  <c r="E844" i="47"/>
  <c r="E843" i="47"/>
  <c r="E842" i="47"/>
  <c r="E841" i="47"/>
  <c r="E840" i="47"/>
  <c r="E839" i="47"/>
  <c r="E838" i="47"/>
  <c r="E837" i="47"/>
  <c r="E836" i="47"/>
  <c r="E835" i="47"/>
  <c r="E834" i="47"/>
  <c r="E833" i="47"/>
  <c r="E832" i="47"/>
  <c r="E831" i="47"/>
  <c r="E830" i="47"/>
  <c r="E829" i="47"/>
  <c r="E828" i="47"/>
  <c r="E827" i="47"/>
  <c r="E826" i="47"/>
  <c r="E825" i="47"/>
  <c r="E824" i="47"/>
  <c r="E823" i="47"/>
  <c r="E822" i="47"/>
  <c r="E821" i="47"/>
  <c r="E820" i="47"/>
  <c r="E819" i="47"/>
  <c r="E818" i="47"/>
  <c r="E817" i="47"/>
  <c r="E816" i="47"/>
  <c r="E815" i="47"/>
  <c r="E814" i="47"/>
  <c r="E813" i="47"/>
  <c r="E812" i="47"/>
  <c r="E811" i="47"/>
  <c r="E810" i="47"/>
  <c r="E809" i="47"/>
  <c r="E808" i="47"/>
  <c r="E807" i="47"/>
  <c r="E806" i="47"/>
  <c r="E805" i="47"/>
  <c r="E804" i="47"/>
  <c r="E803" i="47"/>
  <c r="E802" i="47"/>
  <c r="E801" i="47"/>
  <c r="E800" i="47"/>
  <c r="E799" i="47"/>
  <c r="E798" i="47"/>
  <c r="E797" i="47"/>
  <c r="E796" i="47"/>
  <c r="E795" i="47"/>
  <c r="E794" i="47"/>
  <c r="E793" i="47"/>
  <c r="E792" i="47"/>
  <c r="E791" i="47"/>
  <c r="E790" i="47"/>
  <c r="E789" i="47"/>
  <c r="E788" i="47"/>
  <c r="E787" i="47"/>
  <c r="E786" i="47"/>
  <c r="E785" i="47"/>
  <c r="E784" i="47"/>
  <c r="E783" i="47"/>
  <c r="E782" i="47"/>
  <c r="E781" i="47"/>
  <c r="E780" i="47"/>
  <c r="E779" i="47"/>
  <c r="E778" i="47"/>
  <c r="E777" i="47"/>
  <c r="E776" i="47"/>
  <c r="E775" i="47"/>
  <c r="E774" i="47"/>
  <c r="E773" i="47"/>
  <c r="E772" i="47"/>
  <c r="E771" i="47"/>
  <c r="E770" i="47"/>
  <c r="E769" i="47"/>
  <c r="E768" i="47"/>
  <c r="E767" i="47"/>
  <c r="E766" i="47"/>
  <c r="E765" i="47"/>
  <c r="E764" i="47"/>
  <c r="E763" i="47"/>
  <c r="E762" i="47"/>
  <c r="E761" i="47"/>
  <c r="E760" i="47"/>
  <c r="E759" i="47"/>
  <c r="E758" i="47"/>
  <c r="E757" i="47"/>
  <c r="E756" i="47"/>
  <c r="E755" i="47"/>
  <c r="E754" i="47"/>
  <c r="E753" i="47"/>
  <c r="E752" i="47"/>
  <c r="E751" i="47"/>
  <c r="E750" i="47"/>
  <c r="E749" i="47"/>
  <c r="E748" i="47"/>
  <c r="E747" i="47"/>
  <c r="E746" i="47"/>
  <c r="E745" i="47"/>
  <c r="E744" i="47"/>
  <c r="E743" i="47"/>
  <c r="E742" i="47"/>
  <c r="E741" i="47"/>
  <c r="E740" i="47"/>
  <c r="E739" i="47"/>
  <c r="E738" i="47"/>
  <c r="E737" i="47"/>
  <c r="E736" i="47"/>
  <c r="E735" i="47"/>
  <c r="E734" i="47"/>
  <c r="E733" i="47"/>
  <c r="E732" i="47"/>
  <c r="E731" i="47"/>
  <c r="E730" i="47"/>
  <c r="E729" i="47"/>
  <c r="E728" i="47"/>
  <c r="E727" i="47"/>
  <c r="E726" i="47"/>
  <c r="E725" i="47"/>
  <c r="E724" i="47"/>
  <c r="E723" i="47"/>
  <c r="E722" i="47"/>
  <c r="E721" i="47"/>
  <c r="E720" i="47"/>
  <c r="E719" i="47"/>
  <c r="E718" i="47"/>
  <c r="E717" i="47"/>
  <c r="E716" i="47"/>
  <c r="E715" i="47"/>
  <c r="E714" i="47"/>
  <c r="E713" i="47"/>
  <c r="E712" i="47"/>
  <c r="E711" i="47"/>
  <c r="E710" i="47"/>
  <c r="E709" i="47"/>
  <c r="E708" i="47"/>
  <c r="E707" i="47"/>
  <c r="E706" i="47"/>
  <c r="E705" i="47"/>
  <c r="E704" i="47"/>
  <c r="E703" i="47"/>
  <c r="E702" i="47"/>
  <c r="E701" i="47"/>
  <c r="E700" i="47"/>
  <c r="E699" i="47"/>
  <c r="E698" i="47"/>
  <c r="E697" i="47"/>
  <c r="E696" i="47"/>
  <c r="E695" i="47"/>
  <c r="E694" i="47"/>
  <c r="E693" i="47"/>
  <c r="E692" i="47"/>
  <c r="E691" i="47"/>
  <c r="E690" i="47"/>
  <c r="E689" i="47"/>
  <c r="E688" i="47"/>
  <c r="E687" i="47"/>
  <c r="E686" i="47"/>
  <c r="E685" i="47"/>
  <c r="E684" i="47"/>
  <c r="E683" i="47"/>
  <c r="E682" i="47"/>
  <c r="E681" i="47"/>
  <c r="E680" i="47"/>
  <c r="E679" i="47"/>
  <c r="E678" i="47"/>
  <c r="E677" i="47"/>
  <c r="E676" i="47"/>
  <c r="E675" i="47"/>
  <c r="E674" i="47"/>
  <c r="E673" i="47"/>
  <c r="E672" i="47"/>
  <c r="E671" i="47"/>
  <c r="E670" i="47"/>
  <c r="E669" i="47"/>
  <c r="E668" i="47"/>
  <c r="E667" i="47"/>
  <c r="E666" i="47"/>
  <c r="E665" i="47"/>
  <c r="E664" i="47"/>
  <c r="E663" i="47"/>
  <c r="E662" i="47"/>
  <c r="E661" i="47"/>
  <c r="E660" i="47"/>
  <c r="E659" i="47"/>
  <c r="E658" i="47"/>
  <c r="E657" i="47"/>
  <c r="E656" i="47"/>
  <c r="E655" i="47"/>
  <c r="E654" i="47"/>
  <c r="E653" i="47"/>
  <c r="E652" i="47"/>
  <c r="E651" i="47"/>
  <c r="E650" i="47"/>
  <c r="E649" i="47"/>
  <c r="E648" i="47"/>
  <c r="E647" i="47"/>
  <c r="E646" i="47"/>
  <c r="E645" i="47"/>
  <c r="E644" i="47"/>
  <c r="E643" i="47"/>
  <c r="E642" i="47"/>
  <c r="E641" i="47"/>
  <c r="E640" i="47"/>
  <c r="E639" i="47"/>
  <c r="E638" i="47"/>
  <c r="E637" i="47"/>
  <c r="E636" i="47"/>
  <c r="E635" i="47"/>
  <c r="E634" i="47"/>
  <c r="E633" i="47"/>
  <c r="E632" i="47"/>
  <c r="E631" i="47"/>
  <c r="E630" i="47"/>
  <c r="E629" i="47"/>
  <c r="E628" i="47"/>
  <c r="E627" i="47"/>
  <c r="E626" i="47"/>
  <c r="E625" i="47"/>
  <c r="E624" i="47"/>
  <c r="E623" i="47"/>
  <c r="E622" i="47"/>
  <c r="E621" i="47"/>
  <c r="E620" i="47"/>
  <c r="E619" i="47"/>
  <c r="E618" i="47"/>
  <c r="E617" i="47"/>
  <c r="E616" i="47"/>
  <c r="E615" i="47"/>
  <c r="E614" i="47"/>
  <c r="E613" i="47"/>
  <c r="E612" i="47"/>
  <c r="E611" i="47"/>
  <c r="E610" i="47"/>
  <c r="E609" i="47"/>
  <c r="E608" i="47"/>
  <c r="E607" i="47"/>
  <c r="E606" i="47"/>
  <c r="E605" i="47"/>
  <c r="E604" i="47"/>
  <c r="E603" i="47"/>
  <c r="E602" i="47"/>
  <c r="E601" i="47"/>
  <c r="E600" i="47"/>
  <c r="E599" i="47"/>
  <c r="E598" i="47"/>
  <c r="E597" i="47"/>
  <c r="E596" i="47"/>
  <c r="E595" i="47"/>
  <c r="E594" i="47"/>
  <c r="E593" i="47"/>
  <c r="E592" i="47"/>
  <c r="E591" i="47"/>
  <c r="E590" i="47"/>
  <c r="E589" i="47"/>
  <c r="E588" i="47"/>
  <c r="E587" i="47"/>
  <c r="E586" i="47"/>
  <c r="E585" i="47"/>
  <c r="E584" i="47"/>
  <c r="E583" i="47"/>
  <c r="E582" i="47"/>
  <c r="E581" i="47"/>
  <c r="E580" i="47"/>
  <c r="E579" i="47"/>
  <c r="E578" i="47"/>
  <c r="E577" i="47"/>
  <c r="E576" i="47"/>
  <c r="E575" i="47"/>
  <c r="E574" i="47"/>
  <c r="E573" i="47"/>
  <c r="E572" i="47"/>
  <c r="E571" i="47"/>
  <c r="E570" i="47"/>
  <c r="E569" i="47"/>
  <c r="E568" i="47"/>
  <c r="E567" i="47"/>
  <c r="E566" i="47"/>
  <c r="E565" i="47"/>
  <c r="E564" i="47"/>
  <c r="E563" i="47"/>
  <c r="E562" i="47"/>
  <c r="E561" i="47"/>
  <c r="E560" i="47"/>
  <c r="E559" i="47"/>
  <c r="E558" i="47"/>
  <c r="E557" i="47"/>
  <c r="E556" i="47"/>
  <c r="E555" i="47"/>
  <c r="E554" i="47"/>
  <c r="E553" i="47"/>
  <c r="E552" i="47"/>
  <c r="E551" i="47"/>
  <c r="E550" i="47"/>
  <c r="E549" i="47"/>
  <c r="E548" i="47"/>
  <c r="E547" i="47"/>
  <c r="E546" i="47"/>
  <c r="E545" i="47"/>
  <c r="E544" i="47"/>
  <c r="E543" i="47"/>
  <c r="E542" i="47"/>
  <c r="E541" i="47"/>
  <c r="E540" i="47"/>
  <c r="E539" i="47"/>
  <c r="E538" i="47"/>
  <c r="E537" i="47"/>
  <c r="E536" i="47"/>
  <c r="E535" i="47"/>
  <c r="E534" i="47"/>
  <c r="E533" i="47"/>
  <c r="E532" i="47"/>
  <c r="E531" i="47"/>
  <c r="E530" i="47"/>
  <c r="E529" i="47"/>
  <c r="E528" i="47"/>
  <c r="E527" i="47"/>
  <c r="E526" i="47"/>
  <c r="E525" i="47"/>
  <c r="E524" i="47"/>
  <c r="E523" i="47"/>
  <c r="E522" i="47"/>
  <c r="E521" i="47"/>
  <c r="E520" i="47"/>
  <c r="E519" i="47"/>
  <c r="E518" i="47"/>
  <c r="E517" i="47"/>
  <c r="E516" i="47"/>
  <c r="E515" i="47"/>
  <c r="E514" i="47"/>
  <c r="E513" i="47"/>
  <c r="E512" i="47"/>
  <c r="E511" i="47"/>
  <c r="E510" i="47"/>
  <c r="E509" i="47"/>
  <c r="E508" i="47"/>
  <c r="E507" i="47"/>
  <c r="E506" i="47"/>
  <c r="E505" i="47"/>
  <c r="E504" i="47"/>
  <c r="E503" i="47"/>
  <c r="E502" i="47"/>
  <c r="E501" i="47"/>
  <c r="E500" i="47"/>
  <c r="E499" i="47"/>
  <c r="E498" i="47"/>
  <c r="E497" i="47"/>
  <c r="E496" i="47"/>
  <c r="E495" i="47"/>
  <c r="E494" i="47"/>
  <c r="E493" i="47"/>
  <c r="E492" i="47"/>
  <c r="E491" i="47"/>
  <c r="E490" i="47"/>
  <c r="E489" i="47"/>
  <c r="E488" i="47"/>
  <c r="E487" i="47"/>
  <c r="E486" i="47"/>
  <c r="E485" i="47"/>
  <c r="E484" i="47"/>
  <c r="E483" i="47"/>
  <c r="E482" i="47"/>
  <c r="E481" i="47"/>
  <c r="E480" i="47"/>
  <c r="E479" i="47"/>
  <c r="E478" i="47"/>
  <c r="E477" i="47"/>
  <c r="E476" i="47"/>
  <c r="E475" i="47"/>
  <c r="E474" i="47"/>
  <c r="E473" i="47"/>
  <c r="E472" i="47"/>
  <c r="E471" i="47"/>
  <c r="E470" i="47"/>
  <c r="E469" i="47"/>
  <c r="E468" i="47"/>
  <c r="E467" i="47"/>
  <c r="E466" i="47"/>
  <c r="E465" i="47"/>
  <c r="E464" i="47"/>
  <c r="E463" i="47"/>
  <c r="E462" i="47"/>
  <c r="E461" i="47"/>
  <c r="E460" i="47"/>
  <c r="E459" i="47"/>
  <c r="E458" i="47"/>
  <c r="E457" i="47"/>
  <c r="E456" i="47"/>
  <c r="E455" i="47"/>
  <c r="E454" i="47"/>
  <c r="E453" i="47"/>
  <c r="E452" i="47"/>
  <c r="E451" i="47"/>
  <c r="E450" i="47"/>
  <c r="E449" i="47"/>
  <c r="E448" i="47"/>
  <c r="E447" i="47"/>
  <c r="E446" i="47"/>
  <c r="E445" i="47"/>
  <c r="E444" i="47"/>
  <c r="E443" i="47"/>
  <c r="E442" i="47"/>
  <c r="E441" i="47"/>
  <c r="E440" i="47"/>
  <c r="E439" i="47"/>
  <c r="E438" i="47"/>
  <c r="E437" i="47"/>
  <c r="E436" i="47"/>
  <c r="E435" i="47"/>
  <c r="E434" i="47"/>
  <c r="E433" i="47"/>
  <c r="E432" i="47"/>
  <c r="E431" i="47"/>
  <c r="E430" i="47"/>
  <c r="E429" i="47"/>
  <c r="E428" i="47"/>
  <c r="E427" i="47"/>
  <c r="E426" i="47"/>
  <c r="E425" i="47"/>
  <c r="E424" i="47"/>
  <c r="E423" i="47"/>
  <c r="E422" i="47"/>
  <c r="E421" i="47"/>
  <c r="E420" i="47"/>
  <c r="E419" i="47"/>
  <c r="E418" i="47"/>
  <c r="E417" i="47"/>
  <c r="E416" i="47"/>
  <c r="E415" i="47"/>
  <c r="E414" i="47"/>
  <c r="E413" i="47"/>
  <c r="G412" i="47"/>
  <c r="F412" i="47"/>
  <c r="E412" i="47"/>
  <c r="G411" i="47"/>
  <c r="F411" i="47"/>
  <c r="E411" i="47"/>
  <c r="F410" i="47"/>
  <c r="E410" i="47"/>
  <c r="F409" i="47"/>
  <c r="E409" i="47"/>
  <c r="F408" i="47"/>
  <c r="E408" i="47"/>
  <c r="F407" i="47"/>
  <c r="E407" i="47"/>
  <c r="F406" i="47"/>
  <c r="E406" i="47"/>
  <c r="F405" i="47"/>
  <c r="E405" i="47"/>
  <c r="F404" i="47"/>
  <c r="E404" i="47"/>
  <c r="F403" i="47"/>
  <c r="E403" i="47"/>
  <c r="F402" i="47"/>
  <c r="E402" i="47"/>
  <c r="F401" i="47"/>
  <c r="E401" i="47"/>
  <c r="F400" i="47"/>
  <c r="E400" i="47"/>
  <c r="D45" i="44" l="1"/>
  <c r="C33" i="44"/>
  <c r="C34" i="44"/>
  <c r="C35" i="44"/>
  <c r="I76" i="43" l="1"/>
  <c r="K75" i="43" l="1"/>
  <c r="K74" i="43"/>
  <c r="K73" i="43"/>
  <c r="K72" i="43"/>
  <c r="K71" i="43"/>
  <c r="K70" i="43"/>
  <c r="J70" i="43" s="1"/>
  <c r="F7" i="15" l="1"/>
  <c r="B186" i="48" l="1"/>
  <c r="B157" i="48"/>
  <c r="B158" i="48"/>
  <c r="B159" i="48"/>
  <c r="B160" i="48"/>
  <c r="B161" i="48"/>
  <c r="B162" i="48"/>
  <c r="B163" i="48"/>
  <c r="B164" i="48"/>
  <c r="B165" i="48"/>
  <c r="B166" i="48"/>
  <c r="B167" i="48"/>
  <c r="B168" i="48"/>
  <c r="B169" i="48"/>
  <c r="B170" i="48"/>
  <c r="B171" i="48"/>
  <c r="B172" i="48"/>
  <c r="B173" i="48"/>
  <c r="B174" i="48"/>
  <c r="B175" i="48"/>
  <c r="B176" i="48"/>
  <c r="B177" i="48"/>
  <c r="B178" i="48"/>
  <c r="B179" i="48"/>
  <c r="B180" i="48"/>
  <c r="B181" i="48"/>
  <c r="B182" i="48"/>
  <c r="B183" i="48"/>
  <c r="B184" i="48"/>
  <c r="B185" i="48"/>
  <c r="B156" i="48"/>
  <c r="C157" i="48"/>
  <c r="C158" i="48"/>
  <c r="C159" i="48"/>
  <c r="C160" i="48"/>
  <c r="C161" i="48"/>
  <c r="C162" i="48"/>
  <c r="C163" i="48"/>
  <c r="C164" i="48"/>
  <c r="C165" i="48"/>
  <c r="C166" i="48"/>
  <c r="C167" i="48"/>
  <c r="C168" i="48"/>
  <c r="C169" i="48"/>
  <c r="C170" i="48"/>
  <c r="C171" i="48"/>
  <c r="C172" i="48"/>
  <c r="C173" i="48"/>
  <c r="C174" i="48"/>
  <c r="C175" i="48"/>
  <c r="C176" i="48"/>
  <c r="C177" i="48"/>
  <c r="C178" i="48"/>
  <c r="C179" i="48"/>
  <c r="C180" i="48"/>
  <c r="C181" i="48"/>
  <c r="C182" i="48"/>
  <c r="C183" i="48"/>
  <c r="C184" i="48"/>
  <c r="C185" i="48"/>
  <c r="C186" i="48"/>
  <c r="C156" i="48"/>
  <c r="J5" i="49" l="1"/>
  <c r="J6" i="49"/>
  <c r="J7" i="49"/>
  <c r="J8" i="49"/>
  <c r="J9" i="49"/>
  <c r="J10" i="49"/>
  <c r="J11" i="49"/>
  <c r="J12" i="49"/>
  <c r="J13" i="49"/>
  <c r="J14" i="49"/>
  <c r="J15" i="49"/>
  <c r="J16" i="49"/>
  <c r="J17" i="49"/>
  <c r="J19" i="49"/>
  <c r="J20" i="49"/>
  <c r="J21" i="49"/>
  <c r="J22" i="49"/>
  <c r="J23" i="49"/>
  <c r="J24" i="49"/>
  <c r="J25" i="49"/>
  <c r="J26" i="49"/>
  <c r="J27" i="49"/>
  <c r="J28" i="49"/>
  <c r="J29" i="49"/>
  <c r="J30" i="49"/>
  <c r="J31" i="49"/>
  <c r="J32" i="49"/>
  <c r="J33" i="49"/>
  <c r="J34" i="49"/>
  <c r="J35" i="49"/>
  <c r="J36" i="49"/>
  <c r="J37" i="49"/>
  <c r="J38" i="49"/>
  <c r="J39" i="49"/>
  <c r="J40" i="49"/>
  <c r="J41" i="49"/>
  <c r="J42" i="49"/>
  <c r="J43" i="49"/>
  <c r="J44" i="49"/>
  <c r="J45" i="49"/>
  <c r="J47" i="49"/>
  <c r="J50" i="49"/>
  <c r="J51" i="49"/>
  <c r="J52" i="49"/>
  <c r="J53" i="49"/>
  <c r="J54" i="49"/>
  <c r="J55" i="49"/>
  <c r="J56" i="49"/>
  <c r="J57" i="49"/>
  <c r="J58" i="49"/>
  <c r="J59" i="49"/>
  <c r="J60" i="49"/>
  <c r="J61" i="49"/>
  <c r="J62" i="49"/>
  <c r="J63" i="49"/>
  <c r="J64" i="49"/>
  <c r="J65" i="49"/>
  <c r="J66" i="49"/>
  <c r="J67" i="49"/>
  <c r="J68" i="49"/>
  <c r="J69" i="49"/>
  <c r="J70" i="49"/>
  <c r="J71" i="49"/>
  <c r="J72" i="49"/>
  <c r="J73" i="49"/>
  <c r="J74" i="49"/>
  <c r="J75" i="49"/>
  <c r="J76" i="49"/>
  <c r="J78" i="49"/>
  <c r="J81" i="49"/>
  <c r="J82" i="49"/>
  <c r="J83" i="49"/>
  <c r="J84" i="49"/>
  <c r="J85" i="49"/>
  <c r="J86" i="49"/>
  <c r="J87" i="49"/>
  <c r="J88" i="49"/>
  <c r="J89" i="49"/>
  <c r="J90" i="49"/>
  <c r="J91" i="49"/>
  <c r="J92" i="49"/>
  <c r="J93" i="49"/>
  <c r="J94" i="49"/>
  <c r="J95" i="49"/>
  <c r="J96" i="49"/>
  <c r="J97" i="49"/>
  <c r="J98" i="49"/>
  <c r="J99" i="49"/>
  <c r="J100" i="49"/>
  <c r="J101" i="49"/>
  <c r="J102" i="49"/>
  <c r="J103" i="49"/>
  <c r="J104" i="49"/>
  <c r="J105" i="49"/>
  <c r="J106" i="49"/>
  <c r="J111" i="49"/>
  <c r="J112" i="49"/>
  <c r="J113" i="49"/>
  <c r="J114" i="49"/>
  <c r="J115" i="49"/>
  <c r="J116" i="49"/>
  <c r="J117" i="49"/>
  <c r="J118" i="49"/>
  <c r="J119" i="49"/>
  <c r="J120" i="49"/>
  <c r="J121" i="49"/>
  <c r="J122" i="49"/>
  <c r="J123" i="49"/>
  <c r="J124" i="49"/>
  <c r="J125" i="49"/>
  <c r="J126" i="49"/>
  <c r="J127" i="49"/>
  <c r="J128" i="49"/>
  <c r="J129" i="49"/>
  <c r="J130" i="49"/>
  <c r="J131" i="49"/>
  <c r="J132" i="49"/>
  <c r="J133" i="49"/>
  <c r="J134" i="49"/>
  <c r="J135" i="49"/>
  <c r="J136" i="49"/>
  <c r="J137" i="49"/>
  <c r="J142" i="49"/>
  <c r="J143" i="49"/>
  <c r="J144" i="49"/>
  <c r="J145" i="49"/>
  <c r="J146" i="49"/>
  <c r="J147" i="49"/>
  <c r="J148" i="49"/>
  <c r="J149" i="49"/>
  <c r="J150" i="49"/>
  <c r="J151" i="49"/>
  <c r="J152" i="49"/>
  <c r="J153" i="49"/>
  <c r="J154" i="49"/>
  <c r="J155" i="49"/>
  <c r="J156" i="49"/>
  <c r="J157" i="49"/>
  <c r="J158" i="49"/>
  <c r="J159" i="49"/>
  <c r="J160" i="49"/>
  <c r="J161" i="49"/>
  <c r="J162" i="49"/>
  <c r="J163" i="49"/>
  <c r="J164" i="49"/>
  <c r="J165" i="49"/>
  <c r="J166" i="49"/>
  <c r="J167" i="49"/>
  <c r="J170" i="49"/>
  <c r="J172" i="49"/>
  <c r="J173" i="49"/>
  <c r="J174" i="49"/>
  <c r="J175" i="49"/>
  <c r="J176" i="49"/>
  <c r="J177" i="49"/>
  <c r="J178" i="49"/>
  <c r="J179" i="49"/>
  <c r="J180" i="49"/>
  <c r="J181" i="49"/>
  <c r="J182" i="49"/>
  <c r="J183" i="49"/>
  <c r="J184" i="49"/>
  <c r="J185" i="49"/>
  <c r="J186" i="49"/>
  <c r="J187" i="49"/>
  <c r="J188" i="49"/>
  <c r="J189" i="49"/>
  <c r="J190" i="49"/>
  <c r="J191" i="49"/>
  <c r="J192" i="49"/>
  <c r="J193" i="49"/>
  <c r="J194" i="49"/>
  <c r="J195" i="49"/>
  <c r="J196" i="49"/>
  <c r="J197" i="49"/>
  <c r="J198" i="49"/>
  <c r="J201" i="49"/>
  <c r="J203" i="49"/>
  <c r="J204" i="49"/>
  <c r="J205" i="49"/>
  <c r="J206" i="49"/>
  <c r="J207" i="49"/>
  <c r="J208" i="49"/>
  <c r="J209" i="49"/>
  <c r="J210" i="49"/>
  <c r="J211" i="49"/>
  <c r="J212" i="49"/>
  <c r="J213" i="49"/>
  <c r="J214" i="49"/>
  <c r="J215" i="49"/>
  <c r="J216" i="49"/>
  <c r="J217" i="49"/>
  <c r="J218" i="49"/>
  <c r="J219" i="49"/>
  <c r="J220" i="49"/>
  <c r="J221" i="49"/>
  <c r="J222" i="49"/>
  <c r="J223" i="49"/>
  <c r="J224" i="49"/>
  <c r="J225" i="49"/>
  <c r="J226" i="49"/>
  <c r="J227" i="49"/>
  <c r="J228" i="49"/>
  <c r="J229" i="49"/>
  <c r="J231" i="49"/>
  <c r="J233" i="49"/>
  <c r="J234" i="49"/>
  <c r="J235" i="49"/>
  <c r="J236" i="49"/>
  <c r="J237" i="49"/>
  <c r="J238" i="49"/>
  <c r="J239" i="49"/>
  <c r="J240" i="49"/>
  <c r="J241" i="49"/>
  <c r="J242" i="49"/>
  <c r="J243" i="49"/>
  <c r="J244" i="49"/>
  <c r="J245" i="49"/>
  <c r="J246" i="49"/>
  <c r="J247" i="49"/>
  <c r="J248" i="49"/>
  <c r="J249" i="49"/>
  <c r="J250" i="49"/>
  <c r="J251" i="49"/>
  <c r="J252" i="49"/>
  <c r="J253" i="49"/>
  <c r="J254" i="49"/>
  <c r="J255" i="49"/>
  <c r="J256" i="49"/>
  <c r="J257" i="49"/>
  <c r="J258" i="49"/>
  <c r="J259" i="49"/>
  <c r="J262" i="49"/>
  <c r="J264" i="49"/>
  <c r="J265" i="49"/>
  <c r="J266" i="49"/>
  <c r="J267" i="49"/>
  <c r="J268" i="49"/>
  <c r="J269" i="49"/>
  <c r="J270" i="49"/>
  <c r="J271" i="49"/>
  <c r="J272" i="49"/>
  <c r="J273" i="49"/>
  <c r="J274" i="49"/>
  <c r="J275" i="49"/>
  <c r="J276" i="49"/>
  <c r="J277" i="49"/>
  <c r="J278" i="49"/>
  <c r="J279" i="49"/>
  <c r="J280" i="49"/>
  <c r="J281" i="49"/>
  <c r="J282" i="49"/>
  <c r="J283" i="49"/>
  <c r="J284" i="49"/>
  <c r="J285" i="49"/>
  <c r="J286" i="49"/>
  <c r="J287" i="49"/>
  <c r="J288" i="49"/>
  <c r="J289" i="49"/>
  <c r="J290" i="49"/>
  <c r="J294" i="49"/>
  <c r="J295" i="49"/>
  <c r="J296" i="49"/>
  <c r="J297" i="49"/>
  <c r="J298" i="49"/>
  <c r="J299" i="49"/>
  <c r="J300" i="49"/>
  <c r="J301" i="49"/>
  <c r="J302" i="49"/>
  <c r="J303" i="49"/>
  <c r="J304" i="49"/>
  <c r="J305" i="49"/>
  <c r="J306" i="49"/>
  <c r="J307" i="49"/>
  <c r="J308" i="49"/>
  <c r="J309" i="49"/>
  <c r="J310" i="49"/>
  <c r="J311" i="49"/>
  <c r="J312" i="49"/>
  <c r="J313" i="49"/>
  <c r="J314" i="49"/>
  <c r="J315" i="49"/>
  <c r="J316" i="49"/>
  <c r="J317" i="49"/>
  <c r="J318" i="49"/>
  <c r="J319" i="49"/>
  <c r="J320" i="49"/>
  <c r="J323" i="49"/>
  <c r="J325" i="49"/>
  <c r="J326" i="49"/>
  <c r="J327" i="49"/>
  <c r="J328" i="49"/>
  <c r="J329" i="49"/>
  <c r="J330" i="49"/>
  <c r="J331" i="49"/>
  <c r="J332" i="49"/>
  <c r="J333" i="49"/>
  <c r="J334" i="49"/>
  <c r="J335" i="49"/>
  <c r="J336" i="49"/>
  <c r="J337" i="49"/>
  <c r="J338" i="49"/>
  <c r="J339" i="49"/>
  <c r="J340" i="49"/>
  <c r="J341" i="49"/>
  <c r="J342" i="49"/>
  <c r="J343" i="49"/>
  <c r="J344" i="49"/>
  <c r="J345" i="49"/>
  <c r="J346" i="49"/>
  <c r="J347" i="49"/>
  <c r="J348" i="49"/>
  <c r="J349" i="49"/>
  <c r="J350" i="49"/>
  <c r="J351" i="49"/>
  <c r="J354" i="49"/>
  <c r="J356" i="49"/>
  <c r="J357" i="49"/>
  <c r="J358" i="49"/>
  <c r="J359" i="49"/>
  <c r="J360" i="49"/>
  <c r="J361" i="49"/>
  <c r="J362" i="49"/>
  <c r="J363" i="49"/>
  <c r="J364" i="49"/>
  <c r="J365" i="49"/>
  <c r="J366" i="49"/>
  <c r="J367" i="49"/>
  <c r="J368" i="49"/>
  <c r="J369" i="49"/>
  <c r="J370" i="49"/>
  <c r="J371" i="49"/>
  <c r="J372" i="49"/>
  <c r="J373" i="49"/>
  <c r="J374" i="49"/>
  <c r="J375" i="49"/>
  <c r="J376" i="49"/>
  <c r="J377" i="49"/>
  <c r="J378" i="49"/>
  <c r="J379" i="49"/>
  <c r="J380" i="49"/>
  <c r="J381" i="49"/>
  <c r="J382" i="49"/>
  <c r="J384" i="49"/>
  <c r="J385" i="49"/>
  <c r="J386" i="49"/>
  <c r="J387" i="49"/>
  <c r="J388" i="49"/>
  <c r="J389" i="49"/>
  <c r="J390" i="49"/>
  <c r="J391" i="49"/>
  <c r="J392" i="49"/>
  <c r="J393" i="49"/>
  <c r="J394" i="49"/>
  <c r="J395" i="49"/>
  <c r="J396" i="49"/>
  <c r="J397" i="49"/>
  <c r="J398" i="49"/>
  <c r="J399" i="49"/>
  <c r="J4" i="49"/>
  <c r="K4" i="49" s="1"/>
  <c r="D130" i="48" l="1"/>
  <c r="E130" i="48"/>
  <c r="F130" i="48"/>
  <c r="G130" i="48"/>
  <c r="H130" i="48"/>
  <c r="I130" i="48"/>
  <c r="J130" i="48"/>
  <c r="K130" i="48"/>
  <c r="L130" i="48"/>
  <c r="M130" i="48"/>
  <c r="N130" i="48"/>
  <c r="O130" i="48"/>
  <c r="C130" i="48"/>
  <c r="D103" i="48"/>
  <c r="E103" i="48"/>
  <c r="F103" i="48"/>
  <c r="G103" i="48"/>
  <c r="H103" i="48"/>
  <c r="I103" i="48"/>
  <c r="J103" i="48"/>
  <c r="K103" i="48"/>
  <c r="L103" i="48"/>
  <c r="M103" i="48"/>
  <c r="N103" i="48"/>
  <c r="O103" i="48"/>
  <c r="C103" i="48"/>
  <c r="B100" i="44"/>
  <c r="C43" i="48" s="1"/>
  <c r="Z197" i="48"/>
  <c r="Y197" i="48"/>
  <c r="X197" i="48"/>
  <c r="W197" i="48"/>
  <c r="V197" i="48"/>
  <c r="U197" i="48"/>
  <c r="T197" i="48"/>
  <c r="S197" i="48"/>
  <c r="R197" i="48"/>
  <c r="Q197" i="48"/>
  <c r="P197" i="48"/>
  <c r="O197" i="48"/>
  <c r="N197" i="48"/>
  <c r="M197" i="48"/>
  <c r="L197" i="48"/>
  <c r="K197" i="48"/>
  <c r="J197" i="48"/>
  <c r="I197" i="48"/>
  <c r="H197" i="48"/>
  <c r="G197" i="48"/>
  <c r="F197" i="48"/>
  <c r="E197" i="48"/>
  <c r="D197" i="48"/>
  <c r="C197" i="48"/>
  <c r="AA194" i="48"/>
  <c r="AA193" i="48"/>
  <c r="F51" i="48"/>
  <c r="F35" i="48"/>
  <c r="AA197" i="48" l="1"/>
  <c r="H105" i="44"/>
  <c r="C64" i="48" s="1"/>
  <c r="H104" i="44"/>
  <c r="C63" i="48" s="1"/>
  <c r="H103" i="44"/>
  <c r="C62" i="48" s="1"/>
  <c r="H102" i="44"/>
  <c r="C61" i="48" s="1"/>
  <c r="H101" i="44"/>
  <c r="C60" i="48" s="1"/>
  <c r="H100" i="44"/>
  <c r="C59" i="48" s="1"/>
  <c r="H99" i="44"/>
  <c r="C58" i="48" s="1"/>
  <c r="H97" i="44"/>
  <c r="C56" i="48" s="1"/>
  <c r="H96" i="44"/>
  <c r="C55" i="48" s="1"/>
  <c r="H95" i="44"/>
  <c r="C54" i="48" s="1"/>
  <c r="C53" i="48"/>
  <c r="B105" i="44"/>
  <c r="C48" i="48" s="1"/>
  <c r="B104" i="44"/>
  <c r="C47" i="48" s="1"/>
  <c r="B103" i="44"/>
  <c r="C46" i="48" s="1"/>
  <c r="B102" i="44"/>
  <c r="C45" i="48" s="1"/>
  <c r="B101" i="44"/>
  <c r="C44" i="48" s="1"/>
  <c r="B99" i="44"/>
  <c r="C42" i="48" s="1"/>
  <c r="B97" i="44"/>
  <c r="C40" i="48" s="1"/>
  <c r="B96" i="44"/>
  <c r="C39" i="48" s="1"/>
  <c r="B95" i="44"/>
  <c r="C38" i="48" s="1"/>
  <c r="B94" i="44"/>
  <c r="C37" i="48" s="1"/>
  <c r="F54" i="48" l="1"/>
  <c r="F38" i="48"/>
  <c r="B98" i="44"/>
  <c r="C41" i="48" s="1"/>
  <c r="F37" i="48" s="1"/>
  <c r="H98" i="44"/>
  <c r="C57" i="48" s="1"/>
  <c r="C65" i="48" s="1"/>
  <c r="C49" i="48" l="1"/>
  <c r="F53" i="48"/>
  <c r="C5" i="48"/>
  <c r="F399" i="49" l="1"/>
  <c r="E399" i="49"/>
  <c r="F398" i="49"/>
  <c r="E398" i="49"/>
  <c r="F397" i="49"/>
  <c r="E397" i="49"/>
  <c r="F396" i="49"/>
  <c r="E396" i="49"/>
  <c r="F395" i="49"/>
  <c r="E395" i="49"/>
  <c r="F394" i="49"/>
  <c r="E394" i="49"/>
  <c r="F393" i="49"/>
  <c r="E393" i="49"/>
  <c r="F392" i="49"/>
  <c r="E392" i="49"/>
  <c r="F391" i="49"/>
  <c r="E391" i="49"/>
  <c r="F390" i="49"/>
  <c r="E390" i="49"/>
  <c r="F389" i="49"/>
  <c r="E389" i="49"/>
  <c r="F388" i="49"/>
  <c r="E388" i="49"/>
  <c r="F387" i="49"/>
  <c r="E387" i="49"/>
  <c r="F386" i="49"/>
  <c r="E386" i="49"/>
  <c r="F385" i="49"/>
  <c r="E385" i="49"/>
  <c r="F384" i="49"/>
  <c r="E384" i="49"/>
  <c r="F383" i="49"/>
  <c r="E383" i="49"/>
  <c r="F382" i="49"/>
  <c r="E382" i="49"/>
  <c r="F381" i="49"/>
  <c r="E381" i="49"/>
  <c r="F380" i="49"/>
  <c r="E380" i="49"/>
  <c r="F379" i="49"/>
  <c r="E379" i="49"/>
  <c r="F378" i="49"/>
  <c r="E378" i="49"/>
  <c r="F377" i="49"/>
  <c r="E377" i="49"/>
  <c r="F376" i="49"/>
  <c r="E376" i="49"/>
  <c r="F375" i="49"/>
  <c r="E375" i="49"/>
  <c r="F374" i="49"/>
  <c r="E374" i="49"/>
  <c r="F373" i="49"/>
  <c r="E373" i="49"/>
  <c r="F372" i="49"/>
  <c r="E372" i="49"/>
  <c r="F371" i="49"/>
  <c r="E371" i="49"/>
  <c r="F370" i="49"/>
  <c r="E370" i="49"/>
  <c r="F369" i="49"/>
  <c r="E369" i="49"/>
  <c r="F368" i="49"/>
  <c r="E368" i="49"/>
  <c r="F367" i="49"/>
  <c r="E367" i="49"/>
  <c r="F366" i="49"/>
  <c r="E366" i="49"/>
  <c r="F365" i="49"/>
  <c r="E365" i="49"/>
  <c r="F364" i="49"/>
  <c r="E364" i="49"/>
  <c r="F363" i="49"/>
  <c r="E363" i="49"/>
  <c r="F362" i="49"/>
  <c r="E362" i="49"/>
  <c r="F361" i="49"/>
  <c r="E361" i="49"/>
  <c r="F360" i="49"/>
  <c r="E360" i="49"/>
  <c r="F359" i="49"/>
  <c r="E359" i="49"/>
  <c r="F358" i="49"/>
  <c r="E358" i="49"/>
  <c r="F357" i="49"/>
  <c r="E357" i="49"/>
  <c r="F356" i="49"/>
  <c r="E356" i="49"/>
  <c r="E355" i="49"/>
  <c r="F354" i="49"/>
  <c r="E354" i="49"/>
  <c r="E353" i="49"/>
  <c r="F352" i="49"/>
  <c r="E352" i="49"/>
  <c r="F351" i="49"/>
  <c r="E351" i="49"/>
  <c r="F350" i="49"/>
  <c r="E350" i="49"/>
  <c r="F349" i="49"/>
  <c r="E349" i="49"/>
  <c r="F348" i="49"/>
  <c r="E348" i="49"/>
  <c r="F347" i="49"/>
  <c r="E347" i="49"/>
  <c r="F346" i="49"/>
  <c r="E346" i="49"/>
  <c r="F345" i="49"/>
  <c r="E345" i="49"/>
  <c r="F344" i="49"/>
  <c r="E344" i="49"/>
  <c r="F343" i="49"/>
  <c r="E343" i="49"/>
  <c r="F342" i="49"/>
  <c r="E342" i="49"/>
  <c r="F341" i="49"/>
  <c r="E341" i="49"/>
  <c r="F340" i="49"/>
  <c r="E340" i="49"/>
  <c r="F339" i="49"/>
  <c r="E339" i="49"/>
  <c r="F338" i="49"/>
  <c r="E338" i="49"/>
  <c r="F337" i="49"/>
  <c r="E337" i="49"/>
  <c r="F336" i="49"/>
  <c r="E336" i="49"/>
  <c r="F335" i="49"/>
  <c r="E335" i="49"/>
  <c r="F334" i="49"/>
  <c r="E334" i="49"/>
  <c r="F333" i="49"/>
  <c r="E333" i="49"/>
  <c r="F332" i="49"/>
  <c r="E332" i="49"/>
  <c r="F331" i="49"/>
  <c r="E331" i="49"/>
  <c r="F330" i="49"/>
  <c r="E330" i="49"/>
  <c r="F329" i="49"/>
  <c r="E329" i="49"/>
  <c r="F328" i="49"/>
  <c r="E328" i="49"/>
  <c r="F327" i="49"/>
  <c r="E327" i="49"/>
  <c r="F326" i="49"/>
  <c r="E326" i="49"/>
  <c r="F325" i="49"/>
  <c r="E325" i="49"/>
  <c r="E324" i="49"/>
  <c r="F323" i="49"/>
  <c r="E323" i="49"/>
  <c r="F322" i="49"/>
  <c r="E322" i="49"/>
  <c r="E321" i="49"/>
  <c r="F320" i="49"/>
  <c r="E320" i="49"/>
  <c r="F319" i="49"/>
  <c r="E319" i="49"/>
  <c r="F318" i="49"/>
  <c r="E318" i="49"/>
  <c r="F317" i="49"/>
  <c r="E317" i="49"/>
  <c r="F316" i="49"/>
  <c r="E316" i="49"/>
  <c r="F315" i="49"/>
  <c r="E315" i="49"/>
  <c r="F314" i="49"/>
  <c r="E314" i="49"/>
  <c r="F313" i="49"/>
  <c r="E313" i="49"/>
  <c r="F312" i="49"/>
  <c r="E312" i="49"/>
  <c r="F311" i="49"/>
  <c r="E311" i="49"/>
  <c r="F310" i="49"/>
  <c r="E310" i="49"/>
  <c r="F309" i="49"/>
  <c r="E309" i="49"/>
  <c r="F308" i="49"/>
  <c r="E308" i="49"/>
  <c r="F307" i="49"/>
  <c r="E307" i="49"/>
  <c r="F306" i="49"/>
  <c r="E306" i="49"/>
  <c r="F305" i="49"/>
  <c r="E305" i="49"/>
  <c r="F304" i="49"/>
  <c r="E304" i="49"/>
  <c r="F303" i="49"/>
  <c r="E303" i="49"/>
  <c r="F302" i="49"/>
  <c r="E302" i="49"/>
  <c r="F301" i="49"/>
  <c r="E301" i="49"/>
  <c r="F300" i="49"/>
  <c r="E300" i="49"/>
  <c r="F299" i="49"/>
  <c r="E299" i="49"/>
  <c r="F298" i="49"/>
  <c r="E298" i="49"/>
  <c r="F297" i="49"/>
  <c r="E297" i="49"/>
  <c r="F296" i="49"/>
  <c r="E296" i="49"/>
  <c r="F295" i="49"/>
  <c r="E295" i="49"/>
  <c r="F294" i="49"/>
  <c r="E294" i="49"/>
  <c r="E293" i="49"/>
  <c r="E292" i="49"/>
  <c r="F291" i="49"/>
  <c r="E291" i="49"/>
  <c r="F290" i="49"/>
  <c r="E290" i="49"/>
  <c r="F289" i="49"/>
  <c r="E289" i="49"/>
  <c r="F288" i="49"/>
  <c r="E288" i="49"/>
  <c r="F287" i="49"/>
  <c r="E287" i="49"/>
  <c r="F286" i="49"/>
  <c r="E286" i="49"/>
  <c r="F285" i="49"/>
  <c r="E285" i="49"/>
  <c r="F284" i="49"/>
  <c r="E284" i="49"/>
  <c r="F283" i="49"/>
  <c r="E283" i="49"/>
  <c r="F282" i="49"/>
  <c r="E282" i="49"/>
  <c r="F281" i="49"/>
  <c r="E281" i="49"/>
  <c r="F280" i="49"/>
  <c r="E280" i="49"/>
  <c r="F279" i="49"/>
  <c r="E279" i="49"/>
  <c r="F278" i="49"/>
  <c r="E278" i="49"/>
  <c r="F277" i="49"/>
  <c r="E277" i="49"/>
  <c r="F276" i="49"/>
  <c r="E276" i="49"/>
  <c r="F275" i="49"/>
  <c r="E275" i="49"/>
  <c r="F274" i="49"/>
  <c r="E274" i="49"/>
  <c r="F273" i="49"/>
  <c r="E273" i="49"/>
  <c r="F272" i="49"/>
  <c r="E272" i="49"/>
  <c r="F271" i="49"/>
  <c r="E271" i="49"/>
  <c r="F270" i="49"/>
  <c r="E270" i="49"/>
  <c r="F269" i="49"/>
  <c r="E269" i="49"/>
  <c r="F268" i="49"/>
  <c r="E268" i="49"/>
  <c r="F267" i="49"/>
  <c r="E267" i="49"/>
  <c r="F266" i="49"/>
  <c r="E266" i="49"/>
  <c r="F265" i="49"/>
  <c r="E265" i="49"/>
  <c r="F264" i="49"/>
  <c r="E264" i="49"/>
  <c r="E263" i="49"/>
  <c r="F262" i="49"/>
  <c r="E262" i="49"/>
  <c r="F261" i="49"/>
  <c r="E261" i="49"/>
  <c r="E260" i="49"/>
  <c r="F259" i="49"/>
  <c r="E259" i="49"/>
  <c r="F258" i="49"/>
  <c r="E258" i="49"/>
  <c r="F257" i="49"/>
  <c r="E257" i="49"/>
  <c r="F256" i="49"/>
  <c r="E256" i="49"/>
  <c r="F255" i="49"/>
  <c r="E255" i="49"/>
  <c r="F254" i="49"/>
  <c r="E254" i="49"/>
  <c r="F253" i="49"/>
  <c r="E253" i="49"/>
  <c r="F252" i="49"/>
  <c r="E252" i="49"/>
  <c r="F251" i="49"/>
  <c r="E251" i="49"/>
  <c r="F250" i="49"/>
  <c r="E250" i="49"/>
  <c r="F249" i="49"/>
  <c r="E249" i="49"/>
  <c r="F248" i="49"/>
  <c r="E248" i="49"/>
  <c r="F247" i="49"/>
  <c r="E247" i="49"/>
  <c r="F246" i="49"/>
  <c r="E246" i="49"/>
  <c r="F245" i="49"/>
  <c r="E245" i="49"/>
  <c r="F244" i="49"/>
  <c r="E244" i="49"/>
  <c r="F243" i="49"/>
  <c r="E243" i="49"/>
  <c r="F242" i="49"/>
  <c r="E242" i="49"/>
  <c r="F241" i="49"/>
  <c r="E241" i="49"/>
  <c r="F240" i="49"/>
  <c r="E240" i="49"/>
  <c r="F239" i="49"/>
  <c r="E239" i="49"/>
  <c r="F238" i="49"/>
  <c r="E238" i="49"/>
  <c r="F237" i="49"/>
  <c r="E237" i="49"/>
  <c r="F236" i="49"/>
  <c r="E236" i="49"/>
  <c r="F235" i="49"/>
  <c r="E235" i="49"/>
  <c r="F234" i="49"/>
  <c r="E234" i="49"/>
  <c r="F233" i="49"/>
  <c r="E233" i="49"/>
  <c r="E232" i="49"/>
  <c r="F231" i="49"/>
  <c r="E231" i="49"/>
  <c r="F230" i="49"/>
  <c r="E230" i="49"/>
  <c r="F229" i="49"/>
  <c r="E229" i="49"/>
  <c r="F228" i="49"/>
  <c r="E228" i="49"/>
  <c r="F227" i="49"/>
  <c r="E227" i="49"/>
  <c r="F226" i="49"/>
  <c r="E226" i="49"/>
  <c r="F225" i="49"/>
  <c r="E225" i="49"/>
  <c r="F224" i="49"/>
  <c r="E224" i="49"/>
  <c r="F223" i="49"/>
  <c r="E223" i="49"/>
  <c r="F222" i="49"/>
  <c r="E222" i="49"/>
  <c r="F221" i="49"/>
  <c r="E221" i="49"/>
  <c r="F220" i="49"/>
  <c r="E220" i="49"/>
  <c r="F219" i="49"/>
  <c r="E219" i="49"/>
  <c r="F218" i="49"/>
  <c r="E218" i="49"/>
  <c r="F217" i="49"/>
  <c r="E217" i="49"/>
  <c r="F216" i="49"/>
  <c r="E216" i="49"/>
  <c r="F215" i="49"/>
  <c r="E215" i="49"/>
  <c r="F214" i="49"/>
  <c r="E214" i="49"/>
  <c r="F213" i="49"/>
  <c r="E213" i="49"/>
  <c r="F212" i="49"/>
  <c r="E212" i="49"/>
  <c r="F211" i="49"/>
  <c r="E211" i="49"/>
  <c r="F210" i="49"/>
  <c r="E210" i="49"/>
  <c r="F209" i="49"/>
  <c r="E209" i="49"/>
  <c r="F208" i="49"/>
  <c r="E208" i="49"/>
  <c r="F207" i="49"/>
  <c r="E207" i="49"/>
  <c r="F206" i="49"/>
  <c r="E206" i="49"/>
  <c r="F205" i="49"/>
  <c r="E205" i="49"/>
  <c r="F204" i="49"/>
  <c r="E204" i="49"/>
  <c r="F203" i="49"/>
  <c r="E203" i="49"/>
  <c r="F202" i="49"/>
  <c r="E202" i="49"/>
  <c r="F201" i="49"/>
  <c r="E201" i="49"/>
  <c r="E200" i="49"/>
  <c r="E199" i="49"/>
  <c r="F198" i="49"/>
  <c r="E198" i="49"/>
  <c r="F197" i="49"/>
  <c r="E197" i="49"/>
  <c r="F196" i="49"/>
  <c r="E196" i="49"/>
  <c r="F195" i="49"/>
  <c r="E195" i="49"/>
  <c r="F194" i="49"/>
  <c r="E194" i="49"/>
  <c r="F193" i="49"/>
  <c r="E193" i="49"/>
  <c r="F192" i="49"/>
  <c r="E192" i="49"/>
  <c r="F191" i="49"/>
  <c r="E191" i="49"/>
  <c r="F190" i="49"/>
  <c r="E190" i="49"/>
  <c r="F189" i="49"/>
  <c r="E189" i="49"/>
  <c r="F188" i="49"/>
  <c r="E188" i="49"/>
  <c r="F187" i="49"/>
  <c r="E187" i="49"/>
  <c r="F186" i="49"/>
  <c r="E186" i="49"/>
  <c r="F185" i="49"/>
  <c r="E185" i="49"/>
  <c r="F184" i="49"/>
  <c r="E184" i="49"/>
  <c r="F183" i="49"/>
  <c r="E183" i="49"/>
  <c r="F182" i="49"/>
  <c r="E182" i="49"/>
  <c r="F181" i="49"/>
  <c r="E181" i="49"/>
  <c r="F180" i="49"/>
  <c r="E180" i="49"/>
  <c r="F179" i="49"/>
  <c r="E179" i="49"/>
  <c r="F178" i="49"/>
  <c r="E178" i="49"/>
  <c r="F177" i="49"/>
  <c r="E177" i="49"/>
  <c r="F176" i="49"/>
  <c r="E176" i="49"/>
  <c r="F175" i="49"/>
  <c r="E175" i="49"/>
  <c r="F174" i="49"/>
  <c r="E174" i="49"/>
  <c r="F173" i="49"/>
  <c r="E173" i="49"/>
  <c r="F172" i="49"/>
  <c r="E172" i="49"/>
  <c r="F171" i="49"/>
  <c r="E171" i="49"/>
  <c r="F170" i="49"/>
  <c r="E170" i="49"/>
  <c r="E169" i="49"/>
  <c r="E168" i="49"/>
  <c r="F167" i="49"/>
  <c r="E167" i="49"/>
  <c r="F166" i="49"/>
  <c r="E166" i="49"/>
  <c r="F165" i="49"/>
  <c r="E165" i="49"/>
  <c r="F164" i="49"/>
  <c r="E164" i="49"/>
  <c r="F163" i="49"/>
  <c r="E163" i="49"/>
  <c r="F162" i="49"/>
  <c r="E162" i="49"/>
  <c r="F161" i="49"/>
  <c r="E161" i="49"/>
  <c r="F160" i="49"/>
  <c r="E160" i="49"/>
  <c r="F159" i="49"/>
  <c r="E159" i="49"/>
  <c r="F158" i="49"/>
  <c r="E158" i="49"/>
  <c r="F157" i="49"/>
  <c r="E157" i="49"/>
  <c r="F156" i="49"/>
  <c r="E156" i="49"/>
  <c r="F155" i="49"/>
  <c r="E155" i="49"/>
  <c r="F154" i="49"/>
  <c r="E154" i="49"/>
  <c r="F153" i="49"/>
  <c r="E153" i="49"/>
  <c r="F152" i="49"/>
  <c r="E152" i="49"/>
  <c r="F151" i="49"/>
  <c r="E151" i="49"/>
  <c r="F150" i="49"/>
  <c r="E150" i="49"/>
  <c r="F149" i="49"/>
  <c r="E149" i="49"/>
  <c r="F148" i="49"/>
  <c r="E148" i="49"/>
  <c r="F147" i="49"/>
  <c r="E147" i="49"/>
  <c r="F146" i="49"/>
  <c r="E146" i="49"/>
  <c r="F145" i="49"/>
  <c r="E145" i="49"/>
  <c r="F144" i="49"/>
  <c r="E144" i="49"/>
  <c r="F143" i="49"/>
  <c r="E143" i="49"/>
  <c r="F142" i="49"/>
  <c r="E142" i="49"/>
  <c r="E141" i="49"/>
  <c r="F140" i="49"/>
  <c r="E140" i="49"/>
  <c r="E139" i="49"/>
  <c r="E138" i="49"/>
  <c r="F137" i="49"/>
  <c r="E137" i="49"/>
  <c r="F136" i="49"/>
  <c r="E136" i="49"/>
  <c r="F135" i="49"/>
  <c r="E135" i="49"/>
  <c r="F134" i="49"/>
  <c r="E134" i="49"/>
  <c r="F133" i="49"/>
  <c r="E133" i="49"/>
  <c r="F132" i="49"/>
  <c r="E132" i="49"/>
  <c r="F131" i="49"/>
  <c r="E131" i="49"/>
  <c r="F130" i="49"/>
  <c r="E130" i="49"/>
  <c r="F129" i="49"/>
  <c r="E129" i="49"/>
  <c r="F128" i="49"/>
  <c r="E128" i="49"/>
  <c r="F127" i="49"/>
  <c r="E127" i="49"/>
  <c r="F126" i="49"/>
  <c r="E126" i="49"/>
  <c r="F125" i="49"/>
  <c r="E125" i="49"/>
  <c r="F124" i="49"/>
  <c r="E124" i="49"/>
  <c r="F123" i="49"/>
  <c r="E123" i="49"/>
  <c r="F122" i="49"/>
  <c r="E122" i="49"/>
  <c r="F121" i="49"/>
  <c r="E121" i="49"/>
  <c r="F120" i="49"/>
  <c r="E120" i="49"/>
  <c r="F119" i="49"/>
  <c r="E119" i="49"/>
  <c r="F118" i="49"/>
  <c r="E118" i="49"/>
  <c r="F117" i="49"/>
  <c r="E117" i="49"/>
  <c r="F116" i="49"/>
  <c r="E116" i="49"/>
  <c r="F115" i="49"/>
  <c r="E115" i="49"/>
  <c r="F114" i="49"/>
  <c r="E114" i="49"/>
  <c r="F113" i="49"/>
  <c r="E113" i="49"/>
  <c r="F112" i="49"/>
  <c r="E112" i="49"/>
  <c r="F111" i="49"/>
  <c r="E111" i="49"/>
  <c r="F110" i="49"/>
  <c r="E110" i="49"/>
  <c r="E109" i="49"/>
  <c r="E108" i="49"/>
  <c r="E107" i="49"/>
  <c r="F106" i="49"/>
  <c r="E106" i="49"/>
  <c r="F105" i="49"/>
  <c r="E105" i="49"/>
  <c r="F104" i="49"/>
  <c r="E104" i="49"/>
  <c r="F103" i="49"/>
  <c r="E103" i="49"/>
  <c r="F102" i="49"/>
  <c r="E102" i="49"/>
  <c r="F101" i="49"/>
  <c r="E101" i="49"/>
  <c r="F100" i="49"/>
  <c r="E100" i="49"/>
  <c r="F99" i="49"/>
  <c r="E99" i="49"/>
  <c r="F98" i="49"/>
  <c r="E98" i="49"/>
  <c r="F97" i="49"/>
  <c r="E97" i="49"/>
  <c r="F96" i="49"/>
  <c r="E96" i="49"/>
  <c r="F95" i="49"/>
  <c r="E95" i="49"/>
  <c r="F94" i="49"/>
  <c r="E94" i="49"/>
  <c r="F93" i="49"/>
  <c r="E93" i="49"/>
  <c r="F92" i="49"/>
  <c r="E92" i="49"/>
  <c r="F91" i="49"/>
  <c r="E91" i="49"/>
  <c r="F90" i="49"/>
  <c r="E90" i="49"/>
  <c r="F89" i="49"/>
  <c r="E89" i="49"/>
  <c r="F88" i="49"/>
  <c r="E88" i="49"/>
  <c r="F87" i="49"/>
  <c r="E87" i="49"/>
  <c r="F86" i="49"/>
  <c r="E86" i="49"/>
  <c r="F85" i="49"/>
  <c r="E85" i="49"/>
  <c r="F84" i="49"/>
  <c r="E84" i="49"/>
  <c r="F83" i="49"/>
  <c r="E83" i="49"/>
  <c r="F82" i="49"/>
  <c r="E82" i="49"/>
  <c r="F81" i="49"/>
  <c r="E81" i="49"/>
  <c r="E80" i="49"/>
  <c r="F79" i="49"/>
  <c r="E79" i="49"/>
  <c r="F78" i="49"/>
  <c r="E78" i="49"/>
  <c r="E77" i="49"/>
  <c r="F76" i="49"/>
  <c r="E76" i="49"/>
  <c r="F75" i="49"/>
  <c r="E75" i="49"/>
  <c r="F74" i="49"/>
  <c r="E74" i="49"/>
  <c r="F73" i="49"/>
  <c r="E73" i="49"/>
  <c r="F72" i="49"/>
  <c r="E72" i="49"/>
  <c r="F71" i="49"/>
  <c r="E71" i="49"/>
  <c r="F70" i="49"/>
  <c r="E70" i="49"/>
  <c r="F69" i="49"/>
  <c r="E69" i="49"/>
  <c r="F68" i="49"/>
  <c r="E68" i="49"/>
  <c r="F67" i="49"/>
  <c r="E67" i="49"/>
  <c r="F66" i="49"/>
  <c r="E66" i="49"/>
  <c r="F65" i="49"/>
  <c r="E65" i="49"/>
  <c r="F64" i="49"/>
  <c r="E64" i="49"/>
  <c r="F63" i="49"/>
  <c r="E63" i="49"/>
  <c r="F62" i="49"/>
  <c r="E62" i="49"/>
  <c r="F61" i="49"/>
  <c r="E61" i="49"/>
  <c r="F60" i="49"/>
  <c r="E60" i="49"/>
  <c r="F59" i="49"/>
  <c r="E59" i="49"/>
  <c r="F58" i="49"/>
  <c r="E58" i="49"/>
  <c r="F57" i="49"/>
  <c r="E57" i="49"/>
  <c r="F56" i="49"/>
  <c r="E56" i="49"/>
  <c r="F55" i="49"/>
  <c r="E55" i="49"/>
  <c r="F54" i="49"/>
  <c r="E54" i="49"/>
  <c r="F53" i="49"/>
  <c r="E53" i="49"/>
  <c r="F52" i="49"/>
  <c r="E52" i="49"/>
  <c r="F51" i="49"/>
  <c r="E51" i="49"/>
  <c r="F50" i="49"/>
  <c r="E50" i="49"/>
  <c r="F49" i="49"/>
  <c r="E49" i="49"/>
  <c r="E48" i="49"/>
  <c r="F47" i="49"/>
  <c r="E47" i="49"/>
  <c r="E46" i="49"/>
  <c r="F45" i="49"/>
  <c r="E45" i="49"/>
  <c r="F44" i="49"/>
  <c r="E44" i="49"/>
  <c r="F43" i="49"/>
  <c r="E43" i="49"/>
  <c r="F42" i="49"/>
  <c r="E42" i="49"/>
  <c r="F41" i="49"/>
  <c r="E41" i="49"/>
  <c r="F40" i="49"/>
  <c r="E40" i="49"/>
  <c r="F39" i="49"/>
  <c r="E39" i="49"/>
  <c r="F38" i="49"/>
  <c r="E38" i="49"/>
  <c r="F37" i="49"/>
  <c r="E37" i="49"/>
  <c r="F36" i="49"/>
  <c r="E36" i="49"/>
  <c r="F35" i="49"/>
  <c r="E35" i="49"/>
  <c r="F34" i="49"/>
  <c r="E34" i="49"/>
  <c r="F33" i="49"/>
  <c r="E33" i="49"/>
  <c r="F32" i="49"/>
  <c r="E32" i="49"/>
  <c r="F31" i="49"/>
  <c r="E31" i="49"/>
  <c r="F30" i="49"/>
  <c r="E30" i="49"/>
  <c r="F29" i="49"/>
  <c r="E29" i="49"/>
  <c r="F28" i="49"/>
  <c r="E28" i="49"/>
  <c r="F27" i="49"/>
  <c r="E27" i="49"/>
  <c r="F26" i="49"/>
  <c r="E26" i="49"/>
  <c r="F25" i="49"/>
  <c r="E25" i="49"/>
  <c r="F24" i="49"/>
  <c r="E24" i="49"/>
  <c r="F23" i="49"/>
  <c r="E23" i="49"/>
  <c r="F22" i="49"/>
  <c r="E22" i="49"/>
  <c r="F21" i="49"/>
  <c r="E21" i="49"/>
  <c r="F20" i="49"/>
  <c r="E20" i="49"/>
  <c r="F19" i="49"/>
  <c r="E19" i="49"/>
  <c r="E18" i="49"/>
  <c r="F17" i="49"/>
  <c r="E17" i="49"/>
  <c r="F16" i="49"/>
  <c r="E16" i="49"/>
  <c r="F15" i="49"/>
  <c r="E15" i="49"/>
  <c r="F14" i="49"/>
  <c r="E14" i="49"/>
  <c r="F13" i="49"/>
  <c r="E13" i="49"/>
  <c r="F12" i="49"/>
  <c r="E12" i="49"/>
  <c r="F11" i="49"/>
  <c r="E11" i="49"/>
  <c r="F10" i="49"/>
  <c r="E10" i="49"/>
  <c r="F9" i="49"/>
  <c r="E9" i="49"/>
  <c r="F8" i="49"/>
  <c r="E8" i="49"/>
  <c r="F7" i="49"/>
  <c r="E7" i="49"/>
  <c r="F6" i="49"/>
  <c r="E6" i="49"/>
  <c r="F5" i="49"/>
  <c r="E5" i="49"/>
  <c r="F4" i="49"/>
  <c r="E4" i="49"/>
  <c r="F263" i="49" l="1"/>
  <c r="J263" i="49"/>
  <c r="F293" i="49"/>
  <c r="J293" i="49"/>
  <c r="F355" i="49"/>
  <c r="J355" i="49"/>
  <c r="F232" i="49"/>
  <c r="J232" i="49"/>
  <c r="F324" i="49"/>
  <c r="J324" i="49"/>
  <c r="F107" i="49"/>
  <c r="J107" i="49"/>
  <c r="F46" i="49"/>
  <c r="J46" i="49"/>
  <c r="F168" i="49"/>
  <c r="J168" i="49"/>
  <c r="F77" i="49"/>
  <c r="J77" i="49"/>
  <c r="F139" i="49"/>
  <c r="J139" i="49"/>
  <c r="F80" i="49"/>
  <c r="J80" i="49"/>
  <c r="F108" i="49"/>
  <c r="J108" i="49"/>
  <c r="F292" i="49"/>
  <c r="J292" i="49"/>
  <c r="F138" i="49"/>
  <c r="J138" i="49"/>
  <c r="F169" i="49"/>
  <c r="J169" i="49"/>
  <c r="F353" i="49"/>
  <c r="J353" i="49"/>
  <c r="F141" i="49"/>
  <c r="J141" i="49"/>
  <c r="F200" i="49"/>
  <c r="J200" i="49"/>
  <c r="F109" i="49"/>
  <c r="J109" i="49"/>
  <c r="F199" i="49"/>
  <c r="J199" i="49"/>
  <c r="F321" i="49"/>
  <c r="J321" i="49"/>
  <c r="F18" i="49"/>
  <c r="J18" i="49"/>
  <c r="F48" i="49"/>
  <c r="J48" i="49"/>
  <c r="F260" i="49"/>
  <c r="J260" i="49"/>
  <c r="J383" i="49"/>
  <c r="J352" i="49"/>
  <c r="J322" i="49"/>
  <c r="J291" i="49"/>
  <c r="J261" i="49"/>
  <c r="J230" i="49"/>
  <c r="J202" i="49"/>
  <c r="J171" i="49"/>
  <c r="J140" i="49"/>
  <c r="J110" i="49"/>
  <c r="J79" i="49"/>
  <c r="J49" i="49"/>
  <c r="G5" i="49"/>
  <c r="G6" i="49"/>
  <c r="G7" i="49"/>
  <c r="G8" i="49"/>
  <c r="G9" i="49"/>
  <c r="G10" i="49"/>
  <c r="G11" i="49"/>
  <c r="G12" i="49"/>
  <c r="G13" i="49"/>
  <c r="G14" i="49"/>
  <c r="G15" i="49"/>
  <c r="G16" i="49"/>
  <c r="G17" i="49"/>
  <c r="G18" i="49"/>
  <c r="G19" i="49"/>
  <c r="G20" i="49"/>
  <c r="G21" i="49"/>
  <c r="G22" i="49"/>
  <c r="G23" i="49"/>
  <c r="G24" i="49"/>
  <c r="G25" i="49"/>
  <c r="G26" i="49"/>
  <c r="G27" i="49"/>
  <c r="G28" i="49"/>
  <c r="G29" i="49"/>
  <c r="G30" i="49"/>
  <c r="G31" i="49"/>
  <c r="G32" i="49"/>
  <c r="G33" i="49"/>
  <c r="G34" i="49"/>
  <c r="G35" i="49"/>
  <c r="G36" i="49"/>
  <c r="G37" i="49"/>
  <c r="G38" i="49"/>
  <c r="G39" i="49"/>
  <c r="G40" i="49"/>
  <c r="G41" i="49"/>
  <c r="G42" i="49"/>
  <c r="G43" i="49"/>
  <c r="G44" i="49"/>
  <c r="G45" i="49"/>
  <c r="G46" i="49"/>
  <c r="G47" i="49"/>
  <c r="G48" i="49"/>
  <c r="G49" i="49"/>
  <c r="G50" i="49"/>
  <c r="G51" i="49"/>
  <c r="G52" i="49"/>
  <c r="G53" i="49"/>
  <c r="G54" i="49"/>
  <c r="G55" i="49"/>
  <c r="G56" i="49"/>
  <c r="G57" i="49"/>
  <c r="G58" i="49"/>
  <c r="G59" i="49"/>
  <c r="G60" i="49"/>
  <c r="G61" i="49"/>
  <c r="G62" i="49"/>
  <c r="G63" i="49"/>
  <c r="G64" i="49"/>
  <c r="G65" i="49"/>
  <c r="G66" i="49"/>
  <c r="G67" i="49"/>
  <c r="G68" i="49"/>
  <c r="G69" i="49"/>
  <c r="G70" i="49"/>
  <c r="G71" i="49"/>
  <c r="G72" i="49"/>
  <c r="G73" i="49"/>
  <c r="G74" i="49"/>
  <c r="G75" i="49"/>
  <c r="G76" i="49"/>
  <c r="G77" i="49"/>
  <c r="G78" i="49"/>
  <c r="G79" i="49"/>
  <c r="G80" i="49"/>
  <c r="G81" i="49"/>
  <c r="G82" i="49"/>
  <c r="G83" i="49"/>
  <c r="G84" i="49"/>
  <c r="G85" i="49"/>
  <c r="G86" i="49"/>
  <c r="G87" i="49"/>
  <c r="G88" i="49"/>
  <c r="G89" i="49"/>
  <c r="G90" i="49"/>
  <c r="G91" i="49"/>
  <c r="G92" i="49"/>
  <c r="G93" i="49"/>
  <c r="G94" i="49"/>
  <c r="G95" i="49"/>
  <c r="G96" i="49"/>
  <c r="G97" i="49"/>
  <c r="G98" i="49"/>
  <c r="G99" i="49"/>
  <c r="G100" i="49"/>
  <c r="G101" i="49"/>
  <c r="G102" i="49"/>
  <c r="G103" i="49"/>
  <c r="G104" i="49"/>
  <c r="G105" i="49"/>
  <c r="G106" i="49"/>
  <c r="G107" i="49"/>
  <c r="G108" i="49"/>
  <c r="G109" i="49"/>
  <c r="G110" i="49"/>
  <c r="G111" i="49"/>
  <c r="G112" i="49"/>
  <c r="G113" i="49"/>
  <c r="G114" i="49"/>
  <c r="G115" i="49"/>
  <c r="G116" i="49"/>
  <c r="G117" i="49"/>
  <c r="G118" i="49"/>
  <c r="G119" i="49"/>
  <c r="G120" i="49"/>
  <c r="G121" i="49"/>
  <c r="G122" i="49"/>
  <c r="G123" i="49"/>
  <c r="G124" i="49"/>
  <c r="G125" i="49"/>
  <c r="G126" i="49"/>
  <c r="G127" i="49"/>
  <c r="G128" i="49"/>
  <c r="G129" i="49"/>
  <c r="G130" i="49"/>
  <c r="G131" i="49"/>
  <c r="G132" i="49"/>
  <c r="G133" i="49"/>
  <c r="G134" i="49"/>
  <c r="G135" i="49"/>
  <c r="G136" i="49"/>
  <c r="G137" i="49"/>
  <c r="G138" i="49"/>
  <c r="G139" i="49"/>
  <c r="G140" i="49"/>
  <c r="G141" i="49"/>
  <c r="G142" i="49"/>
  <c r="G143" i="49"/>
  <c r="G144" i="49"/>
  <c r="G145" i="49"/>
  <c r="G146" i="49"/>
  <c r="G147" i="49"/>
  <c r="G148" i="49"/>
  <c r="G149" i="49"/>
  <c r="G150" i="49"/>
  <c r="G151" i="49"/>
  <c r="G152" i="49"/>
  <c r="G153" i="49"/>
  <c r="G154" i="49"/>
  <c r="G155" i="49"/>
  <c r="G156" i="49"/>
  <c r="G157" i="49"/>
  <c r="G158" i="49"/>
  <c r="G159" i="49"/>
  <c r="G160" i="49"/>
  <c r="G161" i="49"/>
  <c r="G162" i="49"/>
  <c r="G163" i="49"/>
  <c r="G164" i="49"/>
  <c r="G165" i="49"/>
  <c r="G166" i="49"/>
  <c r="G167" i="49"/>
  <c r="G168" i="49"/>
  <c r="G169" i="49"/>
  <c r="G170" i="49"/>
  <c r="G171" i="49"/>
  <c r="G172" i="49"/>
  <c r="G173" i="49"/>
  <c r="G174" i="49"/>
  <c r="G175" i="49"/>
  <c r="G176" i="49"/>
  <c r="G177" i="49"/>
  <c r="G178" i="49"/>
  <c r="G179" i="49"/>
  <c r="G180" i="49"/>
  <c r="G181" i="49"/>
  <c r="G182" i="49"/>
  <c r="G183" i="49"/>
  <c r="G184" i="49"/>
  <c r="G185" i="49"/>
  <c r="G186" i="49"/>
  <c r="G187" i="49"/>
  <c r="G188" i="49"/>
  <c r="G189" i="49"/>
  <c r="G190" i="49"/>
  <c r="G191" i="49"/>
  <c r="G192" i="49"/>
  <c r="G193" i="49"/>
  <c r="G194" i="49"/>
  <c r="G195" i="49"/>
  <c r="G196" i="49"/>
  <c r="G197" i="49"/>
  <c r="G198" i="49"/>
  <c r="G199" i="49"/>
  <c r="G200" i="49"/>
  <c r="G201" i="49"/>
  <c r="G202" i="49"/>
  <c r="G203" i="49"/>
  <c r="G204" i="49"/>
  <c r="G205" i="49"/>
  <c r="G206" i="49"/>
  <c r="G207" i="49"/>
  <c r="G208" i="49"/>
  <c r="G209" i="49"/>
  <c r="G210" i="49"/>
  <c r="G211" i="49"/>
  <c r="G212" i="49"/>
  <c r="G213" i="49"/>
  <c r="G214" i="49"/>
  <c r="G215" i="49"/>
  <c r="G216" i="49"/>
  <c r="G217" i="49"/>
  <c r="G218" i="49"/>
  <c r="G219" i="49"/>
  <c r="G220" i="49"/>
  <c r="G221" i="49"/>
  <c r="G222" i="49"/>
  <c r="G223" i="49"/>
  <c r="G224" i="49"/>
  <c r="G225" i="49"/>
  <c r="G226" i="49"/>
  <c r="G227" i="49"/>
  <c r="G228" i="49"/>
  <c r="G229" i="49"/>
  <c r="G230" i="49"/>
  <c r="G231" i="49"/>
  <c r="G232" i="49"/>
  <c r="G233" i="49"/>
  <c r="G234" i="49"/>
  <c r="G235" i="49"/>
  <c r="G236" i="49"/>
  <c r="G237" i="49"/>
  <c r="G238" i="49"/>
  <c r="G239" i="49"/>
  <c r="G240" i="49"/>
  <c r="G241" i="49"/>
  <c r="G242" i="49"/>
  <c r="G243" i="49"/>
  <c r="G244" i="49"/>
  <c r="G245" i="49"/>
  <c r="G246" i="49"/>
  <c r="G247" i="49"/>
  <c r="G248" i="49"/>
  <c r="G249" i="49"/>
  <c r="G250" i="49"/>
  <c r="G251" i="49"/>
  <c r="G252" i="49"/>
  <c r="G253" i="49"/>
  <c r="G254" i="49"/>
  <c r="G255" i="49"/>
  <c r="G256" i="49"/>
  <c r="G257" i="49"/>
  <c r="G258" i="49"/>
  <c r="G259" i="49"/>
  <c r="G260" i="49"/>
  <c r="G261" i="49"/>
  <c r="G262" i="49"/>
  <c r="G263" i="49"/>
  <c r="G264" i="49"/>
  <c r="G265" i="49"/>
  <c r="G266" i="49"/>
  <c r="G267" i="49"/>
  <c r="G268" i="49"/>
  <c r="G269" i="49"/>
  <c r="G270" i="49"/>
  <c r="G271" i="49"/>
  <c r="G272" i="49"/>
  <c r="G273" i="49"/>
  <c r="G274" i="49"/>
  <c r="G275" i="49"/>
  <c r="G276" i="49"/>
  <c r="G277" i="49"/>
  <c r="G278" i="49"/>
  <c r="G279" i="49"/>
  <c r="G280" i="49"/>
  <c r="G281" i="49"/>
  <c r="G282" i="49"/>
  <c r="G283" i="49"/>
  <c r="G284" i="49"/>
  <c r="G285" i="49"/>
  <c r="G286" i="49"/>
  <c r="G287" i="49"/>
  <c r="G288" i="49"/>
  <c r="G289" i="49"/>
  <c r="G290" i="49"/>
  <c r="G291" i="49"/>
  <c r="G292" i="49"/>
  <c r="G293" i="49"/>
  <c r="G294" i="49"/>
  <c r="G295" i="49"/>
  <c r="G296" i="49"/>
  <c r="G297" i="49"/>
  <c r="G298" i="49"/>
  <c r="G299" i="49"/>
  <c r="G300" i="49"/>
  <c r="G301" i="49"/>
  <c r="G302" i="49"/>
  <c r="G303" i="49"/>
  <c r="G304" i="49"/>
  <c r="G305" i="49"/>
  <c r="G306" i="49"/>
  <c r="G307" i="49"/>
  <c r="G308" i="49"/>
  <c r="G309" i="49"/>
  <c r="G310" i="49"/>
  <c r="G311" i="49"/>
  <c r="G312" i="49"/>
  <c r="G313" i="49"/>
  <c r="G314" i="49"/>
  <c r="G315" i="49"/>
  <c r="G316" i="49"/>
  <c r="G317" i="49"/>
  <c r="G318" i="49"/>
  <c r="G319" i="49"/>
  <c r="G320" i="49"/>
  <c r="G321" i="49"/>
  <c r="G322" i="49"/>
  <c r="G323" i="49"/>
  <c r="G324" i="49"/>
  <c r="G325" i="49"/>
  <c r="G326" i="49"/>
  <c r="G327" i="49"/>
  <c r="G328" i="49"/>
  <c r="G329" i="49"/>
  <c r="G330" i="49"/>
  <c r="G331" i="49"/>
  <c r="G332" i="49"/>
  <c r="G333" i="49"/>
  <c r="G334" i="49"/>
  <c r="G335" i="49"/>
  <c r="G336" i="49"/>
  <c r="G337" i="49"/>
  <c r="G338" i="49"/>
  <c r="G339" i="49"/>
  <c r="G340" i="49"/>
  <c r="G341" i="49"/>
  <c r="G342" i="49"/>
  <c r="G343" i="49"/>
  <c r="G344" i="49"/>
  <c r="G345" i="49"/>
  <c r="G346" i="49"/>
  <c r="G347" i="49"/>
  <c r="G348" i="49"/>
  <c r="G349" i="49"/>
  <c r="G350" i="49"/>
  <c r="G351" i="49"/>
  <c r="G352" i="49"/>
  <c r="G353" i="49"/>
  <c r="G354" i="49"/>
  <c r="G355" i="49"/>
  <c r="G356" i="49"/>
  <c r="G357" i="49"/>
  <c r="G358" i="49"/>
  <c r="G359" i="49"/>
  <c r="G360" i="49"/>
  <c r="G361" i="49"/>
  <c r="G362" i="49"/>
  <c r="G363" i="49"/>
  <c r="G364" i="49"/>
  <c r="G365" i="49"/>
  <c r="G366" i="49"/>
  <c r="G367" i="49"/>
  <c r="G368" i="49"/>
  <c r="G369" i="49"/>
  <c r="G370" i="49"/>
  <c r="G371" i="49"/>
  <c r="G372" i="49"/>
  <c r="G373" i="49"/>
  <c r="G374" i="49"/>
  <c r="G375" i="49"/>
  <c r="G376" i="49"/>
  <c r="G377" i="49"/>
  <c r="G378" i="49"/>
  <c r="G379" i="49"/>
  <c r="G380" i="49"/>
  <c r="G381" i="49"/>
  <c r="G382" i="49"/>
  <c r="G383" i="49"/>
  <c r="G384" i="49"/>
  <c r="G385" i="49"/>
  <c r="G386" i="49"/>
  <c r="G387" i="49"/>
  <c r="G388" i="49"/>
  <c r="G389" i="49"/>
  <c r="G390" i="49"/>
  <c r="G391" i="49"/>
  <c r="G392" i="49"/>
  <c r="G393" i="49"/>
  <c r="G394" i="49"/>
  <c r="G395" i="49"/>
  <c r="G396" i="49"/>
  <c r="G397" i="49"/>
  <c r="G398" i="49"/>
  <c r="G399" i="49"/>
  <c r="G4" i="49"/>
  <c r="D156" i="48" l="1"/>
  <c r="E156" i="48"/>
  <c r="D157" i="48" l="1"/>
  <c r="D158" i="48"/>
  <c r="D159" i="48"/>
  <c r="D160" i="48"/>
  <c r="D161" i="48"/>
  <c r="D162" i="48"/>
  <c r="D163" i="48"/>
  <c r="D164" i="48"/>
  <c r="D165" i="48"/>
  <c r="D166" i="48"/>
  <c r="D167" i="48"/>
  <c r="D168" i="48"/>
  <c r="D169" i="48"/>
  <c r="D170" i="48"/>
  <c r="D171" i="48"/>
  <c r="D172" i="48"/>
  <c r="D173" i="48"/>
  <c r="D174" i="48"/>
  <c r="D175" i="48"/>
  <c r="D176" i="48"/>
  <c r="D177" i="48"/>
  <c r="D178" i="48"/>
  <c r="D179" i="48"/>
  <c r="D180" i="48"/>
  <c r="D181" i="48"/>
  <c r="D182" i="48"/>
  <c r="D183" i="48"/>
  <c r="D184" i="48"/>
  <c r="D185" i="48"/>
  <c r="D186" i="48"/>
  <c r="E157" i="48"/>
  <c r="E158" i="48"/>
  <c r="E159" i="48"/>
  <c r="E160" i="48"/>
  <c r="E161" i="48"/>
  <c r="E162" i="48"/>
  <c r="E163" i="48"/>
  <c r="E164" i="48"/>
  <c r="E165" i="48"/>
  <c r="E166" i="48"/>
  <c r="E167" i="48"/>
  <c r="E168" i="48"/>
  <c r="E169" i="48"/>
  <c r="E170" i="48"/>
  <c r="E171" i="48"/>
  <c r="E172" i="48"/>
  <c r="E173" i="48"/>
  <c r="E174" i="48"/>
  <c r="E175" i="48"/>
  <c r="E176" i="48"/>
  <c r="E177" i="48"/>
  <c r="E178" i="48"/>
  <c r="E179" i="48"/>
  <c r="E180" i="48"/>
  <c r="E181" i="48"/>
  <c r="E182" i="48"/>
  <c r="E183" i="48"/>
  <c r="E184" i="48"/>
  <c r="E185" i="48"/>
  <c r="E186" i="48"/>
  <c r="D189" i="48" l="1"/>
  <c r="E189" i="48" s="1"/>
  <c r="D76" i="43" l="1"/>
  <c r="C76" i="43"/>
  <c r="F76" i="43" s="1"/>
  <c r="J75" i="43"/>
  <c r="H75" i="43"/>
  <c r="F75" i="43"/>
  <c r="J74" i="43"/>
  <c r="H74" i="43"/>
  <c r="F74" i="43"/>
  <c r="J73" i="43"/>
  <c r="H73" i="43"/>
  <c r="J72" i="43"/>
  <c r="H72" i="43"/>
  <c r="F72" i="43"/>
  <c r="J71" i="43"/>
  <c r="H71" i="43"/>
  <c r="F71" i="43"/>
  <c r="H70" i="43"/>
  <c r="H76" i="43" l="1"/>
  <c r="K76" i="43"/>
  <c r="J76" i="43" l="1"/>
  <c r="I5" i="49"/>
  <c r="I6" i="49"/>
  <c r="I7" i="49"/>
  <c r="I8" i="49"/>
  <c r="I9" i="49"/>
  <c r="I10" i="49"/>
  <c r="I11" i="49"/>
  <c r="I12" i="49"/>
  <c r="I13" i="49"/>
  <c r="I14" i="49"/>
  <c r="I15" i="49"/>
  <c r="I16" i="49"/>
  <c r="I17" i="49"/>
  <c r="I18" i="49"/>
  <c r="I19" i="49"/>
  <c r="I20" i="49"/>
  <c r="I21" i="49"/>
  <c r="I22" i="49"/>
  <c r="I23" i="49"/>
  <c r="I24" i="49"/>
  <c r="I25" i="49"/>
  <c r="I26" i="49"/>
  <c r="I27" i="49"/>
  <c r="I28" i="49"/>
  <c r="I29" i="49"/>
  <c r="I30" i="49"/>
  <c r="I31" i="49"/>
  <c r="I32" i="49"/>
  <c r="I33" i="49"/>
  <c r="I34" i="49"/>
  <c r="I35" i="49"/>
  <c r="I36" i="49"/>
  <c r="I37" i="49"/>
  <c r="I38" i="49"/>
  <c r="I39" i="49"/>
  <c r="I40" i="49"/>
  <c r="I41" i="49"/>
  <c r="I42" i="49"/>
  <c r="I43" i="49"/>
  <c r="I44" i="49"/>
  <c r="I45" i="49"/>
  <c r="I46" i="49"/>
  <c r="I47" i="49"/>
  <c r="I48" i="49"/>
  <c r="I49" i="49"/>
  <c r="I50" i="49"/>
  <c r="I51" i="49"/>
  <c r="I52" i="49"/>
  <c r="I53" i="49"/>
  <c r="I54" i="49"/>
  <c r="I55" i="49"/>
  <c r="I56" i="49"/>
  <c r="I57" i="49"/>
  <c r="I58" i="49"/>
  <c r="I59" i="49"/>
  <c r="I60" i="49"/>
  <c r="I61" i="49"/>
  <c r="I62" i="49"/>
  <c r="I63" i="49"/>
  <c r="I64" i="49"/>
  <c r="I65" i="49"/>
  <c r="I66" i="49"/>
  <c r="I67" i="49"/>
  <c r="I68" i="49"/>
  <c r="I69" i="49"/>
  <c r="I70" i="49"/>
  <c r="I71" i="49"/>
  <c r="I72" i="49"/>
  <c r="I73" i="49"/>
  <c r="I74" i="49"/>
  <c r="I75" i="49"/>
  <c r="I76" i="49"/>
  <c r="I77" i="49"/>
  <c r="I78" i="49"/>
  <c r="I79" i="49"/>
  <c r="I80" i="49"/>
  <c r="I81" i="49"/>
  <c r="I82" i="49"/>
  <c r="I83" i="49"/>
  <c r="I84" i="49"/>
  <c r="I85" i="49"/>
  <c r="I86" i="49"/>
  <c r="I87" i="49"/>
  <c r="I88" i="49"/>
  <c r="I89" i="49"/>
  <c r="I90" i="49"/>
  <c r="I91" i="49"/>
  <c r="I92" i="49"/>
  <c r="I93" i="49"/>
  <c r="I94" i="49"/>
  <c r="I95" i="49"/>
  <c r="I96" i="49"/>
  <c r="I97" i="49"/>
  <c r="I98" i="49"/>
  <c r="I99" i="49"/>
  <c r="I100" i="49"/>
  <c r="I101" i="49"/>
  <c r="I102" i="49"/>
  <c r="I103" i="49"/>
  <c r="I104" i="49"/>
  <c r="I105" i="49"/>
  <c r="I106" i="49"/>
  <c r="I107" i="49"/>
  <c r="I108" i="49"/>
  <c r="I109" i="49"/>
  <c r="I110" i="49"/>
  <c r="I111" i="49"/>
  <c r="I112" i="49"/>
  <c r="I113" i="49"/>
  <c r="I114" i="49"/>
  <c r="I115" i="49"/>
  <c r="I116" i="49"/>
  <c r="I117" i="49"/>
  <c r="I118" i="49"/>
  <c r="I119" i="49"/>
  <c r="I120" i="49"/>
  <c r="I121" i="49"/>
  <c r="I122" i="49"/>
  <c r="I123" i="49"/>
  <c r="I124" i="49"/>
  <c r="I125" i="49"/>
  <c r="I126" i="49"/>
  <c r="I127" i="49"/>
  <c r="I128" i="49"/>
  <c r="I129" i="49"/>
  <c r="I130" i="49"/>
  <c r="I131" i="49"/>
  <c r="I132" i="49"/>
  <c r="I133" i="49"/>
  <c r="I134" i="49"/>
  <c r="I135" i="49"/>
  <c r="I136" i="49"/>
  <c r="I137" i="49"/>
  <c r="I138" i="49"/>
  <c r="I139" i="49"/>
  <c r="I140" i="49"/>
  <c r="I141" i="49"/>
  <c r="I142" i="49"/>
  <c r="I143" i="49"/>
  <c r="I144" i="49"/>
  <c r="I145" i="49"/>
  <c r="I146" i="49"/>
  <c r="I147" i="49"/>
  <c r="I148" i="49"/>
  <c r="I149" i="49"/>
  <c r="I150" i="49"/>
  <c r="I151" i="49"/>
  <c r="I152" i="49"/>
  <c r="I153" i="49"/>
  <c r="I154" i="49"/>
  <c r="I155" i="49"/>
  <c r="I156" i="49"/>
  <c r="I157" i="49"/>
  <c r="I158" i="49"/>
  <c r="I159" i="49"/>
  <c r="I160" i="49"/>
  <c r="I161" i="49"/>
  <c r="I162" i="49"/>
  <c r="I163" i="49"/>
  <c r="I164" i="49"/>
  <c r="I165" i="49"/>
  <c r="I166" i="49"/>
  <c r="I167" i="49"/>
  <c r="I168" i="49"/>
  <c r="I169" i="49"/>
  <c r="I170" i="49"/>
  <c r="I171" i="49"/>
  <c r="I172" i="49"/>
  <c r="I173" i="49"/>
  <c r="I174" i="49"/>
  <c r="I175" i="49"/>
  <c r="I176" i="49"/>
  <c r="I177" i="49"/>
  <c r="I178" i="49"/>
  <c r="I179" i="49"/>
  <c r="I180" i="49"/>
  <c r="I181" i="49"/>
  <c r="I182" i="49"/>
  <c r="I183" i="49"/>
  <c r="I184" i="49"/>
  <c r="I185" i="49"/>
  <c r="I186" i="49"/>
  <c r="I187" i="49"/>
  <c r="I188" i="49"/>
  <c r="I189" i="49"/>
  <c r="I190" i="49"/>
  <c r="I191" i="49"/>
  <c r="I192" i="49"/>
  <c r="I193" i="49"/>
  <c r="I194" i="49"/>
  <c r="I195" i="49"/>
  <c r="I196" i="49"/>
  <c r="I197" i="49"/>
  <c r="I198" i="49"/>
  <c r="I199" i="49"/>
  <c r="I200" i="49"/>
  <c r="I201" i="49"/>
  <c r="I202" i="49"/>
  <c r="I203" i="49"/>
  <c r="I204" i="49"/>
  <c r="I205" i="49"/>
  <c r="I206" i="49"/>
  <c r="I207" i="49"/>
  <c r="I208" i="49"/>
  <c r="I209" i="49"/>
  <c r="I210" i="49"/>
  <c r="I211" i="49"/>
  <c r="I212" i="49"/>
  <c r="I213" i="49"/>
  <c r="I214" i="49"/>
  <c r="I215" i="49"/>
  <c r="I216" i="49"/>
  <c r="I217" i="49"/>
  <c r="I218" i="49"/>
  <c r="I219" i="49"/>
  <c r="I220" i="49"/>
  <c r="I221" i="49"/>
  <c r="I222" i="49"/>
  <c r="I223" i="49"/>
  <c r="I224" i="49"/>
  <c r="I225" i="49"/>
  <c r="I226" i="49"/>
  <c r="I227" i="49"/>
  <c r="I228" i="49"/>
  <c r="I229" i="49"/>
  <c r="I230" i="49"/>
  <c r="I231" i="49"/>
  <c r="I232" i="49"/>
  <c r="I233" i="49"/>
  <c r="I234" i="49"/>
  <c r="I235" i="49"/>
  <c r="I236" i="49"/>
  <c r="I237" i="49"/>
  <c r="I238" i="49"/>
  <c r="I239" i="49"/>
  <c r="I240" i="49"/>
  <c r="I241" i="49"/>
  <c r="I242" i="49"/>
  <c r="I243" i="49"/>
  <c r="I244" i="49"/>
  <c r="I245" i="49"/>
  <c r="I246" i="49"/>
  <c r="I247" i="49"/>
  <c r="I248" i="49"/>
  <c r="I249" i="49"/>
  <c r="I250" i="49"/>
  <c r="I251" i="49"/>
  <c r="I252" i="49"/>
  <c r="I253" i="49"/>
  <c r="I254" i="49"/>
  <c r="I255" i="49"/>
  <c r="I256" i="49"/>
  <c r="I257" i="49"/>
  <c r="I258" i="49"/>
  <c r="I259" i="49"/>
  <c r="I260" i="49"/>
  <c r="I261" i="49"/>
  <c r="I262" i="49"/>
  <c r="I263" i="49"/>
  <c r="I264" i="49"/>
  <c r="I265" i="49"/>
  <c r="I266" i="49"/>
  <c r="I267" i="49"/>
  <c r="I268" i="49"/>
  <c r="I269" i="49"/>
  <c r="I270" i="49"/>
  <c r="I271" i="49"/>
  <c r="I272" i="49"/>
  <c r="I273" i="49"/>
  <c r="I274" i="49"/>
  <c r="I275" i="49"/>
  <c r="I276" i="49"/>
  <c r="I277" i="49"/>
  <c r="I278" i="49"/>
  <c r="I279" i="49"/>
  <c r="I280" i="49"/>
  <c r="I281" i="49"/>
  <c r="I282" i="49"/>
  <c r="I283" i="49"/>
  <c r="I284" i="49"/>
  <c r="I285" i="49"/>
  <c r="I286" i="49"/>
  <c r="I287" i="49"/>
  <c r="I288" i="49"/>
  <c r="I289" i="49"/>
  <c r="I290" i="49"/>
  <c r="I291" i="49"/>
  <c r="I292" i="49"/>
  <c r="I293" i="49"/>
  <c r="I294" i="49"/>
  <c r="I295" i="49"/>
  <c r="I296" i="49"/>
  <c r="I297" i="49"/>
  <c r="I298" i="49"/>
  <c r="I299" i="49"/>
  <c r="I300" i="49"/>
  <c r="I301" i="49"/>
  <c r="I302" i="49"/>
  <c r="I303" i="49"/>
  <c r="I304" i="49"/>
  <c r="I305" i="49"/>
  <c r="I306" i="49"/>
  <c r="I307" i="49"/>
  <c r="I308" i="49"/>
  <c r="I309" i="49"/>
  <c r="I310" i="49"/>
  <c r="I311" i="49"/>
  <c r="I312" i="49"/>
  <c r="I313" i="49"/>
  <c r="I314" i="49"/>
  <c r="I315" i="49"/>
  <c r="I316" i="49"/>
  <c r="I317" i="49"/>
  <c r="I318" i="49"/>
  <c r="I319" i="49"/>
  <c r="I320" i="49"/>
  <c r="I321" i="49"/>
  <c r="I322" i="49"/>
  <c r="I323" i="49"/>
  <c r="I324" i="49"/>
  <c r="I325" i="49"/>
  <c r="I326" i="49"/>
  <c r="I327" i="49"/>
  <c r="I328" i="49"/>
  <c r="I329" i="49"/>
  <c r="I330" i="49"/>
  <c r="I331" i="49"/>
  <c r="I332" i="49"/>
  <c r="I333" i="49"/>
  <c r="I334" i="49"/>
  <c r="I335" i="49"/>
  <c r="I336" i="49"/>
  <c r="I337" i="49"/>
  <c r="I338" i="49"/>
  <c r="I339" i="49"/>
  <c r="I340" i="49"/>
  <c r="I341" i="49"/>
  <c r="I342" i="49"/>
  <c r="I343" i="49"/>
  <c r="I344" i="49"/>
  <c r="I345" i="49"/>
  <c r="I346" i="49"/>
  <c r="I347" i="49"/>
  <c r="I348" i="49"/>
  <c r="I349" i="49"/>
  <c r="I350" i="49"/>
  <c r="I351" i="49"/>
  <c r="I352" i="49"/>
  <c r="I353" i="49"/>
  <c r="I354" i="49"/>
  <c r="I355" i="49"/>
  <c r="I356" i="49"/>
  <c r="I357" i="49"/>
  <c r="I358" i="49"/>
  <c r="I359" i="49"/>
  <c r="I360" i="49"/>
  <c r="I361" i="49"/>
  <c r="I362" i="49"/>
  <c r="I363" i="49"/>
  <c r="I364" i="49"/>
  <c r="I365" i="49"/>
  <c r="I366" i="49"/>
  <c r="I367" i="49"/>
  <c r="I368" i="49"/>
  <c r="I369" i="49"/>
  <c r="I370" i="49"/>
  <c r="I371" i="49"/>
  <c r="I372" i="49"/>
  <c r="I373" i="49"/>
  <c r="I374" i="49"/>
  <c r="I375" i="49"/>
  <c r="I376" i="49"/>
  <c r="I377" i="49"/>
  <c r="I378" i="49"/>
  <c r="I379" i="49"/>
  <c r="I380" i="49"/>
  <c r="I381" i="49"/>
  <c r="I382" i="49"/>
  <c r="I383" i="49"/>
  <c r="I384" i="49"/>
  <c r="I385" i="49"/>
  <c r="I386" i="49"/>
  <c r="I387" i="49"/>
  <c r="I388" i="49"/>
  <c r="I389" i="49"/>
  <c r="I390" i="49"/>
  <c r="I391" i="49"/>
  <c r="I392" i="49"/>
  <c r="I393" i="49"/>
  <c r="I394" i="49"/>
  <c r="I395" i="49"/>
  <c r="I396" i="49"/>
  <c r="I397" i="49"/>
  <c r="I398" i="49"/>
  <c r="I399" i="49"/>
  <c r="I4" i="49"/>
  <c r="C10" i="16" l="1"/>
  <c r="N152" i="44" l="1"/>
  <c r="O79" i="48" s="1"/>
  <c r="N153" i="44"/>
  <c r="O80" i="48" s="1"/>
  <c r="N142" i="44"/>
  <c r="N143" i="44"/>
  <c r="O70" i="48" s="1"/>
  <c r="N144" i="44"/>
  <c r="O71" i="48" s="1"/>
  <c r="N145" i="44"/>
  <c r="N146" i="44"/>
  <c r="O74" i="48" s="1"/>
  <c r="N147" i="44"/>
  <c r="O75" i="48" s="1"/>
  <c r="N148" i="44"/>
  <c r="O76" i="48" s="1"/>
  <c r="N149" i="44"/>
  <c r="O77" i="48" s="1"/>
  <c r="N150" i="44"/>
  <c r="O81" i="48" s="1"/>
  <c r="N151" i="44"/>
  <c r="O78" i="48" s="1"/>
  <c r="N140" i="44"/>
  <c r="M141" i="44"/>
  <c r="N156" i="44" l="1"/>
  <c r="N165" i="44"/>
  <c r="O68" i="48"/>
  <c r="O125" i="48"/>
  <c r="O98" i="48"/>
  <c r="O131" i="48"/>
  <c r="O104" i="48"/>
  <c r="O135" i="48"/>
  <c r="O108" i="48"/>
  <c r="O132" i="48"/>
  <c r="O105" i="48"/>
  <c r="O127" i="48"/>
  <c r="O100" i="48"/>
  <c r="M142" i="44"/>
  <c r="M143" i="44"/>
  <c r="N70" i="48" s="1"/>
  <c r="M144" i="44"/>
  <c r="N71" i="48" s="1"/>
  <c r="M145" i="44"/>
  <c r="M146" i="44"/>
  <c r="N74" i="48" s="1"/>
  <c r="M147" i="44"/>
  <c r="N75" i="48" s="1"/>
  <c r="M148" i="44"/>
  <c r="N76" i="48" s="1"/>
  <c r="M149" i="44"/>
  <c r="N77" i="48" s="1"/>
  <c r="M150" i="44"/>
  <c r="N81" i="48" s="1"/>
  <c r="M151" i="44"/>
  <c r="N78" i="48" s="1"/>
  <c r="M152" i="44"/>
  <c r="N79" i="48" s="1"/>
  <c r="M153" i="44"/>
  <c r="N80" i="48" s="1"/>
  <c r="O134" i="48"/>
  <c r="O107" i="48"/>
  <c r="O72" i="48"/>
  <c r="O137" i="48"/>
  <c r="O110" i="48"/>
  <c r="O138" i="48"/>
  <c r="O111" i="48"/>
  <c r="O69" i="48"/>
  <c r="N164" i="44"/>
  <c r="O133" i="48"/>
  <c r="O106" i="48"/>
  <c r="O128" i="48"/>
  <c r="O101" i="48"/>
  <c r="O136" i="48"/>
  <c r="O109" i="48"/>
  <c r="M140" i="44"/>
  <c r="N157" i="44"/>
  <c r="L141" i="44"/>
  <c r="N154" i="44"/>
  <c r="O82" i="48" s="1"/>
  <c r="N158" i="44" l="1"/>
  <c r="N125" i="48"/>
  <c r="N98" i="48"/>
  <c r="N68" i="48"/>
  <c r="O139" i="48"/>
  <c r="O112" i="48"/>
  <c r="O129" i="48"/>
  <c r="O146" i="48" s="1"/>
  <c r="O102" i="48"/>
  <c r="O119" i="48" s="1"/>
  <c r="N101" i="48"/>
  <c r="N128" i="48"/>
  <c r="N108" i="48"/>
  <c r="N135" i="48"/>
  <c r="N105" i="48"/>
  <c r="N132" i="48"/>
  <c r="N127" i="48"/>
  <c r="N100" i="48"/>
  <c r="O89" i="48"/>
  <c r="L146" i="44"/>
  <c r="M74" i="48" s="1"/>
  <c r="L149" i="44"/>
  <c r="M77" i="48" s="1"/>
  <c r="L150" i="44"/>
  <c r="M81" i="48" s="1"/>
  <c r="L148" i="44"/>
  <c r="M76" i="48" s="1"/>
  <c r="L151" i="44"/>
  <c r="M78" i="48" s="1"/>
  <c r="L142" i="44"/>
  <c r="L143" i="44"/>
  <c r="M70" i="48" s="1"/>
  <c r="L144" i="44"/>
  <c r="M71" i="48" s="1"/>
  <c r="L145" i="44"/>
  <c r="L147" i="44"/>
  <c r="M75" i="48" s="1"/>
  <c r="L152" i="44"/>
  <c r="M79" i="48" s="1"/>
  <c r="L153" i="44"/>
  <c r="M80" i="48" s="1"/>
  <c r="N111" i="48"/>
  <c r="N138" i="48"/>
  <c r="N131" i="48"/>
  <c r="N104" i="48"/>
  <c r="N69" i="48"/>
  <c r="M164" i="44"/>
  <c r="N109" i="48"/>
  <c r="N136" i="48"/>
  <c r="N106" i="48"/>
  <c r="N133" i="48"/>
  <c r="O88" i="48"/>
  <c r="O126" i="48"/>
  <c r="O99" i="48"/>
  <c r="N166" i="44"/>
  <c r="N110" i="48"/>
  <c r="N137" i="48"/>
  <c r="N107" i="48"/>
  <c r="N134" i="48"/>
  <c r="N72" i="48"/>
  <c r="M165" i="44"/>
  <c r="L140" i="44"/>
  <c r="M157" i="44"/>
  <c r="M156" i="44"/>
  <c r="M154" i="44"/>
  <c r="N82" i="48" s="1"/>
  <c r="K141" i="44"/>
  <c r="N167" i="44" l="1"/>
  <c r="N159" i="44"/>
  <c r="O91" i="48"/>
  <c r="O92" i="48" s="1"/>
  <c r="M125" i="48"/>
  <c r="M98" i="48"/>
  <c r="M68" i="48"/>
  <c r="M158" i="44"/>
  <c r="M159" i="44" s="1"/>
  <c r="M69" i="48"/>
  <c r="L164" i="44"/>
  <c r="N126" i="48"/>
  <c r="N99" i="48"/>
  <c r="N118" i="48" s="1"/>
  <c r="N88" i="48"/>
  <c r="M72" i="48"/>
  <c r="M89" i="48" s="1"/>
  <c r="L165" i="44"/>
  <c r="M135" i="48"/>
  <c r="M108" i="48"/>
  <c r="M104" i="48"/>
  <c r="M131" i="48"/>
  <c r="M105" i="48"/>
  <c r="M132" i="48"/>
  <c r="M134" i="48"/>
  <c r="M107" i="48"/>
  <c r="O118" i="48"/>
  <c r="O121" i="48" s="1"/>
  <c r="O122" i="48" s="1"/>
  <c r="M137" i="48"/>
  <c r="M110" i="48"/>
  <c r="M101" i="48"/>
  <c r="M128" i="48"/>
  <c r="M133" i="48"/>
  <c r="M106" i="48"/>
  <c r="K142" i="44"/>
  <c r="K143" i="44"/>
  <c r="L70" i="48" s="1"/>
  <c r="K144" i="44"/>
  <c r="L71" i="48" s="1"/>
  <c r="K145" i="44"/>
  <c r="K146" i="44"/>
  <c r="L74" i="48" s="1"/>
  <c r="K147" i="44"/>
  <c r="L75" i="48" s="1"/>
  <c r="K148" i="44"/>
  <c r="L76" i="48" s="1"/>
  <c r="K149" i="44"/>
  <c r="L77" i="48" s="1"/>
  <c r="K150" i="44"/>
  <c r="L81" i="48" s="1"/>
  <c r="K151" i="44"/>
  <c r="L78" i="48" s="1"/>
  <c r="K152" i="44"/>
  <c r="L79" i="48" s="1"/>
  <c r="K153" i="44"/>
  <c r="L80" i="48" s="1"/>
  <c r="N102" i="48"/>
  <c r="N119" i="48" s="1"/>
  <c r="N129" i="48"/>
  <c r="N146" i="48" s="1"/>
  <c r="O145" i="48"/>
  <c r="O148" i="48" s="1"/>
  <c r="O149" i="48" s="1"/>
  <c r="N112" i="48"/>
  <c r="N139" i="48"/>
  <c r="M166" i="44"/>
  <c r="M167" i="44" s="1"/>
  <c r="M136" i="48"/>
  <c r="M109" i="48"/>
  <c r="M100" i="48"/>
  <c r="M127" i="48"/>
  <c r="M138" i="48"/>
  <c r="M111" i="48"/>
  <c r="N89" i="48"/>
  <c r="K140" i="44"/>
  <c r="L156" i="44"/>
  <c r="J141" i="44"/>
  <c r="L154" i="44"/>
  <c r="M82" i="48" s="1"/>
  <c r="L157" i="44"/>
  <c r="L98" i="48" l="1"/>
  <c r="L68" i="48"/>
  <c r="L125" i="48"/>
  <c r="N91" i="48"/>
  <c r="N92" i="48" s="1"/>
  <c r="L137" i="48"/>
  <c r="L110" i="48"/>
  <c r="L134" i="48"/>
  <c r="L107" i="48"/>
  <c r="L72" i="48"/>
  <c r="K165" i="44"/>
  <c r="L158" i="44"/>
  <c r="L159" i="44" s="1"/>
  <c r="L133" i="48"/>
  <c r="L106" i="48"/>
  <c r="L101" i="48"/>
  <c r="L128" i="48"/>
  <c r="L166" i="44"/>
  <c r="L167" i="44" s="1"/>
  <c r="L132" i="48"/>
  <c r="L105" i="48"/>
  <c r="L100" i="48"/>
  <c r="L127" i="48"/>
  <c r="L89" i="48"/>
  <c r="N121" i="48"/>
  <c r="N122" i="48" s="1"/>
  <c r="M139" i="48"/>
  <c r="M112" i="48"/>
  <c r="L136" i="48"/>
  <c r="L109" i="48"/>
  <c r="J149" i="44"/>
  <c r="K77" i="48" s="1"/>
  <c r="J150" i="44"/>
  <c r="K81" i="48" s="1"/>
  <c r="J151" i="44"/>
  <c r="K78" i="48" s="1"/>
  <c r="J152" i="44"/>
  <c r="K79" i="48" s="1"/>
  <c r="J153" i="44"/>
  <c r="K80" i="48" s="1"/>
  <c r="J142" i="44"/>
  <c r="J143" i="44"/>
  <c r="K70" i="48" s="1"/>
  <c r="J144" i="44"/>
  <c r="K71" i="48" s="1"/>
  <c r="J145" i="44"/>
  <c r="J146" i="44"/>
  <c r="K74" i="48" s="1"/>
  <c r="J147" i="44"/>
  <c r="K75" i="48" s="1"/>
  <c r="J148" i="44"/>
  <c r="K76" i="48" s="1"/>
  <c r="L135" i="48"/>
  <c r="L108" i="48"/>
  <c r="L138" i="48"/>
  <c r="L111" i="48"/>
  <c r="L104" i="48"/>
  <c r="L131" i="48"/>
  <c r="L69" i="48"/>
  <c r="K164" i="44"/>
  <c r="M102" i="48"/>
  <c r="M119" i="48" s="1"/>
  <c r="M129" i="48"/>
  <c r="M146" i="48" s="1"/>
  <c r="N145" i="48"/>
  <c r="N148" i="48" s="1"/>
  <c r="N149" i="48" s="1"/>
  <c r="M88" i="48"/>
  <c r="M91" i="48" s="1"/>
  <c r="M92" i="48" s="1"/>
  <c r="M99" i="48"/>
  <c r="M118" i="48" s="1"/>
  <c r="M126" i="48"/>
  <c r="J140" i="44"/>
  <c r="K157" i="44"/>
  <c r="I141" i="44"/>
  <c r="K154" i="44"/>
  <c r="L82" i="48" s="1"/>
  <c r="K156" i="44"/>
  <c r="M121" i="48" l="1"/>
  <c r="M122" i="48" s="1"/>
  <c r="K68" i="48"/>
  <c r="K125" i="48"/>
  <c r="K98" i="48"/>
  <c r="K166" i="44"/>
  <c r="K167" i="44" s="1"/>
  <c r="I142" i="44"/>
  <c r="I143" i="44"/>
  <c r="J70" i="48" s="1"/>
  <c r="I144" i="44"/>
  <c r="J71" i="48" s="1"/>
  <c r="I145" i="44"/>
  <c r="I146" i="44"/>
  <c r="J74" i="48" s="1"/>
  <c r="I147" i="44"/>
  <c r="J75" i="48" s="1"/>
  <c r="I148" i="44"/>
  <c r="J76" i="48" s="1"/>
  <c r="I149" i="44"/>
  <c r="J77" i="48" s="1"/>
  <c r="I150" i="44"/>
  <c r="J81" i="48" s="1"/>
  <c r="I151" i="44"/>
  <c r="J78" i="48" s="1"/>
  <c r="I152" i="44"/>
  <c r="J79" i="48" s="1"/>
  <c r="I153" i="44"/>
  <c r="J80" i="48" s="1"/>
  <c r="M145" i="48"/>
  <c r="M148" i="48" s="1"/>
  <c r="M149" i="48" s="1"/>
  <c r="K72" i="48"/>
  <c r="J165" i="44"/>
  <c r="K137" i="48"/>
  <c r="K110" i="48"/>
  <c r="K134" i="48"/>
  <c r="K107" i="48"/>
  <c r="K128" i="48"/>
  <c r="K101" i="48"/>
  <c r="K132" i="48"/>
  <c r="K105" i="48"/>
  <c r="K127" i="48"/>
  <c r="K100" i="48"/>
  <c r="K135" i="48"/>
  <c r="K108" i="48"/>
  <c r="L102" i="48"/>
  <c r="L119" i="48" s="1"/>
  <c r="L129" i="48"/>
  <c r="L146" i="48" s="1"/>
  <c r="K133" i="48"/>
  <c r="K106" i="48"/>
  <c r="K136" i="48"/>
  <c r="K109" i="48"/>
  <c r="L99" i="48"/>
  <c r="L118" i="48" s="1"/>
  <c r="L126" i="48"/>
  <c r="L88" i="48"/>
  <c r="L91" i="48" s="1"/>
  <c r="L92" i="48" s="1"/>
  <c r="L139" i="48"/>
  <c r="L112" i="48"/>
  <c r="K158" i="44"/>
  <c r="K159" i="44" s="1"/>
  <c r="K131" i="48"/>
  <c r="K104" i="48"/>
  <c r="K69" i="48"/>
  <c r="J164" i="44"/>
  <c r="K138" i="48"/>
  <c r="K111" i="48"/>
  <c r="I140" i="44"/>
  <c r="J154" i="44"/>
  <c r="K82" i="48" s="1"/>
  <c r="J156" i="44"/>
  <c r="H141" i="44"/>
  <c r="J157" i="44"/>
  <c r="J125" i="48" l="1"/>
  <c r="J98" i="48"/>
  <c r="J68" i="48"/>
  <c r="J158" i="44"/>
  <c r="J159" i="44" s="1"/>
  <c r="L121" i="48"/>
  <c r="L122" i="48" s="1"/>
  <c r="J109" i="48"/>
  <c r="J136" i="48"/>
  <c r="K139" i="48"/>
  <c r="K112" i="48"/>
  <c r="K88" i="48"/>
  <c r="K126" i="48"/>
  <c r="K99" i="48"/>
  <c r="J110" i="48"/>
  <c r="J137" i="48"/>
  <c r="J107" i="48"/>
  <c r="J134" i="48"/>
  <c r="J72" i="48"/>
  <c r="I165" i="44"/>
  <c r="J106" i="48"/>
  <c r="J133" i="48"/>
  <c r="J101" i="48"/>
  <c r="J128" i="48"/>
  <c r="J108" i="48"/>
  <c r="J135" i="48"/>
  <c r="J132" i="48"/>
  <c r="J105" i="48"/>
  <c r="J100" i="48"/>
  <c r="J127" i="48"/>
  <c r="J89" i="48"/>
  <c r="K129" i="48"/>
  <c r="K146" i="48" s="1"/>
  <c r="K102" i="48"/>
  <c r="K119" i="48" s="1"/>
  <c r="H151" i="44"/>
  <c r="I78" i="48" s="1"/>
  <c r="H152" i="44"/>
  <c r="I79" i="48" s="1"/>
  <c r="H145" i="44"/>
  <c r="H147" i="44"/>
  <c r="I75" i="48" s="1"/>
  <c r="H153" i="44"/>
  <c r="I80" i="48" s="1"/>
  <c r="H142" i="44"/>
  <c r="H143" i="44"/>
  <c r="I70" i="48" s="1"/>
  <c r="H144" i="44"/>
  <c r="I71" i="48" s="1"/>
  <c r="H146" i="44"/>
  <c r="I74" i="48" s="1"/>
  <c r="H148" i="44"/>
  <c r="I76" i="48" s="1"/>
  <c r="H149" i="44"/>
  <c r="I77" i="48" s="1"/>
  <c r="H150" i="44"/>
  <c r="I81" i="48" s="1"/>
  <c r="J166" i="44"/>
  <c r="J167" i="44" s="1"/>
  <c r="L145" i="48"/>
  <c r="L148" i="48" s="1"/>
  <c r="L149" i="48" s="1"/>
  <c r="K89" i="48"/>
  <c r="J111" i="48"/>
  <c r="J138" i="48"/>
  <c r="J131" i="48"/>
  <c r="J104" i="48"/>
  <c r="J69" i="48"/>
  <c r="I164" i="44"/>
  <c r="H140" i="44"/>
  <c r="I156" i="44"/>
  <c r="G141" i="44"/>
  <c r="I154" i="44"/>
  <c r="J82" i="48" s="1"/>
  <c r="I157" i="44"/>
  <c r="I125" i="48" l="1"/>
  <c r="I98" i="48"/>
  <c r="I68" i="48"/>
  <c r="K91" i="48"/>
  <c r="K92" i="48" s="1"/>
  <c r="I69" i="48"/>
  <c r="H164" i="44"/>
  <c r="J112" i="48"/>
  <c r="J139" i="48"/>
  <c r="I158" i="44"/>
  <c r="I159" i="44" s="1"/>
  <c r="I104" i="48"/>
  <c r="I131" i="48"/>
  <c r="I137" i="48"/>
  <c r="I110" i="48"/>
  <c r="I135" i="48"/>
  <c r="I108" i="48"/>
  <c r="K118" i="48"/>
  <c r="K121" i="48" s="1"/>
  <c r="K122" i="48" s="1"/>
  <c r="G142" i="44"/>
  <c r="G143" i="44"/>
  <c r="H70" i="48" s="1"/>
  <c r="G144" i="44"/>
  <c r="H71" i="48" s="1"/>
  <c r="G145" i="44"/>
  <c r="G146" i="44"/>
  <c r="H74" i="48" s="1"/>
  <c r="G147" i="44"/>
  <c r="H75" i="48" s="1"/>
  <c r="G148" i="44"/>
  <c r="H76" i="48" s="1"/>
  <c r="G149" i="44"/>
  <c r="H77" i="48" s="1"/>
  <c r="G150" i="44"/>
  <c r="H81" i="48" s="1"/>
  <c r="G151" i="44"/>
  <c r="H78" i="48" s="1"/>
  <c r="G152" i="44"/>
  <c r="H79" i="48" s="1"/>
  <c r="G153" i="44"/>
  <c r="H80" i="48" s="1"/>
  <c r="I166" i="44"/>
  <c r="I167" i="44" s="1"/>
  <c r="I138" i="48"/>
  <c r="I111" i="48"/>
  <c r="I101" i="48"/>
  <c r="I128" i="48"/>
  <c r="I105" i="48"/>
  <c r="I132" i="48"/>
  <c r="K145" i="48"/>
  <c r="K148" i="48" s="1"/>
  <c r="K149" i="48" s="1"/>
  <c r="J126" i="48"/>
  <c r="J88" i="48"/>
  <c r="J91" i="48" s="1"/>
  <c r="J92" i="48" s="1"/>
  <c r="J99" i="48"/>
  <c r="J118" i="48" s="1"/>
  <c r="I133" i="48"/>
  <c r="I106" i="48"/>
  <c r="I136" i="48"/>
  <c r="I109" i="48"/>
  <c r="J129" i="48"/>
  <c r="J146" i="48" s="1"/>
  <c r="J102" i="48"/>
  <c r="J119" i="48" s="1"/>
  <c r="I134" i="48"/>
  <c r="I107" i="48"/>
  <c r="I100" i="48"/>
  <c r="I127" i="48"/>
  <c r="I72" i="48"/>
  <c r="I89" i="48" s="1"/>
  <c r="H165" i="44"/>
  <c r="G140" i="44"/>
  <c r="H154" i="44"/>
  <c r="I82" i="48" s="1"/>
  <c r="H157" i="44"/>
  <c r="H156" i="44"/>
  <c r="F141" i="44"/>
  <c r="H98" i="48" l="1"/>
  <c r="H68" i="48"/>
  <c r="H125" i="48"/>
  <c r="J121" i="48"/>
  <c r="J122" i="48" s="1"/>
  <c r="H137" i="48"/>
  <c r="H110" i="48"/>
  <c r="H72" i="48"/>
  <c r="G165" i="44"/>
  <c r="H158" i="44"/>
  <c r="H159" i="44" s="1"/>
  <c r="H136" i="48"/>
  <c r="H109" i="48"/>
  <c r="H133" i="48"/>
  <c r="H106" i="48"/>
  <c r="H101" i="48"/>
  <c r="H128" i="48"/>
  <c r="H166" i="44"/>
  <c r="H167" i="44" s="1"/>
  <c r="F142" i="44"/>
  <c r="F143" i="44"/>
  <c r="G70" i="48" s="1"/>
  <c r="F144" i="44"/>
  <c r="G71" i="48" s="1"/>
  <c r="F145" i="44"/>
  <c r="F146" i="44"/>
  <c r="G74" i="48" s="1"/>
  <c r="F147" i="44"/>
  <c r="G75" i="48" s="1"/>
  <c r="F148" i="44"/>
  <c r="G76" i="48" s="1"/>
  <c r="F149" i="44"/>
  <c r="G77" i="48" s="1"/>
  <c r="F150" i="44"/>
  <c r="G81" i="48" s="1"/>
  <c r="F151" i="44"/>
  <c r="G78" i="48" s="1"/>
  <c r="F152" i="44"/>
  <c r="G79" i="48" s="1"/>
  <c r="F153" i="44"/>
  <c r="G80" i="48" s="1"/>
  <c r="H135" i="48"/>
  <c r="H108" i="48"/>
  <c r="H132" i="48"/>
  <c r="H105" i="48"/>
  <c r="H100" i="48"/>
  <c r="H127" i="48"/>
  <c r="H89" i="48"/>
  <c r="I139" i="48"/>
  <c r="I112" i="48"/>
  <c r="H134" i="48"/>
  <c r="H107" i="48"/>
  <c r="J145" i="48"/>
  <c r="J148" i="48" s="1"/>
  <c r="J149" i="48" s="1"/>
  <c r="I102" i="48"/>
  <c r="I119" i="48" s="1"/>
  <c r="I129" i="48"/>
  <c r="I146" i="48" s="1"/>
  <c r="H138" i="48"/>
  <c r="H111" i="48"/>
  <c r="H104" i="48"/>
  <c r="H131" i="48"/>
  <c r="H69" i="48"/>
  <c r="G164" i="44"/>
  <c r="I88" i="48"/>
  <c r="I91" i="48" s="1"/>
  <c r="I92" i="48" s="1"/>
  <c r="I99" i="48"/>
  <c r="I118" i="48" s="1"/>
  <c r="I126" i="48"/>
  <c r="F140" i="44"/>
  <c r="G154" i="44"/>
  <c r="H82" i="48" s="1"/>
  <c r="G156" i="44"/>
  <c r="G157" i="44"/>
  <c r="E141" i="44"/>
  <c r="G68" i="48" l="1"/>
  <c r="G98" i="48"/>
  <c r="G125" i="48"/>
  <c r="I121" i="48"/>
  <c r="I122" i="48" s="1"/>
  <c r="G158" i="44"/>
  <c r="G159" i="44" s="1"/>
  <c r="G137" i="48"/>
  <c r="G110" i="48"/>
  <c r="G72" i="48"/>
  <c r="F165" i="44"/>
  <c r="I145" i="48"/>
  <c r="I148" i="48" s="1"/>
  <c r="I149" i="48" s="1"/>
  <c r="G166" i="44"/>
  <c r="G167" i="44" s="1"/>
  <c r="G136" i="48"/>
  <c r="G109" i="48"/>
  <c r="G133" i="48"/>
  <c r="G106" i="48"/>
  <c r="G128" i="48"/>
  <c r="G101" i="48"/>
  <c r="H102" i="48"/>
  <c r="H119" i="48" s="1"/>
  <c r="H129" i="48"/>
  <c r="H146" i="48" s="1"/>
  <c r="G134" i="48"/>
  <c r="G107" i="48"/>
  <c r="H139" i="48"/>
  <c r="H112" i="48"/>
  <c r="G135" i="48"/>
  <c r="G108" i="48"/>
  <c r="G132" i="48"/>
  <c r="G105" i="48"/>
  <c r="G127" i="48"/>
  <c r="G100" i="48"/>
  <c r="E142" i="44"/>
  <c r="E143" i="44"/>
  <c r="F70" i="48" s="1"/>
  <c r="E144" i="44"/>
  <c r="F71" i="48" s="1"/>
  <c r="E145" i="44"/>
  <c r="E146" i="44"/>
  <c r="F74" i="48" s="1"/>
  <c r="E147" i="44"/>
  <c r="F75" i="48" s="1"/>
  <c r="E148" i="44"/>
  <c r="F76" i="48" s="1"/>
  <c r="E149" i="44"/>
  <c r="F77" i="48" s="1"/>
  <c r="E150" i="44"/>
  <c r="F81" i="48" s="1"/>
  <c r="E151" i="44"/>
  <c r="F78" i="48" s="1"/>
  <c r="E152" i="44"/>
  <c r="F79" i="48" s="1"/>
  <c r="E153" i="44"/>
  <c r="F80" i="48" s="1"/>
  <c r="H99" i="48"/>
  <c r="H118" i="48" s="1"/>
  <c r="H126" i="48"/>
  <c r="H88" i="48"/>
  <c r="H91" i="48" s="1"/>
  <c r="H92" i="48" s="1"/>
  <c r="G138" i="48"/>
  <c r="G111" i="48"/>
  <c r="G131" i="48"/>
  <c r="G104" i="48"/>
  <c r="G69" i="48"/>
  <c r="F164" i="44"/>
  <c r="E140" i="44"/>
  <c r="F157" i="44"/>
  <c r="F154" i="44"/>
  <c r="G82" i="48" s="1"/>
  <c r="F156" i="44"/>
  <c r="D141" i="44"/>
  <c r="H121" i="48" l="1"/>
  <c r="H122" i="48" s="1"/>
  <c r="F125" i="48"/>
  <c r="F98" i="48"/>
  <c r="F68" i="48"/>
  <c r="F158" i="44"/>
  <c r="F159" i="44" s="1"/>
  <c r="F111" i="48"/>
  <c r="F138" i="48"/>
  <c r="F107" i="48"/>
  <c r="F134" i="48"/>
  <c r="F72" i="48"/>
  <c r="E165" i="44"/>
  <c r="G129" i="48"/>
  <c r="G146" i="48" s="1"/>
  <c r="G102" i="48"/>
  <c r="G119" i="48" s="1"/>
  <c r="D146" i="44"/>
  <c r="E74" i="48" s="1"/>
  <c r="D148" i="44"/>
  <c r="E76" i="48" s="1"/>
  <c r="D149" i="44"/>
  <c r="E77" i="48" s="1"/>
  <c r="D153" i="44"/>
  <c r="E80" i="48" s="1"/>
  <c r="D150" i="44"/>
  <c r="E81" i="48" s="1"/>
  <c r="D142" i="44"/>
  <c r="D143" i="44"/>
  <c r="E70" i="48" s="1"/>
  <c r="D144" i="44"/>
  <c r="E71" i="48" s="1"/>
  <c r="D145" i="44"/>
  <c r="D147" i="44"/>
  <c r="E75" i="48" s="1"/>
  <c r="D151" i="44"/>
  <c r="E78" i="48" s="1"/>
  <c r="D152" i="44"/>
  <c r="E79" i="48" s="1"/>
  <c r="G88" i="48"/>
  <c r="G126" i="48"/>
  <c r="G99" i="48"/>
  <c r="F104" i="48"/>
  <c r="F131" i="48"/>
  <c r="F110" i="48"/>
  <c r="F137" i="48"/>
  <c r="F166" i="44"/>
  <c r="F167" i="44" s="1"/>
  <c r="F106" i="48"/>
  <c r="F133" i="48"/>
  <c r="F128" i="48"/>
  <c r="F101" i="48"/>
  <c r="F69" i="48"/>
  <c r="E164" i="44"/>
  <c r="G139" i="48"/>
  <c r="G112" i="48"/>
  <c r="F109" i="48"/>
  <c r="F136" i="48"/>
  <c r="H145" i="48"/>
  <c r="H148" i="48" s="1"/>
  <c r="H149" i="48" s="1"/>
  <c r="F108" i="48"/>
  <c r="F135" i="48"/>
  <c r="F105" i="48"/>
  <c r="F132" i="48"/>
  <c r="F100" i="48"/>
  <c r="F89" i="48"/>
  <c r="F127" i="48"/>
  <c r="G89" i="48"/>
  <c r="D140" i="44"/>
  <c r="C141" i="44"/>
  <c r="B141" i="44" s="1"/>
  <c r="E154" i="44"/>
  <c r="F82" i="48" s="1"/>
  <c r="E156" i="44"/>
  <c r="E157" i="44"/>
  <c r="E125" i="48" l="1"/>
  <c r="E98" i="48"/>
  <c r="E68" i="48"/>
  <c r="G91" i="48"/>
  <c r="G92" i="48" s="1"/>
  <c r="E166" i="44"/>
  <c r="E167" i="44" s="1"/>
  <c r="E101" i="48"/>
  <c r="E128" i="48"/>
  <c r="G118" i="48"/>
  <c r="G121" i="48" s="1"/>
  <c r="G122" i="48" s="1"/>
  <c r="E135" i="48"/>
  <c r="E108" i="48"/>
  <c r="E100" i="48"/>
  <c r="E127" i="48"/>
  <c r="E134" i="48"/>
  <c r="E107" i="48"/>
  <c r="E137" i="48"/>
  <c r="E110" i="48"/>
  <c r="F112" i="48"/>
  <c r="F139" i="48"/>
  <c r="F99" i="48"/>
  <c r="F118" i="48" s="1"/>
  <c r="F126" i="48"/>
  <c r="F88" i="48"/>
  <c r="F91" i="48" s="1"/>
  <c r="F92" i="48" s="1"/>
  <c r="G145" i="48"/>
  <c r="G148" i="48" s="1"/>
  <c r="G149" i="48" s="1"/>
  <c r="E105" i="48"/>
  <c r="E132" i="48"/>
  <c r="E69" i="48"/>
  <c r="D164" i="44"/>
  <c r="E133" i="48"/>
  <c r="E106" i="48"/>
  <c r="E136" i="48"/>
  <c r="E109" i="48"/>
  <c r="C142" i="44"/>
  <c r="C143" i="44"/>
  <c r="D70" i="48" s="1"/>
  <c r="C144" i="44"/>
  <c r="D71" i="48" s="1"/>
  <c r="C145" i="44"/>
  <c r="C146" i="44"/>
  <c r="D74" i="48" s="1"/>
  <c r="C147" i="44"/>
  <c r="D75" i="48" s="1"/>
  <c r="C148" i="44"/>
  <c r="D76" i="48" s="1"/>
  <c r="C149" i="44"/>
  <c r="D77" i="48" s="1"/>
  <c r="C150" i="44"/>
  <c r="D81" i="48" s="1"/>
  <c r="C151" i="44"/>
  <c r="D78" i="48" s="1"/>
  <c r="C152" i="44"/>
  <c r="D79" i="48" s="1"/>
  <c r="C153" i="44"/>
  <c r="D80" i="48" s="1"/>
  <c r="E158" i="44"/>
  <c r="E159" i="44" s="1"/>
  <c r="E72" i="48"/>
  <c r="E89" i="48" s="1"/>
  <c r="D165" i="44"/>
  <c r="E138" i="48"/>
  <c r="E111" i="48"/>
  <c r="E104" i="48"/>
  <c r="E131" i="48"/>
  <c r="F129" i="48"/>
  <c r="F146" i="48" s="1"/>
  <c r="F102" i="48"/>
  <c r="F119" i="48" s="1"/>
  <c r="C140" i="44"/>
  <c r="D154" i="44"/>
  <c r="E82" i="48" s="1"/>
  <c r="D157" i="44"/>
  <c r="D156" i="44"/>
  <c r="B142" i="44"/>
  <c r="D98" i="48" l="1"/>
  <c r="D68" i="48"/>
  <c r="D125" i="48"/>
  <c r="D158" i="44"/>
  <c r="D159" i="44" s="1"/>
  <c r="D104" i="48"/>
  <c r="D131" i="48"/>
  <c r="F121" i="48"/>
  <c r="F122" i="48" s="1"/>
  <c r="D137" i="48"/>
  <c r="D110" i="48"/>
  <c r="D134" i="48"/>
  <c r="D107" i="48"/>
  <c r="D72" i="48"/>
  <c r="D89" i="48" s="1"/>
  <c r="C165" i="44"/>
  <c r="E139" i="48"/>
  <c r="E112" i="48"/>
  <c r="D136" i="48"/>
  <c r="D109" i="48"/>
  <c r="D133" i="48"/>
  <c r="D106" i="48"/>
  <c r="D101" i="48"/>
  <c r="D128" i="48"/>
  <c r="D166" i="44"/>
  <c r="D167" i="44" s="1"/>
  <c r="D138" i="48"/>
  <c r="D111" i="48"/>
  <c r="D69" i="48"/>
  <c r="C164" i="44"/>
  <c r="E88" i="48"/>
  <c r="E91" i="48" s="1"/>
  <c r="E92" i="48" s="1"/>
  <c r="E99" i="48"/>
  <c r="E126" i="48"/>
  <c r="B149" i="44"/>
  <c r="C77" i="48" s="1"/>
  <c r="B150" i="44"/>
  <c r="C81" i="48" s="1"/>
  <c r="B151" i="44"/>
  <c r="C78" i="48" s="1"/>
  <c r="B152" i="44"/>
  <c r="C79" i="48" s="1"/>
  <c r="B153" i="44"/>
  <c r="C80" i="48" s="1"/>
  <c r="B143" i="44"/>
  <c r="C70" i="48" s="1"/>
  <c r="B144" i="44"/>
  <c r="C71" i="48" s="1"/>
  <c r="B145" i="44"/>
  <c r="B146" i="44"/>
  <c r="C74" i="48" s="1"/>
  <c r="B147" i="44"/>
  <c r="C75" i="48" s="1"/>
  <c r="B148" i="44"/>
  <c r="C76" i="48" s="1"/>
  <c r="E102" i="48"/>
  <c r="E119" i="48" s="1"/>
  <c r="E129" i="48"/>
  <c r="E146" i="48" s="1"/>
  <c r="D135" i="48"/>
  <c r="D108" i="48"/>
  <c r="D132" i="48"/>
  <c r="D105" i="48"/>
  <c r="D100" i="48"/>
  <c r="D127" i="48"/>
  <c r="F145" i="48"/>
  <c r="F148" i="48" s="1"/>
  <c r="F149" i="48" s="1"/>
  <c r="B140" i="44"/>
  <c r="C154" i="44"/>
  <c r="D82" i="48" s="1"/>
  <c r="C156" i="44"/>
  <c r="C157" i="44"/>
  <c r="B164" i="44" l="1"/>
  <c r="C98" i="48"/>
  <c r="C68" i="48"/>
  <c r="C125" i="48"/>
  <c r="C166" i="44"/>
  <c r="C167" i="44" s="1"/>
  <c r="C127" i="48"/>
  <c r="C100" i="48"/>
  <c r="E145" i="48"/>
  <c r="E148" i="48" s="1"/>
  <c r="E149" i="48" s="1"/>
  <c r="C69" i="48"/>
  <c r="C138" i="48"/>
  <c r="C111" i="48"/>
  <c r="E118" i="48"/>
  <c r="E121" i="48" s="1"/>
  <c r="E122" i="48" s="1"/>
  <c r="C131" i="48"/>
  <c r="C104" i="48"/>
  <c r="D139" i="48"/>
  <c r="D112" i="48"/>
  <c r="C72" i="48"/>
  <c r="C89" i="48" s="1"/>
  <c r="B165" i="44"/>
  <c r="C137" i="48"/>
  <c r="C110" i="48"/>
  <c r="C134" i="48"/>
  <c r="C107" i="48"/>
  <c r="D99" i="48"/>
  <c r="D118" i="48" s="1"/>
  <c r="D126" i="48"/>
  <c r="D88" i="48"/>
  <c r="D91" i="48" s="1"/>
  <c r="D92" i="48" s="1"/>
  <c r="C105" i="48"/>
  <c r="C132" i="48"/>
  <c r="C135" i="48"/>
  <c r="C108" i="48"/>
  <c r="C106" i="48"/>
  <c r="C133" i="48"/>
  <c r="C128" i="48"/>
  <c r="C101" i="48"/>
  <c r="C136" i="48"/>
  <c r="C109" i="48"/>
  <c r="C158" i="44"/>
  <c r="C159" i="44" s="1"/>
  <c r="D102" i="48"/>
  <c r="D119" i="48" s="1"/>
  <c r="D129" i="48"/>
  <c r="D146" i="48" s="1"/>
  <c r="B157" i="44"/>
  <c r="B156" i="44"/>
  <c r="B154" i="44"/>
  <c r="C82" i="48" s="1"/>
  <c r="B166" i="44" l="1"/>
  <c r="D121" i="48"/>
  <c r="D122" i="48" s="1"/>
  <c r="C139" i="48"/>
  <c r="C112" i="48"/>
  <c r="C102" i="48"/>
  <c r="C119" i="48" s="1"/>
  <c r="C129" i="48"/>
  <c r="C146" i="48" s="1"/>
  <c r="C99" i="48"/>
  <c r="C118" i="48" s="1"/>
  <c r="C126" i="48"/>
  <c r="C88" i="48"/>
  <c r="C91" i="48" s="1"/>
  <c r="C92" i="48" s="1"/>
  <c r="D145" i="48"/>
  <c r="D148" i="48" s="1"/>
  <c r="D149" i="48" s="1"/>
  <c r="B158" i="44"/>
  <c r="H91" i="44"/>
  <c r="G92" i="44"/>
  <c r="A92" i="44"/>
  <c r="E92" i="44" s="1"/>
  <c r="B51" i="44"/>
  <c r="B52" i="44"/>
  <c r="B53" i="44"/>
  <c r="B54" i="44"/>
  <c r="C25" i="48" s="1"/>
  <c r="B55" i="44"/>
  <c r="B56" i="44"/>
  <c r="B57" i="44"/>
  <c r="B58" i="44"/>
  <c r="B59" i="44"/>
  <c r="B60" i="44"/>
  <c r="B61" i="44"/>
  <c r="C32" i="48" s="1"/>
  <c r="C9" i="48"/>
  <c r="H15" i="6"/>
  <c r="E3" i="40"/>
  <c r="D3" i="57" l="1"/>
  <c r="E3" i="16"/>
  <c r="B167" i="44"/>
  <c r="B159" i="44"/>
  <c r="H22" i="6"/>
  <c r="J15" i="6"/>
  <c r="F15" i="6"/>
  <c r="J22" i="6"/>
  <c r="F22" i="6"/>
  <c r="C10" i="48"/>
  <c r="C13" i="48"/>
  <c r="C16" i="48"/>
  <c r="C12" i="48"/>
  <c r="C8" i="48"/>
  <c r="C14" i="48"/>
  <c r="C6" i="48"/>
  <c r="C15" i="48"/>
  <c r="C11" i="48"/>
  <c r="C7" i="48"/>
  <c r="C29" i="48"/>
  <c r="C28" i="48"/>
  <c r="C24" i="48"/>
  <c r="C31" i="48"/>
  <c r="C27" i="48"/>
  <c r="C23" i="48"/>
  <c r="C145" i="48"/>
  <c r="C148" i="48" s="1"/>
  <c r="C149" i="48" s="1"/>
  <c r="C21" i="48"/>
  <c r="C30" i="48"/>
  <c r="C26" i="48"/>
  <c r="C22" i="48"/>
  <c r="C121" i="48"/>
  <c r="C122" i="48" s="1"/>
  <c r="D3" i="21"/>
  <c r="E3" i="29"/>
  <c r="K3" i="6"/>
  <c r="F7" i="6" s="1"/>
  <c r="G8" i="6" s="1"/>
  <c r="B109" i="44"/>
  <c r="H109" i="44"/>
  <c r="B110" i="44"/>
  <c r="H110" i="44"/>
  <c r="B106" i="44"/>
  <c r="H106" i="44"/>
  <c r="B62" i="44"/>
  <c r="C56" i="44" s="1"/>
  <c r="E3" i="13"/>
  <c r="I3" i="15"/>
  <c r="E3" i="23"/>
  <c r="E3" i="30"/>
  <c r="G3" i="11"/>
  <c r="E3" i="31"/>
  <c r="E3" i="10"/>
  <c r="E3" i="14"/>
  <c r="C17" i="48" l="1"/>
  <c r="C43" i="44"/>
  <c r="C42" i="44"/>
  <c r="C40" i="44"/>
  <c r="C39" i="44"/>
  <c r="C36" i="44"/>
  <c r="C44" i="44"/>
  <c r="C38" i="44"/>
  <c r="C57" i="44"/>
  <c r="C51" i="44"/>
  <c r="C59" i="44"/>
  <c r="C52" i="44"/>
  <c r="C60" i="44"/>
  <c r="C33" i="48"/>
  <c r="D32" i="48" s="1"/>
  <c r="C53" i="44"/>
  <c r="C58" i="44"/>
  <c r="C55" i="44"/>
  <c r="C50" i="44"/>
  <c r="C61" i="44"/>
  <c r="F51" i="44" l="1"/>
  <c r="F34" i="44"/>
  <c r="D5" i="48"/>
  <c r="D8" i="48"/>
  <c r="D13" i="48"/>
  <c r="D12" i="48"/>
  <c r="D16" i="48"/>
  <c r="D7" i="48"/>
  <c r="D15" i="48"/>
  <c r="D11" i="48"/>
  <c r="D6" i="48"/>
  <c r="D10" i="48"/>
  <c r="C37" i="44"/>
  <c r="F33" i="44" s="1"/>
  <c r="D14" i="48"/>
  <c r="D24" i="48"/>
  <c r="D23" i="48"/>
  <c r="D30" i="48"/>
  <c r="D28" i="48"/>
  <c r="D27" i="48"/>
  <c r="D31" i="48"/>
  <c r="C54" i="44"/>
  <c r="F50" i="44" s="1"/>
  <c r="D22" i="48"/>
  <c r="D21" i="48"/>
  <c r="D29" i="48"/>
  <c r="D26" i="48"/>
  <c r="G6" i="48" l="1"/>
  <c r="D9" i="48"/>
  <c r="G22" i="48"/>
  <c r="D25" i="48"/>
  <c r="G21" i="48" s="1"/>
  <c r="C45" i="44"/>
  <c r="C62" i="44"/>
  <c r="D17" i="48" l="1"/>
  <c r="G5" i="48"/>
  <c r="D33" i="48"/>
  <c r="C20" i="6"/>
  <c r="K8" i="6" l="1"/>
  <c r="I8" i="6"/>
  <c r="E21" i="40" l="1"/>
  <c r="E20" i="40"/>
  <c r="E18" i="40"/>
  <c r="E17" i="40"/>
  <c r="E16" i="40"/>
  <c r="E15" i="40"/>
  <c r="E14" i="40"/>
  <c r="E13" i="40"/>
  <c r="E12" i="40"/>
  <c r="E11" i="40"/>
  <c r="E10" i="40"/>
  <c r="E9" i="40"/>
  <c r="N64" i="21" l="1"/>
  <c r="O64" i="21"/>
</calcChain>
</file>

<file path=xl/sharedStrings.xml><?xml version="1.0" encoding="utf-8"?>
<sst xmlns="http://schemas.openxmlformats.org/spreadsheetml/2006/main" count="2772" uniqueCount="652">
  <si>
    <t>GWh</t>
  </si>
  <si>
    <t>Boletín mensual</t>
  </si>
  <si>
    <t>Hidráulica</t>
  </si>
  <si>
    <t>Nuclear</t>
  </si>
  <si>
    <t>Carbón</t>
  </si>
  <si>
    <t>Eólica</t>
  </si>
  <si>
    <t>Solar fotovoltaica</t>
  </si>
  <si>
    <t>Solar térmica</t>
  </si>
  <si>
    <t>Otras renovables</t>
  </si>
  <si>
    <t>Cogeneración</t>
  </si>
  <si>
    <t>Generación</t>
  </si>
  <si>
    <t>Ciclo combinado</t>
  </si>
  <si>
    <t>Consumos en bombeo</t>
  </si>
  <si>
    <t>Demanda (b.c.)</t>
  </si>
  <si>
    <t>%</t>
  </si>
  <si>
    <t>Total</t>
  </si>
  <si>
    <t>No renovables</t>
  </si>
  <si>
    <t>Renovables</t>
  </si>
  <si>
    <t>-</t>
  </si>
  <si>
    <t>Sin emisiones CO2 (GWh)</t>
  </si>
  <si>
    <t>Con emisiones CO2 (GWh)</t>
  </si>
  <si>
    <t>Máximo</t>
  </si>
  <si>
    <t>Generación eólica (GWh)</t>
  </si>
  <si>
    <t>Generación eólica/Generación (%)</t>
  </si>
  <si>
    <t>Generación eólica diaria peninsular</t>
  </si>
  <si>
    <t>Máximos de generación de energía eólica peninsular</t>
  </si>
  <si>
    <t>Energía producible hidráulica diaria comparada con el producible medio histórico</t>
  </si>
  <si>
    <t>Histórica</t>
  </si>
  <si>
    <t>Potencia (MW)</t>
  </si>
  <si>
    <t>Cobertura de la demanda (%)</t>
  </si>
  <si>
    <t>Mes</t>
  </si>
  <si>
    <t>Día</t>
  </si>
  <si>
    <t>Producible diario</t>
  </si>
  <si>
    <t>Producible medio</t>
  </si>
  <si>
    <t>Producible</t>
  </si>
  <si>
    <t xml:space="preserve">Capacidad </t>
  </si>
  <si>
    <t>Estadístico</t>
  </si>
  <si>
    <t>Reservas (GWh)</t>
  </si>
  <si>
    <t>máxima (GWh)</t>
  </si>
  <si>
    <t>Mínimo</t>
  </si>
  <si>
    <t>% Llenado</t>
  </si>
  <si>
    <t>Reservas hidroeléctricas</t>
  </si>
  <si>
    <t>Anual</t>
  </si>
  <si>
    <t>Hiperanual</t>
  </si>
  <si>
    <t>Conjunto</t>
  </si>
  <si>
    <t>Reservas</t>
  </si>
  <si>
    <t>Norte</t>
  </si>
  <si>
    <t>Duero</t>
  </si>
  <si>
    <t>Tajo + Júcar +Segura</t>
  </si>
  <si>
    <t>Guadiana</t>
  </si>
  <si>
    <t>Guadalquivir</t>
  </si>
  <si>
    <t>Ebro</t>
  </si>
  <si>
    <t>Total </t>
  </si>
  <si>
    <t>Capacidad</t>
  </si>
  <si>
    <r>
      <rPr>
        <vertAlign val="superscript"/>
        <sz val="8"/>
        <color rgb="FF004563"/>
        <rFont val="Arial"/>
        <family val="2"/>
      </rPr>
      <t>(1)</t>
    </r>
    <r>
      <rPr>
        <sz val="8"/>
        <color rgb="FF004563"/>
        <rFont val="Arial"/>
        <family val="2"/>
      </rPr>
      <t xml:space="preserve"> Asignación de unidades de producción según combustible principal.</t>
    </r>
  </si>
  <si>
    <t xml:space="preserve">Evolución de la generación renovable peninsular </t>
  </si>
  <si>
    <t>Estructura de potencia instalada mensual peninsular</t>
  </si>
  <si>
    <t>MW</t>
  </si>
  <si>
    <t>Estructura de potencia instalada peninsular</t>
  </si>
  <si>
    <t>Estructura de generacion mensual de energía eléctrica peninsular</t>
  </si>
  <si>
    <t>Estructura de generación mensual peninsular</t>
  </si>
  <si>
    <t xml:space="preserve">Evolución de la generación no renovable peninsular </t>
  </si>
  <si>
    <t>Evolución del peso de la generación renovable y no renovable peninsular</t>
  </si>
  <si>
    <r>
      <t xml:space="preserve">Balance de energía eléctrica peninsular </t>
    </r>
    <r>
      <rPr>
        <b/>
        <vertAlign val="superscript"/>
        <sz val="8"/>
        <color rgb="FF004563"/>
        <rFont val="Arial"/>
        <family val="2"/>
      </rPr>
      <t>(1)</t>
    </r>
  </si>
  <si>
    <t>Acumulado anual</t>
  </si>
  <si>
    <t xml:space="preserve"> </t>
  </si>
  <si>
    <t xml:space="preserve">• </t>
  </si>
  <si>
    <r>
      <t xml:space="preserve">Generación horaria el día de máxima generación de energía eólica peninsular
</t>
    </r>
    <r>
      <rPr>
        <sz val="8"/>
        <color rgb="FF004563"/>
        <rFont val="Arial"/>
        <family val="2"/>
      </rPr>
      <t/>
    </r>
  </si>
  <si>
    <t>Producción</t>
  </si>
  <si>
    <t>Media estadística (GWh)</t>
  </si>
  <si>
    <t>Residuos renovables</t>
  </si>
  <si>
    <t>Residuos no renovables</t>
  </si>
  <si>
    <r>
      <t xml:space="preserve">Año móvil </t>
    </r>
    <r>
      <rPr>
        <b/>
        <vertAlign val="superscript"/>
        <sz val="8"/>
        <color indexed="9"/>
        <rFont val="Geneva"/>
      </rPr>
      <t>(2)</t>
    </r>
  </si>
  <si>
    <r>
      <rPr>
        <vertAlign val="superscript"/>
        <sz val="8"/>
        <color rgb="FF004563"/>
        <rFont val="Arial"/>
        <family val="2"/>
      </rPr>
      <t>(2)</t>
    </r>
    <r>
      <rPr>
        <sz val="8"/>
        <color rgb="FF004563"/>
        <rFont val="Arial"/>
        <family val="2"/>
      </rPr>
      <t xml:space="preserve"> Año móvil: valor acumulado en los últimos 365 días o 366 días en años bisiestos.</t>
    </r>
  </si>
  <si>
    <t xml:space="preserve">Estructura de generación diaria del día de máxima generación de energía renovable peninsular
</t>
  </si>
  <si>
    <r>
      <rPr>
        <vertAlign val="superscript"/>
        <sz val="8"/>
        <color rgb="FF004563"/>
        <rFont val="Arial"/>
        <family val="2"/>
      </rPr>
      <t>(6)</t>
    </r>
    <r>
      <rPr>
        <sz val="8"/>
        <color rgb="FF004563"/>
        <rFont val="Arial"/>
        <family val="2"/>
      </rPr>
      <t xml:space="preserve"> Valor positivo: entrada de energía en el sistema; valor negativo: salida de energía del sistema.</t>
    </r>
  </si>
  <si>
    <r>
      <t xml:space="preserve">Enlace Península-Baleares </t>
    </r>
    <r>
      <rPr>
        <vertAlign val="superscript"/>
        <sz val="8"/>
        <color rgb="FF004563"/>
        <rFont val="Arial"/>
        <family val="2"/>
      </rPr>
      <t>(6)</t>
    </r>
  </si>
  <si>
    <r>
      <t xml:space="preserve">Saldo intercambios internacionales </t>
    </r>
    <r>
      <rPr>
        <vertAlign val="superscript"/>
        <sz val="8"/>
        <color rgb="FF004563"/>
        <rFont val="Arial"/>
        <family val="2"/>
      </rPr>
      <t>(7)</t>
    </r>
  </si>
  <si>
    <t>Reservas hidroeléctricas a finales de mes por cuencas hidrográficas</t>
  </si>
  <si>
    <t>Balance de energía eléctrica peninsular</t>
  </si>
  <si>
    <r>
      <rPr>
        <vertAlign val="superscript"/>
        <sz val="8"/>
        <color rgb="FF004563"/>
        <rFont val="Arial"/>
        <family val="2"/>
      </rPr>
      <t>(7)</t>
    </r>
    <r>
      <rPr>
        <sz val="8"/>
        <color rgb="FF004563"/>
        <rFont val="Arial"/>
        <family val="2"/>
      </rPr>
      <t xml:space="preserve"> Valor positivo: saldo importador; valor negativo: saldo exportador. Los valores de incrementos no se calculan cuando los saldos de intercambios tienen distinto signo.</t>
    </r>
  </si>
  <si>
    <t>Potencia</t>
  </si>
  <si>
    <t>Turbinación bombeo</t>
  </si>
  <si>
    <t xml:space="preserve">Residuos renovables </t>
  </si>
  <si>
    <t>Nota: Todos los porcentajes de variación están refereridos al mismo período del año anterior.</t>
  </si>
  <si>
    <t>Renovables: hidráulica, eólica, solar fotovoltaica, solar térmica, otras renovables y residuos renovables.</t>
  </si>
  <si>
    <t>No renovables: turbinación bombeo, nuclear, carbón, fuel/gas, ciclo combinado, cogeneración y residuos no renovables.</t>
  </si>
  <si>
    <t>Febrero 2018</t>
  </si>
  <si>
    <t>F</t>
  </si>
  <si>
    <t>M</t>
  </si>
  <si>
    <t>A</t>
  </si>
  <si>
    <t>J</t>
  </si>
  <si>
    <t>S</t>
  </si>
  <si>
    <t>O</t>
  </si>
  <si>
    <t>N</t>
  </si>
  <si>
    <t>D</t>
  </si>
  <si>
    <t>E</t>
  </si>
  <si>
    <t>Fuel+Gas</t>
  </si>
  <si>
    <t>Total generación</t>
  </si>
  <si>
    <t>Enlace Península-Baleares</t>
  </si>
  <si>
    <t>Península</t>
  </si>
  <si>
    <t>Mes (MWh)</t>
  </si>
  <si>
    <t>% Incr. Mes</t>
  </si>
  <si>
    <t>Año (MWh)</t>
  </si>
  <si>
    <t>% Incr. Año</t>
  </si>
  <si>
    <t>Año móvil (MWh)</t>
  </si>
  <si>
    <t>% Incr. Año móvil</t>
  </si>
  <si>
    <t>Sistema Eléctrico</t>
  </si>
  <si>
    <t>Indicadores</t>
  </si>
  <si>
    <t>Balance</t>
  </si>
  <si>
    <t>Último día mes</t>
  </si>
  <si>
    <t>Demanda B.C. (GWh)</t>
  </si>
  <si>
    <t>Balance Máx.Renov.Mes</t>
  </si>
  <si>
    <t>Balance Máx.Renov.Histórico</t>
  </si>
  <si>
    <t>Enero 2018</t>
  </si>
  <si>
    <t>Últimos 13 meses</t>
  </si>
  <si>
    <t>Sin emisiones CO2 (%)</t>
  </si>
  <si>
    <t>Con emisiones CO2 (%)</t>
  </si>
  <si>
    <t>Renovables (GWh)</t>
  </si>
  <si>
    <t>No renovables (GWh)</t>
  </si>
  <si>
    <t>Renovables (%)</t>
  </si>
  <si>
    <t>No renovables (%)</t>
  </si>
  <si>
    <t>Demanda B.C. (MWh)</t>
  </si>
  <si>
    <t>Hora</t>
  </si>
  <si>
    <t>Demanda B.C. Horaria (GWh)</t>
  </si>
  <si>
    <t>Abril 2018</t>
  </si>
  <si>
    <t>Marzo 2018</t>
  </si>
  <si>
    <t>20/03/2018</t>
  </si>
  <si>
    <t>Consumo de bombeo</t>
  </si>
  <si>
    <t>Saldos intercambios internacionales</t>
  </si>
  <si>
    <t>Demanda transporte (b.c.)</t>
  </si>
  <si>
    <t>Mayo 2018</t>
  </si>
  <si>
    <t>Junio 2018</t>
  </si>
  <si>
    <t>Julio 2018</t>
  </si>
  <si>
    <t>Agosto 2018</t>
  </si>
  <si>
    <t>Generación eólica / total generación (%)</t>
  </si>
  <si>
    <t>Calculadas pdte BDE</t>
  </si>
  <si>
    <t>Sin emisiones CO2: hidráulica, turbinación bombeo, nuclear, eólica, solar fotovoltaica, solar térmica, otras renovables y residuos renovables.</t>
  </si>
  <si>
    <t>Con emisiones CO2: carbón, fuel/gas, ciclo combinado, cogeneración y residuos no renovables.</t>
  </si>
  <si>
    <t>Estructura de generacion mensual de energía eléctrica peninsular 20/03/2018</t>
  </si>
  <si>
    <t>Fuel-Gas</t>
  </si>
  <si>
    <t>Ciclo Combinado</t>
  </si>
  <si>
    <t>Solar Fotovoltaica</t>
  </si>
  <si>
    <t>Solar Térmica</t>
  </si>
  <si>
    <t>Residuos No Renovables</t>
  </si>
  <si>
    <t>Residuos Renovables</t>
  </si>
  <si>
    <t>Otras Renovables</t>
  </si>
  <si>
    <t>Generación Neta</t>
  </si>
  <si>
    <t>Consumos Bombeo</t>
  </si>
  <si>
    <t>E. Peninsula Baleares</t>
  </si>
  <si>
    <t>Saldo Interc. Internacionales</t>
  </si>
  <si>
    <t>Demanda Transporte</t>
  </si>
  <si>
    <t>Evolución de la generación sin/con emisiones de CO2 peninsular</t>
  </si>
  <si>
    <t xml:space="preserve">Evolución de la generación renovable y no renovable peninsular </t>
  </si>
  <si>
    <t>Fecha</t>
  </si>
  <si>
    <t>Dia</t>
  </si>
  <si>
    <t>Maximo</t>
  </si>
  <si>
    <t>Generación horaria el día de máxima generación de energía eólica peninsular</t>
  </si>
  <si>
    <t>2017 Agosto</t>
  </si>
  <si>
    <t>Día 01/08/2017</t>
  </si>
  <si>
    <t>Día 02/08/2017</t>
  </si>
  <si>
    <t>Día 03/08/2017</t>
  </si>
  <si>
    <t>Día 04/08/2017</t>
  </si>
  <si>
    <t>Día 05/08/2017</t>
  </si>
  <si>
    <t>Día 06/08/2017</t>
  </si>
  <si>
    <t>Día 07/08/2017</t>
  </si>
  <si>
    <t>Día 08/08/2017</t>
  </si>
  <si>
    <t>Día 09/08/2017</t>
  </si>
  <si>
    <t>Día 10/08/2017</t>
  </si>
  <si>
    <t>Día 11/08/2017</t>
  </si>
  <si>
    <t>Día 12/08/2017</t>
  </si>
  <si>
    <t>Día 13/08/2017</t>
  </si>
  <si>
    <t>Día 14/08/2017</t>
  </si>
  <si>
    <t>Día 15/08/2017</t>
  </si>
  <si>
    <t>Día 16/08/2017</t>
  </si>
  <si>
    <t>Día 17/08/2017</t>
  </si>
  <si>
    <t>Día 18/08/2017</t>
  </si>
  <si>
    <t>Día 19/08/2017</t>
  </si>
  <si>
    <t>Día 20/08/2017</t>
  </si>
  <si>
    <t>Día 21/08/2017</t>
  </si>
  <si>
    <t>Día 22/08/2017</t>
  </si>
  <si>
    <t>Día 23/08/2017</t>
  </si>
  <si>
    <t>Día 24/08/2017</t>
  </si>
  <si>
    <t>Día 25/08/2017</t>
  </si>
  <si>
    <t>Día 26/08/2017</t>
  </si>
  <si>
    <t>Día 27/08/2017</t>
  </si>
  <si>
    <t>Día 28/08/2017</t>
  </si>
  <si>
    <t>Día 29/08/2017</t>
  </si>
  <si>
    <t>Día 30/08/2017</t>
  </si>
  <si>
    <t>Día 31/08/2017</t>
  </si>
  <si>
    <t>2017 Septiembre</t>
  </si>
  <si>
    <t>Día 01/09/2017</t>
  </si>
  <si>
    <t>Día 02/09/2017</t>
  </si>
  <si>
    <t>Día 03/09/2017</t>
  </si>
  <si>
    <t>Día 04/09/2017</t>
  </si>
  <si>
    <t>Día 05/09/2017</t>
  </si>
  <si>
    <t>Día 06/09/2017</t>
  </si>
  <si>
    <t>Día 07/09/2017</t>
  </si>
  <si>
    <t>Día 08/09/2017</t>
  </si>
  <si>
    <t>Día 09/09/2017</t>
  </si>
  <si>
    <t>Día 10/09/2017</t>
  </si>
  <si>
    <t>Día 11/09/2017</t>
  </si>
  <si>
    <t>Día 12/09/2017</t>
  </si>
  <si>
    <t>Día 13/09/2017</t>
  </si>
  <si>
    <t>Día 14/09/2017</t>
  </si>
  <si>
    <t>Día 15/09/2017</t>
  </si>
  <si>
    <t>Día 16/09/2017</t>
  </si>
  <si>
    <t>Día 17/09/2017</t>
  </si>
  <si>
    <t>Día 18/09/2017</t>
  </si>
  <si>
    <t>Día 19/09/2017</t>
  </si>
  <si>
    <t>Día 20/09/2017</t>
  </si>
  <si>
    <t>Día 21/09/2017</t>
  </si>
  <si>
    <t>Día 22/09/2017</t>
  </si>
  <si>
    <t>Día 23/09/2017</t>
  </si>
  <si>
    <t>Día 24/09/2017</t>
  </si>
  <si>
    <t>Día 25/09/2017</t>
  </si>
  <si>
    <t>Día 26/09/2017</t>
  </si>
  <si>
    <t>Día 27/09/2017</t>
  </si>
  <si>
    <t>Día 28/09/2017</t>
  </si>
  <si>
    <t>Día 29/09/2017</t>
  </si>
  <si>
    <t>Día 30/09/2017</t>
  </si>
  <si>
    <t>2017 Octubre</t>
  </si>
  <si>
    <t>Día 01/10/2017</t>
  </si>
  <si>
    <t>Día 02/10/2017</t>
  </si>
  <si>
    <t>Día 03/10/2017</t>
  </si>
  <si>
    <t>Día 04/10/2017</t>
  </si>
  <si>
    <t>Día 05/10/2017</t>
  </si>
  <si>
    <t>Día 06/10/2017</t>
  </si>
  <si>
    <t>Día 07/10/2017</t>
  </si>
  <si>
    <t>Día 08/10/2017</t>
  </si>
  <si>
    <t>Día 09/10/2017</t>
  </si>
  <si>
    <t>Día 10/10/2017</t>
  </si>
  <si>
    <t>Día 11/10/2017</t>
  </si>
  <si>
    <t>Día 12/10/2017</t>
  </si>
  <si>
    <t>Día 13/10/2017</t>
  </si>
  <si>
    <t>Día 14/10/2017</t>
  </si>
  <si>
    <t>Día 15/10/2017</t>
  </si>
  <si>
    <t>Día 16/10/2017</t>
  </si>
  <si>
    <t>Día 17/10/2017</t>
  </si>
  <si>
    <t>Día 18/10/2017</t>
  </si>
  <si>
    <t>Día 19/10/2017</t>
  </si>
  <si>
    <t>Día 20/10/2017</t>
  </si>
  <si>
    <t>Día 21/10/2017</t>
  </si>
  <si>
    <t>Día 22/10/2017</t>
  </si>
  <si>
    <t>Día 23/10/2017</t>
  </si>
  <si>
    <t>Día 24/10/2017</t>
  </si>
  <si>
    <t>Día 25/10/2017</t>
  </si>
  <si>
    <t>Día 26/10/2017</t>
  </si>
  <si>
    <t>Día 27/10/2017</t>
  </si>
  <si>
    <t>Día 28/10/2017</t>
  </si>
  <si>
    <t>Día 29/10/2017</t>
  </si>
  <si>
    <t>Día 30/10/2017</t>
  </si>
  <si>
    <t>Día 31/10/2017</t>
  </si>
  <si>
    <t>2017 Noviembre</t>
  </si>
  <si>
    <t>Día 01/11/2017</t>
  </si>
  <si>
    <t>Día 02/11/2017</t>
  </si>
  <si>
    <t>Día 03/11/2017</t>
  </si>
  <si>
    <t>Día 04/11/2017</t>
  </si>
  <si>
    <t>Día 05/11/2017</t>
  </si>
  <si>
    <t>Día 06/11/2017</t>
  </si>
  <si>
    <t>Día 07/11/2017</t>
  </si>
  <si>
    <t>Día 08/11/2017</t>
  </si>
  <si>
    <t>Día 09/11/2017</t>
  </si>
  <si>
    <t>Día 10/11/2017</t>
  </si>
  <si>
    <t>Día 11/11/2017</t>
  </si>
  <si>
    <t>Día 12/11/2017</t>
  </si>
  <si>
    <t>Día 13/11/2017</t>
  </si>
  <si>
    <t>Día 14/11/2017</t>
  </si>
  <si>
    <t>Día 15/11/2017</t>
  </si>
  <si>
    <t>Día 16/11/2017</t>
  </si>
  <si>
    <t>Día 17/11/2017</t>
  </si>
  <si>
    <t>Día 18/11/2017</t>
  </si>
  <si>
    <t>Día 19/11/2017</t>
  </si>
  <si>
    <t>Día 20/11/2017</t>
  </si>
  <si>
    <t>Día 21/11/2017</t>
  </si>
  <si>
    <t>Día 22/11/2017</t>
  </si>
  <si>
    <t>Día 23/11/2017</t>
  </si>
  <si>
    <t>Día 24/11/2017</t>
  </si>
  <si>
    <t>Día 25/11/2017</t>
  </si>
  <si>
    <t>Día 26/11/2017</t>
  </si>
  <si>
    <t>Día 27/11/2017</t>
  </si>
  <si>
    <t>Día 28/11/2017</t>
  </si>
  <si>
    <t>Día 29/11/2017</t>
  </si>
  <si>
    <t>Día 30/11/2017</t>
  </si>
  <si>
    <t>2017 Diciembre</t>
  </si>
  <si>
    <t>Día 01/12/2017</t>
  </si>
  <si>
    <t>Día 02/12/2017</t>
  </si>
  <si>
    <t>Día 03/12/2017</t>
  </si>
  <si>
    <t>Día 04/12/2017</t>
  </si>
  <si>
    <t>Día 05/12/2017</t>
  </si>
  <si>
    <t>Día 06/12/2017</t>
  </si>
  <si>
    <t>Día 07/12/2017</t>
  </si>
  <si>
    <t>Día 08/12/2017</t>
  </si>
  <si>
    <t>Día 09/12/2017</t>
  </si>
  <si>
    <t>Día 10/12/2017</t>
  </si>
  <si>
    <t>Día 11/12/2017</t>
  </si>
  <si>
    <t>Día 12/12/2017</t>
  </si>
  <si>
    <t>Día 13/12/2017</t>
  </si>
  <si>
    <t>Día 14/12/2017</t>
  </si>
  <si>
    <t>Día 15/12/2017</t>
  </si>
  <si>
    <t>Día 16/12/2017</t>
  </si>
  <si>
    <t>Día 17/12/2017</t>
  </si>
  <si>
    <t>Día 18/12/2017</t>
  </si>
  <si>
    <t>Día 19/12/2017</t>
  </si>
  <si>
    <t>Día 20/12/2017</t>
  </si>
  <si>
    <t>Día 21/12/2017</t>
  </si>
  <si>
    <t>Día 22/12/2017</t>
  </si>
  <si>
    <t>Día 23/12/2017</t>
  </si>
  <si>
    <t>Día 24/12/2017</t>
  </si>
  <si>
    <t>Día 25/12/2017</t>
  </si>
  <si>
    <t>Día 26/12/2017</t>
  </si>
  <si>
    <t>Día 27/12/2017</t>
  </si>
  <si>
    <t>Día 28/12/2017</t>
  </si>
  <si>
    <t>Día 29/12/2017</t>
  </si>
  <si>
    <t>Día 30/12/2017</t>
  </si>
  <si>
    <t>Día 31/12/2017</t>
  </si>
  <si>
    <t>2018 Enero</t>
  </si>
  <si>
    <t>Día 01/01/2018</t>
  </si>
  <si>
    <t>Día 02/01/2018</t>
  </si>
  <si>
    <t>Día 03/01/2018</t>
  </si>
  <si>
    <t>Día 04/01/2018</t>
  </si>
  <si>
    <t>Día 05/01/2018</t>
  </si>
  <si>
    <t>Día 06/01/2018</t>
  </si>
  <si>
    <t>Día 07/01/2018</t>
  </si>
  <si>
    <t>Día 08/01/2018</t>
  </si>
  <si>
    <t>Día 09/01/2018</t>
  </si>
  <si>
    <t>Día 10/01/2018</t>
  </si>
  <si>
    <t>Día 11/01/2018</t>
  </si>
  <si>
    <t>Día 12/01/2018</t>
  </si>
  <si>
    <t>Día 13/01/2018</t>
  </si>
  <si>
    <t>Día 14/01/2018</t>
  </si>
  <si>
    <t>Día 15/01/2018</t>
  </si>
  <si>
    <t>Día 16/01/2018</t>
  </si>
  <si>
    <t>Día 17/01/2018</t>
  </si>
  <si>
    <t>Día 18/01/2018</t>
  </si>
  <si>
    <t>Día 19/01/2018</t>
  </si>
  <si>
    <t>Día 20/01/2018</t>
  </si>
  <si>
    <t>Día 21/01/2018</t>
  </si>
  <si>
    <t>Día 22/01/2018</t>
  </si>
  <si>
    <t>Día 23/01/2018</t>
  </si>
  <si>
    <t>Día 24/01/2018</t>
  </si>
  <si>
    <t>Día 25/01/2018</t>
  </si>
  <si>
    <t>Día 26/01/2018</t>
  </si>
  <si>
    <t>Día 27/01/2018</t>
  </si>
  <si>
    <t>Día 28/01/2018</t>
  </si>
  <si>
    <t>Día 29/01/2018</t>
  </si>
  <si>
    <t>Día 30/01/2018</t>
  </si>
  <si>
    <t>Día 31/01/2018</t>
  </si>
  <si>
    <t>2018 Febrero</t>
  </si>
  <si>
    <t>Día 01/02/2018</t>
  </si>
  <si>
    <t>Día 02/02/2018</t>
  </si>
  <si>
    <t>Día 03/02/2018</t>
  </si>
  <si>
    <t>Día 04/02/2018</t>
  </si>
  <si>
    <t>Día 05/02/2018</t>
  </si>
  <si>
    <t>Día 06/02/2018</t>
  </si>
  <si>
    <t>Día 07/02/2018</t>
  </si>
  <si>
    <t>Día 08/02/2018</t>
  </si>
  <si>
    <t>Día 09/02/2018</t>
  </si>
  <si>
    <t>Día 10/02/2018</t>
  </si>
  <si>
    <t>Día 11/02/2018</t>
  </si>
  <si>
    <t>Día 12/02/2018</t>
  </si>
  <si>
    <t>Día 13/02/2018</t>
  </si>
  <si>
    <t>Día 14/02/2018</t>
  </si>
  <si>
    <t>Día 15/02/2018</t>
  </si>
  <si>
    <t>Día 16/02/2018</t>
  </si>
  <si>
    <t>Día 17/02/2018</t>
  </si>
  <si>
    <t>Día 18/02/2018</t>
  </si>
  <si>
    <t>Día 19/02/2018</t>
  </si>
  <si>
    <t>Día 20/02/2018</t>
  </si>
  <si>
    <t>Día 21/02/2018</t>
  </si>
  <si>
    <t>Día 22/02/2018</t>
  </si>
  <si>
    <t>Día 23/02/2018</t>
  </si>
  <si>
    <t>Día 24/02/2018</t>
  </si>
  <si>
    <t>Día 25/02/2018</t>
  </si>
  <si>
    <t>Día 26/02/2018</t>
  </si>
  <si>
    <t>Día 27/02/2018</t>
  </si>
  <si>
    <t>Día 28/02/2018</t>
  </si>
  <si>
    <t>2018 Marzo</t>
  </si>
  <si>
    <t>Día 01/03/2018</t>
  </si>
  <si>
    <t>Día 02/03/2018</t>
  </si>
  <si>
    <t>Día 03/03/2018</t>
  </si>
  <si>
    <t>Día 04/03/2018</t>
  </si>
  <si>
    <t>Día 05/03/2018</t>
  </si>
  <si>
    <t>Día 06/03/2018</t>
  </si>
  <si>
    <t>Día 07/03/2018</t>
  </si>
  <si>
    <t>Día 08/03/2018</t>
  </si>
  <si>
    <t>Día 09/03/2018</t>
  </si>
  <si>
    <t>Día 10/03/2018</t>
  </si>
  <si>
    <t>Día 11/03/2018</t>
  </si>
  <si>
    <t>Día 12/03/2018</t>
  </si>
  <si>
    <t>Día 13/03/2018</t>
  </si>
  <si>
    <t>Día 14/03/2018</t>
  </si>
  <si>
    <t>Día 15/03/2018</t>
  </si>
  <si>
    <t>Día 16/03/2018</t>
  </si>
  <si>
    <t>Día 17/03/2018</t>
  </si>
  <si>
    <t>Día 18/03/2018</t>
  </si>
  <si>
    <t>Día 19/03/2018</t>
  </si>
  <si>
    <t>Día 20/03/2018</t>
  </si>
  <si>
    <t>Día 21/03/2018</t>
  </si>
  <si>
    <t>Día 22/03/2018</t>
  </si>
  <si>
    <t>Día 23/03/2018</t>
  </si>
  <si>
    <t>Día 24/03/2018</t>
  </si>
  <si>
    <t>Día 25/03/2018</t>
  </si>
  <si>
    <t>Día 26/03/2018</t>
  </si>
  <si>
    <t>Día 27/03/2018</t>
  </si>
  <si>
    <t>Día 28/03/2018</t>
  </si>
  <si>
    <t>Día 29/03/2018</t>
  </si>
  <si>
    <t>Día 30/03/2018</t>
  </si>
  <si>
    <t>Día 31/03/2018</t>
  </si>
  <si>
    <t>2018 Abril</t>
  </si>
  <si>
    <t>Día 01/04/2018</t>
  </si>
  <si>
    <t>Día 02/04/2018</t>
  </si>
  <si>
    <t>Día 03/04/2018</t>
  </si>
  <si>
    <t>Día 04/04/2018</t>
  </si>
  <si>
    <t>Día 05/04/2018</t>
  </si>
  <si>
    <t>Día 06/04/2018</t>
  </si>
  <si>
    <t>Día 07/04/2018</t>
  </si>
  <si>
    <t>Día 08/04/2018</t>
  </si>
  <si>
    <t>Día 09/04/2018</t>
  </si>
  <si>
    <t>Día 10/04/2018</t>
  </si>
  <si>
    <t>Día 11/04/2018</t>
  </si>
  <si>
    <t>Día 12/04/2018</t>
  </si>
  <si>
    <t>Día 13/04/2018</t>
  </si>
  <si>
    <t>Día 14/04/2018</t>
  </si>
  <si>
    <t>Día 15/04/2018</t>
  </si>
  <si>
    <t>Día 16/04/2018</t>
  </si>
  <si>
    <t>Día 17/04/2018</t>
  </si>
  <si>
    <t>Día 18/04/2018</t>
  </si>
  <si>
    <t>Día 19/04/2018</t>
  </si>
  <si>
    <t>Día 20/04/2018</t>
  </si>
  <si>
    <t>Día 21/04/2018</t>
  </si>
  <si>
    <t>Día 22/04/2018</t>
  </si>
  <si>
    <t>Día 23/04/2018</t>
  </si>
  <si>
    <t>Día 24/04/2018</t>
  </si>
  <si>
    <t>Día 25/04/2018</t>
  </si>
  <si>
    <t>Día 26/04/2018</t>
  </si>
  <si>
    <t>Día 27/04/2018</t>
  </si>
  <si>
    <t>Día 28/04/2018</t>
  </si>
  <si>
    <t>Día 29/04/2018</t>
  </si>
  <si>
    <t>Día 30/04/2018</t>
  </si>
  <si>
    <t>2018 Mayo</t>
  </si>
  <si>
    <t>Día 01/05/2018</t>
  </si>
  <si>
    <t>Día 02/05/2018</t>
  </si>
  <si>
    <t>Día 03/05/2018</t>
  </si>
  <si>
    <t>Día 04/05/2018</t>
  </si>
  <si>
    <t>Día 05/05/2018</t>
  </si>
  <si>
    <t>Día 06/05/2018</t>
  </si>
  <si>
    <t>Día 07/05/2018</t>
  </si>
  <si>
    <t>Día 08/05/2018</t>
  </si>
  <si>
    <t>Día 09/05/2018</t>
  </si>
  <si>
    <t>Día 10/05/2018</t>
  </si>
  <si>
    <t>Día 11/05/2018</t>
  </si>
  <si>
    <t>Día 12/05/2018</t>
  </si>
  <si>
    <t>Día 13/05/2018</t>
  </si>
  <si>
    <t>Día 14/05/2018</t>
  </si>
  <si>
    <t>Día 15/05/2018</t>
  </si>
  <si>
    <t>Día 16/05/2018</t>
  </si>
  <si>
    <t>Día 17/05/2018</t>
  </si>
  <si>
    <t>Día 18/05/2018</t>
  </si>
  <si>
    <t>Día 19/05/2018</t>
  </si>
  <si>
    <t>Día 20/05/2018</t>
  </si>
  <si>
    <t>Día 21/05/2018</t>
  </si>
  <si>
    <t>Día 22/05/2018</t>
  </si>
  <si>
    <t>Día 23/05/2018</t>
  </si>
  <si>
    <t>Día 24/05/2018</t>
  </si>
  <si>
    <t>Día 25/05/2018</t>
  </si>
  <si>
    <t>Día 26/05/2018</t>
  </si>
  <si>
    <t>Día 27/05/2018</t>
  </si>
  <si>
    <t>Día 28/05/2018</t>
  </si>
  <si>
    <t>Día 29/05/2018</t>
  </si>
  <si>
    <t>Día 30/05/2018</t>
  </si>
  <si>
    <t>Día 31/05/2018</t>
  </si>
  <si>
    <t>2018 Junio</t>
  </si>
  <si>
    <t>Día 01/06/2018</t>
  </si>
  <si>
    <t>Día 02/06/2018</t>
  </si>
  <si>
    <t>Día 03/06/2018</t>
  </si>
  <si>
    <t>Día 04/06/2018</t>
  </si>
  <si>
    <t>Día 05/06/2018</t>
  </si>
  <si>
    <t>Día 06/06/2018</t>
  </si>
  <si>
    <t>Día 07/06/2018</t>
  </si>
  <si>
    <t>Día 08/06/2018</t>
  </si>
  <si>
    <t>Día 09/06/2018</t>
  </si>
  <si>
    <t>Día 10/06/2018</t>
  </si>
  <si>
    <t>Día 11/06/2018</t>
  </si>
  <si>
    <t>Día 12/06/2018</t>
  </si>
  <si>
    <t>Día 13/06/2018</t>
  </si>
  <si>
    <t>Día 14/06/2018</t>
  </si>
  <si>
    <t>Día 15/06/2018</t>
  </si>
  <si>
    <t>Día 16/06/2018</t>
  </si>
  <si>
    <t>Día 17/06/2018</t>
  </si>
  <si>
    <t>Día 18/06/2018</t>
  </si>
  <si>
    <t>Día 19/06/2018</t>
  </si>
  <si>
    <t>Día 20/06/2018</t>
  </si>
  <si>
    <t>Día 21/06/2018</t>
  </si>
  <si>
    <t>Día 22/06/2018</t>
  </si>
  <si>
    <t>Día 23/06/2018</t>
  </si>
  <si>
    <t>Día 24/06/2018</t>
  </si>
  <si>
    <t>Día 25/06/2018</t>
  </si>
  <si>
    <t>Día 26/06/2018</t>
  </si>
  <si>
    <t>Día 27/06/2018</t>
  </si>
  <si>
    <t>Día 28/06/2018</t>
  </si>
  <si>
    <t>Día 29/06/2018</t>
  </si>
  <si>
    <t>Día 30/06/2018</t>
  </si>
  <si>
    <t>2018 Julio</t>
  </si>
  <si>
    <t>Día 01/07/2018</t>
  </si>
  <si>
    <t>Día 02/07/2018</t>
  </si>
  <si>
    <t>Día 03/07/2018</t>
  </si>
  <si>
    <t>Día 04/07/2018</t>
  </si>
  <si>
    <t>Día 05/07/2018</t>
  </si>
  <si>
    <t>Día 06/07/2018</t>
  </si>
  <si>
    <t>Día 07/07/2018</t>
  </si>
  <si>
    <t>Día 08/07/2018</t>
  </si>
  <si>
    <t>Día 09/07/2018</t>
  </si>
  <si>
    <t>Día 10/07/2018</t>
  </si>
  <si>
    <t>Día 11/07/2018</t>
  </si>
  <si>
    <t>Día 12/07/2018</t>
  </si>
  <si>
    <t>Día 13/07/2018</t>
  </si>
  <si>
    <t>Día 14/07/2018</t>
  </si>
  <si>
    <t>Día 15/07/2018</t>
  </si>
  <si>
    <t>Día 16/07/2018</t>
  </si>
  <si>
    <t>Día 17/07/2018</t>
  </si>
  <si>
    <t>Día 18/07/2018</t>
  </si>
  <si>
    <t>Día 19/07/2018</t>
  </si>
  <si>
    <t>Día 20/07/2018</t>
  </si>
  <si>
    <t>Día 21/07/2018</t>
  </si>
  <si>
    <t>Día 22/07/2018</t>
  </si>
  <si>
    <t>Día 23/07/2018</t>
  </si>
  <si>
    <t>Día 24/07/2018</t>
  </si>
  <si>
    <t>Día 25/07/2018</t>
  </si>
  <si>
    <t>Día 26/07/2018</t>
  </si>
  <si>
    <t>Día 27/07/2018</t>
  </si>
  <si>
    <t>Día 28/07/2018</t>
  </si>
  <si>
    <t>Día 29/07/2018</t>
  </si>
  <si>
    <t>Día 30/07/2018</t>
  </si>
  <si>
    <t>Día 31/07/2018</t>
  </si>
  <si>
    <t>Estructura de generacion mensual de energía eléctrica peninsular 18/08/2018</t>
  </si>
  <si>
    <t>2018 Agosto</t>
  </si>
  <si>
    <t>Día 01/08/2018</t>
  </si>
  <si>
    <t>Día 02/08/2018</t>
  </si>
  <si>
    <t>Día 03/08/2018</t>
  </si>
  <si>
    <t>Día 04/08/2018</t>
  </si>
  <si>
    <t>Día 05/08/2018</t>
  </si>
  <si>
    <t>Día 06/08/2018</t>
  </si>
  <si>
    <t>Día 07/08/2018</t>
  </si>
  <si>
    <t>Día 08/08/2018</t>
  </si>
  <si>
    <t>Día 09/08/2018</t>
  </si>
  <si>
    <t>Día 10/08/2018</t>
  </si>
  <si>
    <t>Día 11/08/2018</t>
  </si>
  <si>
    <t>Día 12/08/2018</t>
  </si>
  <si>
    <t>Día 13/08/2018</t>
  </si>
  <si>
    <t>Día 14/08/2018</t>
  </si>
  <si>
    <t>Día 15/08/2018</t>
  </si>
  <si>
    <t>Día 16/08/2018</t>
  </si>
  <si>
    <t>Día 17/08/2018</t>
  </si>
  <si>
    <t>Día 18/08/2018</t>
  </si>
  <si>
    <t>Día 19/08/2018</t>
  </si>
  <si>
    <t>Día 20/08/2018</t>
  </si>
  <si>
    <t>Día 21/08/2018</t>
  </si>
  <si>
    <t>Día 22/08/2018</t>
  </si>
  <si>
    <t>Día 23/08/2018</t>
  </si>
  <si>
    <t>Día 24/08/2018</t>
  </si>
  <si>
    <t>Día 25/08/2018</t>
  </si>
  <si>
    <t>Día 26/08/2018</t>
  </si>
  <si>
    <t>Día 27/08/2018</t>
  </si>
  <si>
    <t>Día 28/08/2018</t>
  </si>
  <si>
    <t>Día 29/08/2018</t>
  </si>
  <si>
    <t>Día 30/08/2018</t>
  </si>
  <si>
    <t>Día 31/08/2018</t>
  </si>
  <si>
    <t>Septiembre 2018</t>
  </si>
  <si>
    <t>Octubre 2018</t>
  </si>
  <si>
    <t>Noviembre 2018</t>
  </si>
  <si>
    <t>Diciembre 2018</t>
  </si>
  <si>
    <t>Enero 2019</t>
  </si>
  <si>
    <t>Febrero 2019</t>
  </si>
  <si>
    <t>Marzo 2019</t>
  </si>
  <si>
    <t/>
  </si>
  <si>
    <t>Abril 2019</t>
  </si>
  <si>
    <t>Mayo 2019</t>
  </si>
  <si>
    <t xml:space="preserve">  </t>
  </si>
  <si>
    <t>Generación renovable</t>
  </si>
  <si>
    <t>Generación no renovable</t>
  </si>
  <si>
    <r>
      <t xml:space="preserve">Otras renovables </t>
    </r>
    <r>
      <rPr>
        <vertAlign val="superscript"/>
        <sz val="8"/>
        <color rgb="FF004563"/>
        <rFont val="Arial"/>
        <family val="2"/>
      </rPr>
      <t>(3)</t>
    </r>
  </si>
  <si>
    <r>
      <rPr>
        <vertAlign val="superscript"/>
        <sz val="8"/>
        <color rgb="FF004563"/>
        <rFont val="Arial"/>
        <family val="2"/>
      </rPr>
      <t>(3)</t>
    </r>
    <r>
      <rPr>
        <sz val="8"/>
        <color rgb="FF004563"/>
        <rFont val="Arial"/>
        <family val="2"/>
      </rPr>
      <t xml:space="preserve"> Incluye biogás, biomasa, hidráulica marina y geotérmica.</t>
    </r>
  </si>
  <si>
    <r>
      <t xml:space="preserve">Turbinación bombeo </t>
    </r>
    <r>
      <rPr>
        <vertAlign val="superscript"/>
        <sz val="8"/>
        <color rgb="FF004563"/>
        <rFont val="Arial"/>
        <family val="2"/>
      </rPr>
      <t>(4)</t>
    </r>
  </si>
  <si>
    <r>
      <rPr>
        <vertAlign val="superscript"/>
        <sz val="8"/>
        <color rgb="FF004563"/>
        <rFont val="Arial"/>
        <family val="2"/>
      </rPr>
      <t>(4)</t>
    </r>
    <r>
      <rPr>
        <sz val="8"/>
        <color rgb="FF004563"/>
        <rFont val="Arial"/>
        <family val="2"/>
      </rPr>
      <t xml:space="preserve"> Turbinación de bombeo puro + estimación de turbinación de bombeo mixto.</t>
    </r>
  </si>
  <si>
    <r>
      <t xml:space="preserve">Ciclo combinado </t>
    </r>
    <r>
      <rPr>
        <vertAlign val="superscript"/>
        <sz val="8"/>
        <color rgb="FF004563"/>
        <rFont val="Arial"/>
        <family val="2"/>
      </rPr>
      <t>(5)</t>
    </r>
  </si>
  <si>
    <r>
      <rPr>
        <vertAlign val="superscript"/>
        <sz val="8"/>
        <color rgb="FF004563"/>
        <rFont val="Arial"/>
        <family val="2"/>
      </rPr>
      <t>(5)</t>
    </r>
    <r>
      <rPr>
        <sz val="8"/>
        <color rgb="FF004563"/>
        <rFont val="Arial"/>
        <family val="2"/>
      </rPr>
      <t xml:space="preserve"> Incluye funcionamiento en ciclo abierto</t>
    </r>
  </si>
  <si>
    <t>Motores diesel</t>
  </si>
  <si>
    <t>Turbina de gas</t>
  </si>
  <si>
    <t>Hidroeólica</t>
  </si>
  <si>
    <t>Año anterior (MWh)</t>
  </si>
  <si>
    <t>HUI</t>
  </si>
  <si>
    <t>HUN</t>
  </si>
  <si>
    <t>GAS</t>
  </si>
  <si>
    <t>GFP</t>
  </si>
  <si>
    <t>GSN</t>
  </si>
  <si>
    <t>SPI</t>
  </si>
  <si>
    <t>MIN</t>
  </si>
  <si>
    <t>RSU</t>
  </si>
  <si>
    <t>RSVN</t>
  </si>
  <si>
    <t>Emisión (tCO2)</t>
  </si>
  <si>
    <t>Emisiones CO2 balance</t>
  </si>
  <si>
    <t>Combustible Desglose Evolución UP</t>
  </si>
  <si>
    <t>Junio 2019</t>
  </si>
  <si>
    <t>Mes Año anterior (MWh)</t>
  </si>
  <si>
    <t>Año móvil Año anterior (MWh)</t>
  </si>
  <si>
    <r>
      <t>Sin emisiones CO</t>
    </r>
    <r>
      <rPr>
        <vertAlign val="subscript"/>
        <sz val="8"/>
        <color rgb="FF004563"/>
        <rFont val="Arial"/>
        <family val="2"/>
      </rPr>
      <t>2</t>
    </r>
    <r>
      <rPr>
        <sz val="8"/>
        <color rgb="FF004563"/>
        <rFont val="Arial"/>
        <family val="2"/>
      </rPr>
      <t>: hidráulica, turbinación bombeo, nuclear, eólica, solar fotovoltaica, solar térmica, otras renovables y residuos renovables.</t>
    </r>
  </si>
  <si>
    <r>
      <t>Sin emisiones CO</t>
    </r>
    <r>
      <rPr>
        <vertAlign val="subscript"/>
        <sz val="8"/>
        <color rgb="FF004563"/>
        <rFont val="Arial"/>
        <family val="2"/>
      </rPr>
      <t>2</t>
    </r>
    <r>
      <rPr>
        <sz val="8"/>
        <color rgb="FF004563"/>
        <rFont val="Arial"/>
        <family val="2"/>
      </rPr>
      <t xml:space="preserve"> (GWh)</t>
    </r>
  </si>
  <si>
    <r>
      <t>Con emisiones CO</t>
    </r>
    <r>
      <rPr>
        <vertAlign val="subscript"/>
        <sz val="8"/>
        <color rgb="FF004563"/>
        <rFont val="Arial"/>
        <family val="2"/>
      </rPr>
      <t>2</t>
    </r>
    <r>
      <rPr>
        <sz val="8"/>
        <color rgb="FF004563"/>
        <rFont val="Arial"/>
        <family val="2"/>
      </rPr>
      <t xml:space="preserve"> (GWh)</t>
    </r>
  </si>
  <si>
    <r>
      <t>Con emisiones CO</t>
    </r>
    <r>
      <rPr>
        <vertAlign val="subscript"/>
        <sz val="8"/>
        <color rgb="FF004563"/>
        <rFont val="Arial"/>
        <family val="2"/>
      </rPr>
      <t>2</t>
    </r>
    <r>
      <rPr>
        <sz val="8"/>
        <color rgb="FF004563"/>
        <rFont val="Arial"/>
        <family val="2"/>
      </rPr>
      <t>: carbón, fuel/gas, ciclo combinado, cogeneración y residuos no renovables.</t>
    </r>
  </si>
  <si>
    <t>Julio 2019</t>
  </si>
  <si>
    <t>Potencia UFI (MW)</t>
  </si>
  <si>
    <t>Agosto 2019</t>
  </si>
  <si>
    <t>FUE</t>
  </si>
  <si>
    <t>Septiembre 2019</t>
  </si>
  <si>
    <r>
      <t>Evolución de las emisiones y peso de la generación libre de CO</t>
    </r>
    <r>
      <rPr>
        <b/>
        <vertAlign val="subscript"/>
        <sz val="8"/>
        <color rgb="FF004563"/>
        <rFont val="Arial"/>
        <family val="2"/>
      </rPr>
      <t>2</t>
    </r>
    <r>
      <rPr>
        <b/>
        <sz val="8"/>
        <color rgb="FF004563"/>
        <rFont val="Arial"/>
        <family val="2"/>
      </rPr>
      <t xml:space="preserve"> peninsular</t>
    </r>
  </si>
  <si>
    <t>Octubre 2019</t>
  </si>
  <si>
    <t>Noviembre 2019</t>
  </si>
  <si>
    <t>Domingo 03/11/2019 (05:20 h)</t>
  </si>
  <si>
    <t>Diciembre 2019</t>
  </si>
  <si>
    <t>Jueves 12/12/2019 (16:21 h)</t>
  </si>
  <si>
    <t>Fuel + Gas</t>
  </si>
  <si>
    <t>Térmica renovable/Otras renovables (2)</t>
  </si>
  <si>
    <t>Térmica no renovable/Cogeneración y resto/Cogeneración (3)</t>
  </si>
  <si>
    <t>Residuos no renovables(4)</t>
  </si>
  <si>
    <t>Residuos renovables(4)</t>
  </si>
  <si>
    <t>Turbina de  vapor</t>
  </si>
  <si>
    <t>Ciclo combinado (1)</t>
  </si>
  <si>
    <t>Generación auxiliar (2)</t>
  </si>
  <si>
    <t>Resto hidráulica</t>
  </si>
  <si>
    <t>Térmica renovable/Otras renovables (3)</t>
  </si>
  <si>
    <t>Térmica no renovable/Cogeneración y resto/Cogeneración</t>
  </si>
  <si>
    <t>Generación auxiliar (1)</t>
  </si>
  <si>
    <t>Producible Eólico Diario (GWh)</t>
  </si>
  <si>
    <t>Producible Eólico Medio 10 dia (GWh)</t>
  </si>
  <si>
    <t>Enero 2020</t>
  </si>
  <si>
    <t>31/01/2020</t>
  </si>
  <si>
    <t>&lt;mi app="e" ver="22"&gt;&lt;rptloc guid="8eda295ca0c44ed4b2c2697f05f1f12f" rank="0" ds="1"&gt;&lt;ri hasPG="0" name="Mes del informe" id="6B81E4A345D0B50062DA74B86812DB5B" path="Objetos públicos\Informes\Informes macros\Boletín\Mes del informe" cf="0" prompt="1" ve="0" vm="0" flashpth="d:\Usuarios\ARACABIV\AppData\Local\Temp\" fimagepth="d:\Usuarios\ARACABIV\AppData\Local\Temp\" swfn="DashboardViewer.swf" fvars="" dvis=""&gt;&lt;ans&gt;&lt;pan pk="B7C3BF0D4428274429E8B8B9E552B212@0@10" aid="" /&gt;&lt;/ans&gt;&lt;ci ps="BI" srv="apcpr65b" prj="BDEbi" prjid="D066E1C611E6257C10D00080EF253B44" li="SEVPENMA" am="s" /&gt;&lt;lu ut="02/10/2020 15:38:37" si="2.00000001d4abaae1db3c11695e2df3c09863142c036f5be7aba8ea4ea7569c92e0873c4d832372fba6504dc71259e531aabcfa128e7bba8e6b02534280499dd6209d7755d5ab0f3188a4f9110a4d29ba919fd334340da4d0f6219690168b3dc8af57eb621a91222303b38aa1348424ef769c44f0d57875851e772899807fb38cf383.3082.0.1.Europe/Madrid.upriv*_1*_pidn2*_15*_session*-lat*_1.00000001a03544d41c5db7c6774fe1c2c4c14c4bbc6025e01f1b714c09f0b96891b103243f9e41382299f1b9ef455cbc01071a7e44646931.00000001f6f0c818e7e7ddfa4930f53208aec266bc6025e08fdb3d5623c23c419949403a7561e0b1ef8ef7100cd65dd6c094dea0749337ca.0.1.1.BDEbi.D066E1C611E6257C10D00080EF253B44.0-3082.1.1_-0.1.0_-3082.1.1_5.5.0.*0.0000000159d0c3bea1df99f002f4cf6623b75615c911585a712f2be3331134de4d3c4b273d020787.0.10*.25*.15*.214.23.10*.4*.0400*.0074J.e.0000000133614c90093788ce48f331b4cf806d7ec911585ac987b603a5a65a941845b2cd3fc14f1b.0" msgID="617A967711EA4C1B01740080EF15AAFF" /&gt;&lt;/ri&gt;&lt;do pa="6" cfmt="0" fmt="1" saf="0" hd="0" afg="1" rafg="1" arh="1" gosdo="0" cwd="1" ab="0" af="1" om="0" ag="0" lck="0" ppt="3" wpt="3" dai="0" rscd="1" rsrgb="1" rsrl="1" cit="2" c2d="1" cdf="0" cdt="0" dtlk="1" gaf="17" fqg="0" xqg="0" don="0" dcom="0" oaw="0" tws="0" ssm="1" ssn="MSTRStyle.Todos" glo="11101" pgsel="4" phdr="1" rdc="0" adt="0" rsoox="0" eco="1" ecfw="400" ecfh="300" ecfsu="1" ecwr="100" echr="100" eclar="1" ecrups="1"&gt;&lt;details dbit="11169976358211" dsel="239" /&gt;&lt;/do&gt;&lt;excel&gt;&lt;epo ews="Dat_01" ece="A1" enr="MSTR.Último_día_del_mes" ptn="" qtn="" rows="2" cols="2" /&gt;&lt;esdo ews="" ece="" ptn="" /&gt;&lt;/excel&gt;&lt;pgs&gt;&lt;pg rows="1" cols="0" nrr="62" nrc="0"&gt;&lt;pg /&gt;&lt;bls&gt;&lt;bl sr="1" sc="1" rfetch="1" cfetch="0" posid="1" darows="0" dacols="1"&gt;&lt;excel&gt;&lt;epo ews="Dat_01" ece="A1" enr="MSTR.Último_día_del_mes" ptn="" qtn="" rows="2" cols="2" /&gt;&lt;esdo ews="" ece="" ptn="" /&gt;&lt;/excel&gt;&lt;gridRng&gt;&lt;sect id="TITLE_AREA" rngprop="1:1:1:2" /&gt;&lt;sect id="ROWHEADERS_AREA" rngprop="2:1:1:2" /&gt;&lt;sect id="COLUMNHEADERS_AREA" rngprop="0:0:0:0" /&gt;&lt;sect id="DATA_AREA" rngprop="2:3:1:0" /&gt;&lt;/gridRng&gt;&lt;shapes /&gt;&lt;/bl&gt;&lt;/bls&gt;&lt;/pg&gt;&lt;/pgs&gt;&lt;/rptloc&gt;&lt;/mi&gt;</t>
  </si>
  <si>
    <t>&lt;mi app="e" ver="22"&gt;&lt;rptloc guid="5fe731c357db43efa2a5febd8fdb3582" rank="0" ds="1"&gt;&lt;ri hasPG="0" name="Balance B.C. Mensual Peninsular" id="72B518624D2DBF77003353B699115DFF" path="Objetos públicos\Informes\Informes macros\Boletín\Balance B.C. Mensual Peninsular" cf="0" prompt="1" ve="0" vm="0" flashpth="d:\Usuarios\ARACABIV\AppData\Local\Temp\" fimagepth="d:\Usuarios\ARACABIV\AppData\Local\Temp\" swfn="DashboardViewer.swf" fvars="" dvis=""&gt;&lt;ans&gt;&lt;pan pk="B7C3BF0D4428274429E8B8B9E552B212@0@10" aid="" /&gt;&lt;/ans&gt;&lt;ci ps="BI" srv="apcpr65b" prj="BDEbi" prjid="D066E1C611E6257C10D00080EF253B44" li="SEVPENMA" am="s" /&gt;&lt;lu ut="02/10/2020 15:39:34" si="2.00000001d4abaae1db3c11695e2df3c09863142c036f5be7aba8ea4ea7569c92e0873c4d832372fba6504dc71259e531aabcfa128e7bba8e6b02534280499dd6209d7755d5ab0f3188a4f9110a4d29ba919fd334340da4d0f6219690168b3dc8af57eb621a91222303b38aa1348424ef769c44f0d57875851e772899807fb38cf383.3082.0.1.Europe/Madrid.upriv*_1*_pidn2*_15*_session*-lat*_1.00000001a03544d41c5db7c6774fe1c2c4c14c4bbc6025e01f1b714c09f0b96891b103243f9e41382299f1b9ef455cbc01071a7e44646931.00000001f6f0c818e7e7ddfa4930f53208aec266bc6025e08fdb3d5623c23c419949403a7561e0b1ef8ef7100cd65dd6c094dea0749337ca.0.1.1.BDEbi.D066E1C611E6257C10D00080EF253B44.0-3082.1.1_-0.1.0_-3082.1.1_5.5.0.*0.0000000159d0c3bea1df99f002f4cf6623b75615c911585a712f2be3331134de4d3c4b273d020787.0.10*.25*.15*.214.23.10*.4*.0400*.0074J.e.0000000133614c90093788ce48f331b4cf806d7ec911585ac987b603a5a65a941845b2cd3fc14f1b.0" msgID="72A4FAF511EA4C1B01740080EF4509FD" /&gt;&lt;/ri&gt;&lt;do pa="6" cfmt="0" fmt="1" saf="0" hd="0" afg="1" rafg="1" arh="1" gosdo="0" cwd="1" ab="0" af="1" om="0" ag="0" lck="0" ppt="3" wpt="3" dai="0" rscd="1" rsrgb="1" rsrl="1" cit="2" c2d="1" cdf="0" cdt="0" dtlk="1" gaf="17" fqg="0" xqg="0" don="0" dcom="0" oaw="0" tws="0" ssm="1" ssn="MSTRStyle.Todos" glo="11101" pgsel="4" phdr="1" rdc="0" adt="0" rsoox="0" eco="1" ecfw="400" ecfh="300" ecfsu="1" ecwr="100" echr="100" eclar="1" ecrups="1"&gt;&lt;details dbit="11169976358211" dsel="239" /&gt;&lt;/do&gt;&lt;excel&gt;&lt;epo ews="Dat_01" ece="A4" enr="MSTR.Balance_B.C._Mensual_Peninsular" ptn="" qtn="" rows="22" cols="10" /&gt;&lt;esdo ews="" ece="" ptn="" /&gt;&lt;/excel&gt;&lt;pgs&gt;&lt;pg rows="18" cols="9" nrr="738" nrc="600"&gt;&lt;pg /&gt;&lt;bls&gt;&lt;bl sr="1" sc="1" rfetch="18" cfetch="9" posid="1" darows="0" dacols="1"&gt;&lt;excel&gt;&lt;epo ews="Dat_01" ece="A4" enr="MSTR.Balance_B.C._Mensual_Peninsular" ptn="" qtn="" rows="22" cols="10" /&gt;&lt;esdo ews="" ece="" ptn="" /&gt;&lt;/excel&gt;&lt;gridRng&gt;&lt;sect id="TITLE_AREA" rngprop="1:1:4:1" /&gt;&lt;sect id="ROWHEADERS_AREA" rngprop="5:1:18:1" /&gt;&lt;sect id="COLUMNHEADERS_AREA" rngprop="1:2:4:9" /&gt;&lt;sect id="DATA_AREA" rngprop="5:2:18:9" /&gt;&lt;/gridRng&gt;&lt;shapes /&gt;&lt;/bl&gt;&lt;/bls&gt;&lt;/pg&gt;&lt;/pgs&gt;&lt;/rptloc&gt;&lt;/mi&gt;</t>
  </si>
  <si>
    <t>20/01/2020</t>
  </si>
  <si>
    <t>&lt;mi app="e" ver="22"&gt;&lt;rptloc guid="aa9a9fa9204e4914baeea8ad5cddd804" rank="0" ds="1"&gt;&lt;ri hasPG="0" name="Balance. Día máx generación renovable. Mes" id="F3E687E0455AF7372B8B8888677B9BF1" path="Objetos públicos\Informes\Informes macros\Boletín\Balance. Día máx generación renovable. Mes" cf="0" prompt="1" ve="0" vm="0" flashpth="d:\Usuarios\ARACABIV\AppData\Local\Temp\" fimagepth="d:\Usuarios\ARACABIV\AppData\Local\Temp\" swfn="DashboardViewer.swf" fvars="" dvis=""&gt;&lt;ans&gt;&lt;pan pk="B7C3BF0D4428274429E8B8B9E552B212@0@10" aid="" /&gt;&lt;/ans&gt;&lt;ci ps="BI" srv="apcpr65b" prj="BDEbi" prjid="D066E1C611E6257C10D00080EF253B44" li="SEVPENMA" am="s" /&gt;&lt;lu ut="02/10/2020 15:40:11" si="2.00000001d4abaae1db3c11695e2df3c09863142c036f5be7aba8ea4ea7569c92e0873c4d832372fba6504dc71259e531aabcfa128e7bba8e6b02534280499dd6209d7755d5ab0f3188a4f9110a4d29ba919fd334340da4d0f6219690168b3dc8af57eb621a91222303b38aa1348424ef769c44f0d57875851e772899807fb38cf383.3082.0.1.Europe/Madrid.upriv*_1*_pidn2*_15*_session*-lat*_1.00000001a03544d41c5db7c6774fe1c2c4c14c4bbc6025e01f1b714c09f0b96891b103243f9e41382299f1b9ef455cbc01071a7e44646931.00000001f6f0c818e7e7ddfa4930f53208aec266bc6025e08fdb3d5623c23c419949403a7561e0b1ef8ef7100cd65dd6c094dea0749337ca.0.1.1.BDEbi.D066E1C611E6257C10D00080EF253B44.0-3082.1.1_-0.1.0_-3082.1.1_5.5.0.*0.0000000159d0c3bea1df99f002f4cf6623b75615c911585a712f2be3331134de4d3c4b273d020787.0.10*.25*.15*.214.23.10*.4*.0400*.0074J.e.0000000133614c90093788ce48f331b4cf806d7ec911585ac987b603a5a65a941845b2cd3fc14f1b.0" msgID="9B5FC55011EA4C1B01740080EF4509FD" /&gt;&lt;/ri&gt;&lt;do pa="6" cfmt="0" fmt="1" saf="0" hd="0" afg="1" rafg="1" arh="1" gosdo="0" cwd="1" ab="0" af="1" om="0" ag="0" lck="0" ppt="3" wpt="3" dai="0" rscd="1" rsrgb="1" rsrl="1" cit="2" c2d="1" cdf="0" cdt="0" dtlk="1" gaf="17" fqg="0" xqg="0" don="0" dcom="0" oaw="0" tws="0" ssm="1" ssn="MSTRStyle.Todos" glo="11101" pgsel="4" phdr="1" rdc="0" adt="0" rsoox="0" eco="1" ecfw="400" ecfh="300" ecfsu="1" ecwr="100" echr="100" eclar="1" ecrups="1"&gt;&lt;details dbit="11169976358211" dsel="239" /&gt;&lt;/do&gt;&lt;excel&gt;&lt;epo ews="Dat_01" ece="A66" enr="MSTR.Balance._Día_máx_generación_renovable._Mes" ptn="" qtn="" rows="21" cols="2" /&gt;&lt;esdo ews="" ece="" ptn="" /&gt;&lt;/excel&gt;&lt;pgs&gt;&lt;pg rows="18" cols="1" nrr="627" nrc="35"&gt;&lt;pg /&gt;&lt;bls&gt;&lt;bl sr="1" sc="1" rfetch="18" cfetch="1" posid="1" darows="0" dacols="1"&gt;&lt;excel&gt;&lt;epo ews="Dat_01" ece="A66" enr="MSTR.Balance._Día_máx_generación_renovable._Mes" ptn="" qtn="" rows="21" cols="2" /&gt;&lt;esdo ews="" ece="" ptn="" /&gt;&lt;/excel&gt;&lt;gridRng&gt;&lt;sect id="TITLE_AREA" rngprop="1:1:3:1" /&gt;&lt;sect id="ROWHEADERS_AREA" rngprop="4:1:18:1" /&gt;&lt;sect id="COLUMNHEADERS_AREA" rngprop="1:2:3:1" /&gt;&lt;sect id="DATA_AREA" rngprop="4:2:18:1" /&gt;&lt;/gridRng&gt;&lt;shapes /&gt;&lt;/bl&gt;&lt;/bls&gt;&lt;/pg&gt;&lt;/pgs&gt;&lt;/rptloc&gt;&lt;/mi&gt;</t>
  </si>
  <si>
    <t>&lt;mi app="e" ver="22"&gt;&lt;rptloc guid="a68e02d555674c70be149cdb8817b376" rank="0" ds="1"&gt;&lt;ri hasPG="0" name="Balance. Día máx generación renovable. Histórico" id="ADDEE00E40BFE87CFA6740A4DC01E463" path="Objetos públicos\Informes\Informes macros\Boletín\Balance. Día máx generación renovable. Histórico" cf="0" prompt="0" ve="0" vm="0" flashpth="d:\Usuarios\ARACABIV\AppData\Local\Temp\" fimagepth="d:\Usuarios\ARACABIV\AppData\Local\Temp\" swfn="DashboardViewer.swf" fvars="" dvis=""&gt;&lt;ci ps="BI" srv="apcpr65b" prj="BDEbi" prjid="D066E1C611E6257C10D00080EF253B44" li="SEVPENMA" am="s" /&gt;&lt;lu ut="02/10/2020 15:42:08" si="2.00000001d4abaae1db3c11695e2df3c09863142c036f5be7aba8ea4ea7569c92e0873c4d832372fba6504dc71259e531aabcfa128e7bba8e6b02534280499dd6209d7755d5ab0f3188a4f9110a4d29ba919fd334340da4d0f6219690168b3dc8af57eb621a91222303b38aa1348424ef769c44f0d57875851e772899807fb38cf383.3082.0.1.Europe/Madrid.upriv*_1*_pidn2*_15*_session*-lat*_1.00000001a03544d41c5db7c6774fe1c2c4c14c4bbc6025e01f1b714c09f0b96891b103243f9e41382299f1b9ef455cbc01071a7e44646931.00000001f6f0c818e7e7ddfa4930f53208aec266bc6025e08fdb3d5623c23c419949403a7561e0b1ef8ef7100cd65dd6c094dea0749337ca.0.1.1.BDEbi.D066E1C611E6257C10D00080EF253B44.0-3082.1.1_-0.1.0_-3082.1.1_5.5.0.*0.0000000159d0c3bea1df99f002f4cf6623b75615c911585a712f2be3331134de4d3c4b273d020787.0.10*.25*.15*.214.23.10*.4*.0400*.0074J.e.0000000133614c90093788ce48f331b4cf806d7ec911585ac987b603a5a65a941845b2cd3fc14f1b.0" msgID="BDE8A1FB11EA4C1B01740080EFE54AFE" /&gt;&lt;/ri&gt;&lt;do pa="6" cfmt="0" fmt="1" saf="0" hd="0" afg="1" rafg="1" arh="1" gosdo="0" cwd="1" ab="0" af="1" om="0" ag="0" lck="0" ppt="3" wpt="3" dai="0" rscd="1" rsrgb="1" rsrl="1" cit="2" c2d="1" cdf="0" cdt="0" dtlk="1" gaf="17" fqg="0" xqg="0" don="0" dcom="0" oaw="0" tws="0" ssm="1" ssn="MSTRStyle.Todos" glo="11101" pgsel="4" phdr="1" rdc="0" adt="0" rsoox="0" eco="1" ecfw="400" ecfh="300" ecfsu="1" ecwr="100" echr="100" eclar="1" ecrups="1"&gt;&lt;details dbit="11169976358211" dsel="239" /&gt;&lt;/do&gt;&lt;excel&gt;&lt;epo ews="Dat_01" ece="G66" enr="MSTR.Balance._Día_máx_generación_renovable._Histórico" ptn="" qtn="" rows="21" cols="2" /&gt;&lt;esdo ews="" ece="" ptn="" /&gt;&lt;/excel&gt;&lt;pgs&gt;&lt;pg rows="18" cols="1" nrr="662" nrc="36"&gt;&lt;pg /&gt;&lt;bls&gt;&lt;bl sr="1" sc="1" rfetch="18" cfetch="1" posid="1" darows="0" dacols="1"&gt;&lt;excel&gt;&lt;epo ews="Dat_01" ece="G66" enr="MSTR.Balance._Día_máx_generación_renovable._Histórico" ptn="" qtn="" rows="21" cols="2" /&gt;&lt;esdo ews="" ece="" ptn="" /&gt;&lt;/excel&gt;&lt;gridRng&gt;&lt;sect id="TITLE_AREA" rngprop="1:1:3:1" /&gt;&lt;sect id="ROWHEADERS_AREA" rngprop="4:1:18:1" /&gt;&lt;sect id="COLUMNHEADERS_AREA" rngprop="1:2:3:1" /&gt;&lt;sect id="DATA_AREA" rngprop="4:2:18:1" /&gt;&lt;/gridRng&gt;&lt;shapes /&gt;&lt;/bl&gt;&lt;/bls&gt;&lt;/pg&gt;&lt;/pgs&gt;&lt;/rptloc&gt;&lt;/mi&gt;</t>
  </si>
  <si>
    <t>&lt;mi app="e" ver="22"&gt;&lt;rptloc guid="b18b4e583bf24c259e1af372c80b52c0" rank="0" ds="1"&gt;&lt;ri hasPG="0" name="Serie Balance B.C. Mensual Peninsular" id="E61AF3854964BBD29B7553A35339E8D9" path="Objetos públicos\Informes\Informes macros\Boletín\Serie Balance B.C. Mensual Peninsular" cf="0" prompt="0" ve="0" vm="0" flashpth="d:\Usuarios\ARACABIV\AppData\Local\Temp\" fimagepth="d:\Usuarios\ARACABIV\AppData\Local\Temp\" swfn="DashboardViewer.swf" fvars="" dvis=""&gt;&lt;ci ps="BI" srv="apcpr65b" prj="BDEbi" prjid="D066E1C611E6257C10D00080EF253B44" li="SEVPENMA" am="s" /&gt;&lt;lu ut="02/10/2020 15:43:32" si="2.00000001d4abaae1db3c11695e2df3c09863142c036f5be7aba8ea4ea7569c92e0873c4d832372fba6504dc71259e531aabcfa128e7bba8e6b02534280499dd6209d7755d5ab0f3188a4f9110a4d29ba919fd334340da4d0f6219690168b3dc8af57eb621a91222303b38aa1348424ef769c44f0d57875851e772899807fb38cf383.3082.0.1.Europe/Madrid.upriv*_1*_pidn2*_15*_session*-lat*_1.00000001a03544d41c5db7c6774fe1c2c4c14c4bbc6025e01f1b714c09f0b96891b103243f9e41382299f1b9ef455cbc01071a7e44646931.00000001f6f0c818e7e7ddfa4930f53208aec266bc6025e08fdb3d5623c23c419949403a7561e0b1ef8ef7100cd65dd6c094dea0749337ca.0.1.1.BDEbi.D066E1C611E6257C10D00080EF253B44.0-3082.1.1_-0.1.0_-3082.1.1_5.5.0.*0.0000000159d0c3bea1df99f002f4cf6623b75615c911585a712f2be3331134de4d3c4b273d020787.0.10*.25*.15*.214.23.10*.4*.0400*.0074J.e.0000000133614c90093788ce48f331b4cf806d7ec911585ac987b603a5a65a941845b2cd3fc14f1b.0" msgID="0DA3B5A511EA4C1C01740080EF058AFF.*-1.*-1.1.1.1.4.1.*-1870519904.1.50.*-1.2.0.0.*0.1.1000.1.16384.1.1000.1.16384...*0.0" /&gt;&lt;/ri&gt;&lt;do pa="6" cfmt="0" fmt="1" saf="0" hd="0" afg="1" rafg="1" arh="1" gosdo="0" cwd="1" ab="0" af="1" om="0" ag="0" lck="0" ppt="3" wpt="3" dai="0" rscd="1" rsrgb="1" rsrl="1" cit="2" c2d="1" cdf="0" cdt="0" dtlk="1" gaf="17" fqg="0" xqg="0" don="0" dcom="0" oaw="0" tws="0" ssm="1" ssn="MSTRStyle.Todos" glo="11101" pgsel="4" phdr="1" rdc="0" adt="0" rsoox="0" eco="1" ecfw="400" ecfh="300" ecfsu="1" ecwr="100" echr="100" eclar="1" ecrups="1"&gt;&lt;details dbit="11169976358211" dsel="239" /&gt;&lt;/do&gt;&lt;excel&gt;&lt;epo ews="Dat_01" ece="A115" enr="MSTR.Serie_Balance_B.C._Mensual_Peninsular" ptn="" qtn="" rows="22" cols="26" /&gt;&lt;esdo ews="" ece="" ptn="" /&gt;&lt;/excel&gt;&lt;pgs&gt;&lt;pg rows="18" cols="25" nrr="662" nrc="900"&gt;&lt;pg /&gt;&lt;bls&gt;&lt;bl sr="1" sc="1" rfetch="18" cfetch="25" posid="1" darows="0" dacols="1"&gt;&lt;excel&gt;&lt;epo ews="Dat_01" ece="A115" enr="MSTR.Serie_Balance_B.C._Mensual_Peninsular" ptn="" qtn="" rows="22" cols="26" /&gt;&lt;esdo ews="" ece="" ptn="" /&gt;&lt;/excel&gt;&lt;gridRng&gt;&lt;sect id="TITLE_AREA" rngprop="1:1:4:1" /&gt;&lt;sect id="ROWHEADERS_AREA" rngprop="5:1:18:1" /&gt;&lt;sect id="COLUMNHEADERS_AREA" rngprop="1:2:4:25" /&gt;&lt;sect id="DATA_AREA" rngprop="5:2:18:25" /&gt;&lt;/gridRng&gt;&lt;shapes /&gt;&lt;/bl&gt;&lt;/bls&gt;&lt;/pg&gt;&lt;/pgs&gt;&lt;/rptloc&gt;&lt;/mi&gt;</t>
  </si>
  <si>
    <t>&lt;mi app="e" ver="22"&gt;&lt;rptloc guid="7f8019c6911e4efa8fa690a470c3d5b0" rank="0" ds="1"&gt;&lt;ri hasPG="0" name="Balance B.C. Diario Peninsular" id="41519F0B41FAA38F537A41B227B45757" path="Objetos públicos\Informes\Informes macros\Boletín\Balance B.C. Diario Peninsular" cf="0" prompt="1" ve="0" vm="0" flashpth="d:\Usuarios\ARACABIV\AppData\Local\Temp\" fimagepth="d:\Usuarios\ARACABIV\AppData\Local\Temp\" swfn="DashboardViewer.swf" fvars="" dvis=""&gt;&lt;ans&gt;&lt;pan pk="B7C3BF0D4428274429E8B8B9E552B212@0@10" aid="" /&gt;&lt;/ans&gt;&lt;ci ps="BI" srv="apcpr65b" prj="BDEbi" prjid="D066E1C611E6257C10D00080EF253B44" li="SEVPENMA" am="s" /&gt;&lt;lu ut="02/10/2020 15:44:36" si="2.00000001d4abaae1db3c11695e2df3c09863142c036f5be7aba8ea4ea7569c92e0873c4d832372fba6504dc71259e531aabcfa128e7bba8e6b02534280499dd6209d7755d5ab0f3188a4f9110a4d29ba919fd334340da4d0f6219690168b3dc8af57eb621a91222303b38aa1348424ef769c44f0d57875851e772899807fb38cf383.3082.0.1.Europe/Madrid.upriv*_1*_pidn2*_15*_session*-lat*_1.00000001a03544d41c5db7c6774fe1c2c4c14c4bbc6025e01f1b714c09f0b96891b103243f9e41382299f1b9ef455cbc01071a7e44646931.00000001f6f0c818e7e7ddfa4930f53208aec266bc6025e08fdb3d5623c23c419949403a7561e0b1ef8ef7100cd65dd6c094dea0749337ca.0.1.1.BDEbi.D066E1C611E6257C10D00080EF253B44.0-3082.1.1_-0.1.0_-3082.1.1_5.5.0.*0.0000000159d0c3bea1df99f002f4cf6623b75615c911585a712f2be3331134de4d3c4b273d020787.0.10*.25*.15*.214.23.10*.4*.0400*.0074J.e.0000000133614c90093788ce48f331b4cf806d7ec911585ac987b603a5a65a941845b2cd3fc14f1b.0" msgID="39E3E59E11EA4C1C01740080EFA5CB02" /&gt;&lt;/ri&gt;&lt;do pa="6" cfmt="0" fmt="1" saf="0" hd="0" afg="1" rafg="1" arh="1" gosdo="0" cwd="1" ab="0" af="1" om="0" ag="0" lck="0" ppt="3" wpt="3" dai="0" rscd="1" rsrgb="1" rsrl="1" cit="2" c2d="1" cdf="0" cdt="0" dtlk="1" gaf="17" fqg="0" xqg="0" don="0" dcom="0" oaw="0" tws="0" ssm="1" ssn="MSTRStyle.Todos" glo="11101" pgsel="4" phdr="1" rdc="0" adt="0" rsoox="0" eco="1" ecfw="400" ecfh="300" ecfsu="1" ecwr="100" echr="100" eclar="1" ecrups="1"&gt;&lt;details dbit="11169976358211" dsel="239" /&gt;&lt;/do&gt;&lt;excel&gt;&lt;epo ews="Dat_01" ece="A175" enr="MSTR.Balance_B.C._Diario_Peninsular" ptn="" qtn="" rows="36" cols="19" /&gt;&lt;esdo ews="" ece="" ptn="" /&gt;&lt;/excel&gt;&lt;pgs&gt;&lt;pg rows="31" cols="18" nrr="1139" nrc="1568"&gt;&lt;pg /&gt;&lt;bls&gt;&lt;bl sr="1" sc="1" rfetch="31" cfetch="18" posid="1" darows="0" dacols="1"&gt;&lt;excel&gt;&lt;epo ews="Dat_01" ece="A175" enr="MSTR.Balance_B.C._Diario_Peninsular" ptn="" qtn="" rows="36" cols="19" /&gt;&lt;esdo ews="" ece="" ptn="" /&gt;&lt;/excel&gt;&lt;gridRng&gt;&lt;sect id="TITLE_AREA" rngprop="1:1:5:1" /&gt;&lt;sect id="ROWHEADERS_AREA" rngprop="6:1:31:1" /&gt;&lt;sect id="COLUMNHEADERS_AREA" rngprop="1:2:5:18" /&gt;&lt;sect id="DATA_AREA" rngprop="6:2:31:18" /&gt;&lt;/gridRng&gt;&lt;shapes /&gt;&lt;/bl&gt;&lt;/bls&gt;&lt;/pg&gt;&lt;/pgs&gt;&lt;/rptloc&gt;&lt;/mi&gt;</t>
  </si>
  <si>
    <t>&lt;mi app="e" ver="22"&gt;&lt;rptloc guid="05e5cbe47227457eab63fd1212e0f540" rank="0" ds="1"&gt;&lt;ri hasPG="0" name="Balance B.C. Horario Eólico" id="002F08AD4EE551CE05505BAD5669B1C3" path="Objetos públicos\Informes\Informes macros\Boletín\Balance B.C. Horario Eólico" cf="0" prompt="1" ve="0" vm="0" flashpth="d:\Usuarios\ARACABIV\AppData\Local\Temp\" fimagepth="d:\Usuarios\ARACABIV\AppData\Local\Temp\" swfn="DashboardViewer.swf" fvars="" dvis=""&gt;&lt;ans&gt;&lt;pan pk="B7C3BF0D4428274429E8B8B9E552B212@0@10" aid="" /&gt;&lt;/ans&gt;&lt;ci ps="BI" srv="apcpr65b" prj="BDEbi" prjid="D066E1C611E6257C10D00080EF253B44" li="SEVPENMA" am="s" /&gt;&lt;lu ut="02/10/2020 15:45:17" si="2.00000001d4abaae1db3c11695e2df3c09863142c036f5be7aba8ea4ea7569c92e0873c4d832372fba6504dc71259e531aabcfa128e7bba8e6b02534280499dd6209d7755d5ab0f3188a4f9110a4d29ba919fd334340da4d0f6219690168b3dc8af57eb621a91222303b38aa1348424ef769c44f0d57875851e772899807fb38cf383.3082.0.1.Europe/Madrid.upriv*_1*_pidn2*_15*_session*-lat*_1.00000001a03544d41c5db7c6774fe1c2c4c14c4bbc6025e01f1b714c09f0b96891b103243f9e41382299f1b9ef455cbc01071a7e44646931.00000001f6f0c818e7e7ddfa4930f53208aec266bc6025e08fdb3d5623c23c419949403a7561e0b1ef8ef7100cd65dd6c094dea0749337ca.0.1.1.BDEbi.D066E1C611E6257C10D00080EF253B44.0-3082.1.1_-0.1.0_-3082.1.1_5.5.0.*0.0000000159d0c3bea1df99f002f4cf6623b75615c911585a712f2be3331134de4d3c4b273d020787.0.10*.25*.15*.214.23.10*.4*.0400*.0074J.e.0000000133614c90093788ce48f331b4cf806d7ec911585ac987b603a5a65a941845b2cd3fc14f1b.0" msgID="51A06F7211EA4C1C01740080EFF56B00" /&gt;&lt;/ri&gt;&lt;do pa="6" cfmt="0" fmt="1" saf="0" hd="0" afg="1" rafg="1" arh="1" gosdo="0" cwd="1" ab="0" af="1" om="0" ag="0" lck="0" ppt="3" wpt="3" dai="0" rscd="1" rsrgb="1" rsrl="1" cit="2" c2d="1" cdf="0" cdt="0" dtlk="1" gaf="17" fqg="0" xqg="0" don="0" dcom="0" oaw="0" tws="0" ssm="1" ssn="MSTRStyle.Todos" glo="11101" pgsel="4" phdr="1" rdc="0" adt="0" rsoox="0" eco="1" ecfw="400" ecfh="300" ecfsu="1" ecwr="100" echr="100" eclar="1" ecrups="1"&gt;&lt;details dbit="11169976358211" dsel="239" /&gt;&lt;/do&gt;&lt;excel&gt;&lt;epo ews="Dat_01" ece="A215" enr="MSTR.Balance_B.C._Horario_Eólico" ptn="" qtn="" rows="29" cols="19" /&gt;&lt;esdo ews="" ece="" ptn="" /&gt;&lt;/excel&gt;&lt;pgs&gt;&lt;pg rows="24" cols="18" nrr="945" nrc="734"&gt;&lt;pg /&gt;&lt;bls&gt;&lt;bl sr="1" sc="1" rfetch="24" cfetch="18" posid="1" darows="0" dacols="1"&gt;&lt;excel&gt;&lt;epo ews="Dat_01" ece="A215" enr="MSTR.Balance_B.C._Horario_Eólico" ptn="" qtn="" rows="29" cols="19" /&gt;&lt;esdo ews="" ece="" ptn="" /&gt;&lt;/excel&gt;&lt;gridRng&gt;&lt;sect id="TITLE_AREA" rngprop="1:1:5:1" /&gt;&lt;sect id="ROWHEADERS_AREA" rngprop="6:1:24:1" /&gt;&lt;sect id="COLUMNHEADERS_AREA" rngprop="1:2:5:18" /&gt;&lt;sect id="DATA_AREA" rngprop="6:2:24:18" /&gt;&lt;/gridRng&gt;&lt;shapes /&gt;&lt;/bl&gt;&lt;/bls&gt;&lt;/pg&gt;&lt;/pgs&gt;&lt;/rptloc&gt;&lt;/mi&gt;</t>
  </si>
  <si>
    <t>&lt;mi app="e" ver="22"&gt;&lt;rptloc guid="3f512bdd06e0426286d397ec4d61e802" rank="0" ds="1"&gt;&lt;ri hasPG="0" name="Emisiones CO2" id="60ECEE0D4D3162DF98B8FEB4C976BFDE" path="Objetos públicos\Informes\Informes macros\Boletín\Emisiones CO2" cf="0" prompt="1" ve="0" vm="0" flashpth="d:\Usuarios\FUEPERRO\AppData\Local\Temp\" fimagepth="d:\Usuarios\FUEPERRO\AppData\Local\Temp\" swfn="DashboardViewer.swf" fvars="" dvis=""&gt;&lt;ans&gt;&lt;pan pk="B7C3BF0D4428274429E8B8B9E552B212@0@10" aid="" /&gt;&lt;pan pk="86BA8826468B4BC44041DF8DC3E31322@0@10" aid="" /&gt;&lt;/ans&gt;&lt;ci ps="BI" srv="apcpr65b" prj="BDEbi" prjid="D066E1C611E6257C10D00080EF253B44" li="SEVPENMA" am="s" /&gt;&lt;lu ut="02/10/2020 15:46:24" si="2.00000001d4abaae1db3c11695e2df3c09863142c036f5be7aba8ea4ea7569c92e0873c4d832372fba6504dc71259e531aabcfa128e7bba8e6b02534280499dd6209d7755d5ab0f3188a4f9110a4d29ba919fd334340da4d0f6219690168b3dc8af57eb621a91222303b38aa1348424ef769c44f0d57875851e772899807fb38cf383.3082.0.1.Europe/Madrid.upriv*_1*_pidn2*_15*_session*-lat*_1.00000001a03544d41c5db7c6774fe1c2c4c14c4bbc6025e01f1b714c09f0b96891b103243f9e41382299f1b9ef455cbc01071a7e44646931.00000001f6f0c818e7e7ddfa4930f53208aec266bc6025e08fdb3d5623c23c419949403a7561e0b1ef8ef7100cd65dd6c094dea0749337ca.0.1.1.BDEbi.D066E1C611E6257C10D00080EF253B44.0-3082.1.1_-0.1.0_-3082.1.1_5.5.0.*0.0000000159d0c3bea1df99f002f4cf6623b75615c911585a712f2be3331134de4d3c4b273d020787.0.10*.25*.15*.214.23.10*.4*.0400*.0074J.e.0000000133614c90093788ce48f331b4cf806d7ec911585ac987b603a5a65a941845b2cd3fc14f1b.0" msgID="7271583911EA4C1C01740080EF15AAFF" /&gt;&lt;/ri&gt;&lt;do pa="6" cfmt="0" fmt="1" saf="0" hd="0" afg="1" rafg="1" arh="1" gosdo="0" cwd="1" ab="0" af="1" om="0" ag="0" lck="0" ppt="3" wpt="3" dai="0" rscd="1" rsrgb="1" rsrl="1" cit="2" c2d="1" cdf="0" cdt="0" dtlk="1" gaf="17" fqg="0" xqg="0" don="0" dcom="0" oaw="0" tws="0" ssm="1" ssn="MSTRStyle.Todos" glo="11101" pgsel="4" phdr="1" rdc="0" adt="0" rsoox="0" eco="1" ecfw="400" ecfh="300" ecfsu="1" ecwr="100" echr="100" eclar="1" ecrups="1"&gt;&lt;details dbit="11169976358211" dsel="239" /&gt;&lt;/do&gt;&lt;excel&gt;&lt;epo ews="Dat_01" ece="A248" enr="MSTR.Emisiones_CO2.2" ptn="" qtn="" rows="14" cols="15" /&gt;&lt;esdo ews="" ece="" ptn="" /&gt;&lt;/excel&gt;&lt;pgs&gt;&lt;pg rows="11" cols="13" nrr="88" nrc="104"&gt;&lt;pg /&gt;&lt;bls&gt;&lt;bl sr="1" sc="1" rfetch="11" cfetch="13" posid="1" darows="0" dacols="1"&gt;&lt;excel&gt;&lt;epo ews="Dat_01" ece="A248" enr="MSTR.Emisiones_CO2.2" ptn="" qtn="" rows="14" cols="15" /&gt;&lt;esdo ews="" ece="" ptn="" /&gt;&lt;/excel&gt;&lt;gridRng&gt;&lt;sect id="TITLE_AREA" rngprop="1:1:3:2" /&gt;&lt;sect id="ROWHEADERS_AREA" rngprop="4:1:11:2" /&gt;&lt;sect id="COLUMNHEADERS_AREA" rngprop="1:3:3:13" /&gt;&lt;sect id="DATA_AREA" rngprop="4:3:11:13" /&gt;&lt;/gridRng&gt;&lt;shapes /&gt;&lt;/bl&gt;&lt;/bls&gt;&lt;/pg&gt;&lt;/pgs&gt;&lt;/rptloc&gt;&lt;/mi&gt;</t>
  </si>
  <si>
    <t>&lt;mi app="e" ver="22"&gt;&lt;rptloc guid="052ee096faf54fb1b5226c6993ad96e9" rank="0" ds="1"&gt;&lt;ri hasPG="0" name="Balance B.C. Mensual Sistema eléctrico" id="EFE74E0E480B5072ECEA02A9C0AB8EF7" path="Objetos públicos\Informes\Informes macros\Consejo\Balance B.C. Mensual Sistema eléctrico" cf="0" prompt="1" ve="0" vm="0" flashpth="d:\Usuarios\sevpenma\AppData\Local\Temp\" fimagepth="d:\Usuarios\sevpenma\AppData\Local\Temp\" swfn="DashboardViewer.swf" fvars="" dvis=""&gt;&lt;ans&gt;&lt;pan pk="B7C3BF0D4428274429E8B8B9E552B212@0@10" aid="" /&gt;&lt;/ans&gt;&lt;ci ps="BI" srv="apcpr64b" prj="BDEbi" prjid="D066E1C611E6257C10D00080EF253B44" li="SEVPENMA" am="s" /&gt;&lt;lu ut="02/10/2020 15:48:49" si="2.00000001089ecf5063bf1b1a2b42b9d48a9380d5b9b665bad0eec2399b47b90eb2f7ac19f9dbc9e315caffd4355ddb9358b3db63ee150edd77431eb6952efe809c6518e2b07fbe616226c9512ad32598531700315ed6dfb595598d20be27552206d0b9c6fbb85f491fcaefef777e5077caa0bd3107a2faf06d98b0375b7c3fe35862.3082.0.1.Europe/Madrid.upriv*_1*_pidn2*_27*_session*-lat*_1.00000001aefab0c7f8d7cea61212a91059263a5abc6025e0ebf68c064d593770bb6d834c0181086a39512a89f6ca68810001ccb9e4505b1f.000000019e819f63fde4a440df85583fd5620e74bc6025e0ad4a212155956aea2989e0ff28b7f8721b66ec1a8a1a090950862935c3103c48.0.1.1.BDEbi.D066E1C611E6257C10D00080EF253B44.0-3082.1.1_-0.1.0_-3082.1.1_5.5.0.*0.00000001b37f4e6a3b4a9aa456d720fe734ed59fc911585a3228cb33d599dcb04c69e985782e9af5.0.10*.25*.15*.214.23.10*.4*.0400*.0074J.e.000000016651d1811fbfa9cb0a6ca786bc747d4cc911585a162dbe1ebd7694bc61533684e8147127.0" msgID="C0EC8EBB11EA4C1CA7030080EFD5BBAE" /&gt;&lt;/ri&gt;&lt;do pa="6" cfmt="0" fmt="1" saf="0" hd="0" afg="1" rafg="1" arh="1" gosdo="0" cwd="1" ab="0" af="1" om="0" ag="0" lck="0" ppt="3" wpt="3" dai="0" rscd="1" rsrgb="1" rsrl="1" cit="2" c2d="1" cdf="0" cdt="0" dtlk="1" gaf="17" fqg="0" xqg="0" don="0" dcom="0" oaw="0" tws="0" ssm="1" ssn="MSTRStyle.Todos" glo="11101" pgsel="4" phdr="1" rdc="0" adt="0" rsoox="0" eco="1" ecfw="400" ecfh="300" ecfsu="1" ecwr="100" echr="100" eclar="1" ecrups="1"&gt;&lt;details dbit="11169976358211" dsel="239" /&gt;&lt;/do&gt;&lt;excel&gt;&lt;epo ews="Dat_04 CONSEJO" ece="A1" enr="MSTR.Balance_B.C._Mensual_Sistema_eléctrico" ptn="" qtn="" rows="27" cols="46" /&gt;&lt;esdo ews="" ece="" ptn="" /&gt;&lt;/excel&gt;&lt;pgs&gt;&lt;pg rows="23" cols="45" nrr="230" nrc="2070"&gt;&lt;pg /&gt;&lt;bls&gt;&lt;bl sr="1" sc="1" rfetch="23" cfetch="45" posid="1" darows="0" dacols="1"&gt;&lt;excel&gt;&lt;epo ews="Dat_04 CONSEJO" ece="A1" enr="MSTR.Balance_B.C._Mensual_Sistema_eléctrico" ptn="" qtn="" rows="27" cols="46" /&gt;&lt;esdo ews="" ece="" ptn="" /&gt;&lt;/excel&gt;&lt;gridRng&gt;&lt;sect id="TITLE_AREA" rngprop="1:1:4:1" /&gt;&lt;sect id="ROWHEADERS_AREA" rngprop="5:1:23:1" /&gt;&lt;sect id="COLUMNHEADERS_AREA" rngprop="1:2:4:45" /&gt;&lt;sect id="DATA_AREA" rngprop="5:2:23:45" /&gt;&lt;/gridRng&gt;&lt;shapes /&gt;&lt;/bl&gt;&lt;/bls&gt;&lt;/pg&gt;&lt;/pgs&gt;&lt;/rptloc&gt;&lt;/mi&gt;</t>
  </si>
  <si>
    <t>72f633261e714207b9faa61fd7b39615</t>
  </si>
  <si>
    <t>&lt;mi app="e" ver="22"&gt;&lt;rptloc guid="21d5937cff664e66a7673c77182def5f" rank="0" ds="1"&gt;&lt;ri hasPG="0" name="Emisiones CO2" id="60C53D34401EE43683AA2CB4B988F4AA" path="Objetos públicos\Informes\Informes macros\Consejo\Emisiones CO2" cf="0" prompt="1" ve="0" vm="0" flashpth="d:\Usuarios\sevpenma\AppData\Local\Temp\" fimagepth="d:\Usuarios\sevpenma\AppData\Local\Temp\" swfn="DashboardViewer.swf" fvars="" dvis=""&gt;&lt;ans&gt;&lt;pan pk="B7C3BF0D4428274429E8B8B9E552B212@0@10" aid="" /&gt;&lt;pan pk="86BA8826468B4BC44041DF8DC3E31322@0@10" aid="" /&gt;&lt;/ans&gt;&lt;ci ps="BI" srv="apcpr64b" prj="BDEbi" prjid="D066E1C611E6257C10D00080EF253B44" li="SEVPENMA" am="s" /&gt;&lt;lu ut="02/10/2020 15:50:27" si="2.00000001089ecf5063bf1b1a2b42b9d48a9380d5b9b665bad0eec2399b47b90eb2f7ac19f9dbc9e315caffd4355ddb9358b3db63ee150edd77431eb6952efe809c6518e2b07fbe616226c9512ad32598531700315ed6dfb595598d20be27552206d0b9c6fbb85f491fcaefef777e5077caa0bd3107a2faf06d98b0375b7c3fe35862.3082.0.1.Europe/Madrid.upriv*_1*_pidn2*_27*_session*-lat*_1.00000001aefab0c7f8d7cea61212a91059263a5abc6025e0ebf68c064d593770bb6d834c0181086a39512a89f6ca68810001ccb9e4505b1f.000000019e819f63fde4a440df85583fd5620e74bc6025e0ad4a212155956aea2989e0ff28b7f8721b66ec1a8a1a090950862935c3103c48.0.1.1.BDEbi.D066E1C611E6257C10D00080EF253B44.0-3082.1.1_-0.1.0_-3082.1.1_5.5.0.*0.00000001b37f4e6a3b4a9aa456d720fe734ed59fc911585a3228cb33d599dcb04c69e985782e9af5.0.10*.25*.15*.214.23.10*.4*.0400*.0074J.e.000000016651d1811fbfa9cb0a6ca786bc747d4cc911585a162dbe1ebd7694bc61533684e8147127.0" msgID="01502FFD11EA4C1DA7030080EF153AAC" /&gt;&lt;/ri&gt;&lt;do pa="6" cfmt="0" fmt="1" saf="0" hd="0" afg="1" rafg="1" arh="1" gosdo="0" cwd="1" ab="0" af="1" om="0" ag="0" lck="0" ppt="3" wpt="3" dai="0" rscd="1" rsrgb="1" rsrl="1" cit="2" c2d="1" cdf="0" cdt="0" dtlk="1" gaf="17" fqg="0" xqg="0" don="0" dcom="0" oaw="0" tws="0" ssm="1" ssn="MSTRStyle.Todos" glo="11101" pgsel="4" phdr="1" rdc="0" adt="0" rsoox="0" eco="1" ecfw="400" ecfh="300" ecfsu="1" ecwr="100" echr="100" eclar="1" ecrups="1"&gt;&lt;details dbit="11169976358211" dsel="239" /&gt;&lt;/do&gt;&lt;excel&gt;&lt;epo ews="Dat_04 CONSEJO" ece="A30" enr="MSTR.Emisiones_CO2" ptn="" qtn="" rows="14" cols="15" /&gt;&lt;esdo ews="" ece="" ptn="" /&gt;&lt;/excel&gt;&lt;pgs&gt;&lt;pg rows="11" cols="13" nrr="140" nrc="132"&gt;&lt;pg /&gt;&lt;bls&gt;&lt;bl sr="1" sc="1" rfetch="11" cfetch="13" posid="1" darows="0" dacols="1"&gt;&lt;excel&gt;&lt;epo ews="Dat_04 CONSEJO" ece="A30" enr="MSTR.Emisiones_CO2" ptn="" qtn="" rows="14" cols="15" /&gt;&lt;esdo ews="" ece="" ptn="" /&gt;&lt;/excel&gt;&lt;gridRng&gt;&lt;sect id="TITLE_AREA" rngprop="1:1:3:2" /&gt;&lt;sect id="ROWHEADERS_AREA" rngprop="4:1:11:2" /&gt;&lt;sect id="COLUMNHEADERS_AREA" rngprop="1:3:3:13" /&gt;&lt;sect id="DATA_AREA" rngprop="4:3:11:13" /&gt;&lt;/gridRng&gt;&lt;shapes /&gt;&lt;/bl&gt;&lt;/bls&gt;&lt;/pg&gt;&lt;/pgs&gt;&lt;/rptloc&gt;&lt;/mi&gt;</t>
  </si>
  <si>
    <t>Lunes 20/01/2020 (02:11 h)</t>
  </si>
  <si>
    <t>Lunes 20/01/2020 (02:49 h)</t>
  </si>
  <si>
    <t>Reservas hidroelectricas a 31 de Enero de 2020 por cuencas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</si>
</sst>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3" formatCode="_-* #,##0.00\ _€_-;\-* #,##0.00\ _€_-;_-* &quot;-&quot;??\ _€_-;_-@_-"/>
    <numFmt numFmtId="164" formatCode="0_)"/>
    <numFmt numFmtId="165" formatCode="[$-C0A]mmmmm;@"/>
    <numFmt numFmtId="166" formatCode="#,##0.0"/>
    <numFmt numFmtId="167" formatCode="#,##0.000"/>
    <numFmt numFmtId="168" formatCode="0.0_)"/>
    <numFmt numFmtId="169" formatCode="[$-C0A]mmm\-yy;@"/>
    <numFmt numFmtId="170" formatCode="0.0"/>
    <numFmt numFmtId="171" formatCode="&quot;Día&quot;\ dd/mm/yyyy"/>
    <numFmt numFmtId="172" formatCode="0.000"/>
    <numFmt numFmtId="173" formatCode="mmm\-yyyy"/>
    <numFmt numFmtId="174" formatCode="#,##0\ _)"/>
    <numFmt numFmtId="175" formatCode="0.0;[Red]0.0"/>
    <numFmt numFmtId="176" formatCode="0.0%"/>
    <numFmt numFmtId="177" formatCode="_-* #,##0.0\ _€_-;\-* #,##0.0\ _€_-;_-* &quot;-&quot;??\ _€_-;_-@_-"/>
    <numFmt numFmtId="178" formatCode="dd\ mmmm\ yyyy"/>
    <numFmt numFmtId="179" formatCode="#,##0.000;\(#,##0.000\)"/>
    <numFmt numFmtId="180" formatCode="0.00000_)"/>
  </numFmts>
  <fonts count="69">
    <font>
      <sz val="10"/>
      <name val="Geneva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8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0"/>
      <name val="Geneva"/>
    </font>
    <font>
      <sz val="10"/>
      <color indexed="56"/>
      <name val="Geneva"/>
    </font>
    <font>
      <sz val="10"/>
      <color indexed="8"/>
      <name val="Geneva"/>
    </font>
    <font>
      <sz val="10"/>
      <color indexed="9"/>
      <name val="Geneva"/>
    </font>
    <font>
      <b/>
      <sz val="8"/>
      <color indexed="9"/>
      <name val="Arial"/>
      <family val="2"/>
    </font>
    <font>
      <b/>
      <sz val="8"/>
      <color indexed="9"/>
      <name val="Geneva"/>
    </font>
    <font>
      <sz val="8"/>
      <color indexed="9"/>
      <name val="Arial"/>
      <family val="2"/>
    </font>
    <font>
      <sz val="10"/>
      <color indexed="9"/>
      <name val="Arial"/>
      <family val="2"/>
    </font>
    <font>
      <sz val="10"/>
      <color indexed="32"/>
      <name val="Arial"/>
      <family val="2"/>
    </font>
    <font>
      <sz val="8"/>
      <color rgb="FF004563"/>
      <name val="Arial"/>
      <family val="2"/>
    </font>
    <font>
      <sz val="8"/>
      <color rgb="FF000000"/>
      <name val="Arial"/>
      <family val="2"/>
    </font>
    <font>
      <sz val="10"/>
      <color indexed="32"/>
      <name val="Avant Garde"/>
    </font>
    <font>
      <sz val="10"/>
      <name val="Geneva"/>
      <family val="2"/>
    </font>
    <font>
      <sz val="10"/>
      <color rgb="FFFF0000"/>
      <name val="Geneva"/>
    </font>
    <font>
      <sz val="11"/>
      <name val="Arial"/>
      <family val="2"/>
    </font>
    <font>
      <sz val="8"/>
      <name val="Calibri"/>
      <family val="2"/>
      <scheme val="minor"/>
    </font>
    <font>
      <sz val="8"/>
      <color indexed="10"/>
      <name val="Calibri"/>
      <family val="2"/>
      <scheme val="minor"/>
    </font>
    <font>
      <b/>
      <sz val="8"/>
      <color indexed="56"/>
      <name val="Calibri"/>
      <family val="2"/>
      <scheme val="minor"/>
    </font>
    <font>
      <sz val="8"/>
      <color indexed="56"/>
      <name val="Calibri"/>
      <family val="2"/>
      <scheme val="minor"/>
    </font>
    <font>
      <sz val="10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0"/>
      <color indexed="8"/>
      <name val="Geneva"/>
      <family val="2"/>
    </font>
    <font>
      <sz val="10"/>
      <color indexed="56"/>
      <name val="Geneva"/>
      <family val="2"/>
    </font>
    <font>
      <sz val="10"/>
      <name val="Avant Garde"/>
    </font>
    <font>
      <u/>
      <sz val="10"/>
      <color indexed="12"/>
      <name val="Geneva"/>
    </font>
    <font>
      <b/>
      <sz val="8"/>
      <color rgb="FF004563"/>
      <name val="Arial"/>
      <family val="2"/>
    </font>
    <font>
      <vertAlign val="superscript"/>
      <sz val="8"/>
      <color rgb="FF004563"/>
      <name val="Arial"/>
      <family val="2"/>
    </font>
    <font>
      <b/>
      <vertAlign val="superscript"/>
      <sz val="8"/>
      <color rgb="FF004563"/>
      <name val="Arial"/>
      <family val="2"/>
    </font>
    <font>
      <b/>
      <sz val="10"/>
      <color rgb="FF004563"/>
      <name val="Arial"/>
      <family val="2"/>
    </font>
    <font>
      <b/>
      <vertAlign val="subscript"/>
      <sz val="8"/>
      <color rgb="FF004563"/>
      <name val="Arial"/>
      <family val="2"/>
    </font>
    <font>
      <sz val="14"/>
      <color indexed="21"/>
      <name val="Arial"/>
      <family val="2"/>
    </font>
    <font>
      <u/>
      <sz val="10"/>
      <color indexed="12"/>
      <name val="Geneva"/>
      <family val="2"/>
    </font>
    <font>
      <sz val="10"/>
      <color indexed="21"/>
      <name val="Symbol"/>
      <family val="1"/>
      <charset val="2"/>
    </font>
    <font>
      <b/>
      <vertAlign val="superscript"/>
      <sz val="8"/>
      <color indexed="9"/>
      <name val="Geneva"/>
    </font>
    <font>
      <b/>
      <sz val="8"/>
      <color theme="0"/>
      <name val="Arial"/>
      <family val="2"/>
    </font>
    <font>
      <i/>
      <sz val="8"/>
      <color rgb="FF000000"/>
      <name val="Verdana"/>
      <family val="2"/>
    </font>
    <font>
      <b/>
      <sz val="8"/>
      <color rgb="FF000000"/>
      <name val="Verdana"/>
      <family val="2"/>
    </font>
    <font>
      <b/>
      <sz val="8"/>
      <color rgb="FFFFFFFF"/>
      <name val="Verdana"/>
      <family val="2"/>
    </font>
    <font>
      <sz val="8"/>
      <color rgb="FF000000"/>
      <name val="Verdana"/>
      <family val="2"/>
    </font>
    <font>
      <sz val="8"/>
      <color rgb="FF4E5E78"/>
      <name val="Verdana"/>
      <family val="2"/>
    </font>
    <font>
      <b/>
      <sz val="8"/>
      <color rgb="FF4E5E78"/>
      <name val="Verdana"/>
      <family val="2"/>
    </font>
    <font>
      <sz val="10"/>
      <color rgb="FF000000"/>
      <name val="Geneva"/>
    </font>
    <font>
      <sz val="9"/>
      <color indexed="32"/>
      <name val="Arial"/>
      <family val="2"/>
    </font>
    <font>
      <b/>
      <i/>
      <sz val="8"/>
      <color rgb="FF000000"/>
      <name val="Verdana"/>
      <family val="2"/>
    </font>
    <font>
      <b/>
      <i/>
      <sz val="8"/>
      <color rgb="FF3F3F3F"/>
      <name val="Verdana"/>
      <family val="2"/>
    </font>
    <font>
      <sz val="8"/>
      <color rgb="FFFF0000"/>
      <name val="Arial"/>
      <family val="2"/>
    </font>
    <font>
      <b/>
      <sz val="10"/>
      <color rgb="FF002060"/>
      <name val="Geneva"/>
    </font>
    <font>
      <sz val="9"/>
      <name val="Segoe UI"/>
      <family val="2"/>
    </font>
    <font>
      <sz val="9"/>
      <color rgb="FF4E5E78"/>
      <name val="Segoe UI"/>
      <family val="2"/>
    </font>
    <font>
      <sz val="9"/>
      <color rgb="FF004563"/>
      <name val="Segoe UI"/>
      <family val="2"/>
    </font>
    <font>
      <b/>
      <sz val="9"/>
      <color rgb="FF4E5E78"/>
      <name val="Segoe UI"/>
      <family val="2"/>
    </font>
    <font>
      <b/>
      <sz val="9"/>
      <color rgb="FF000000"/>
      <name val="Segoe UI"/>
      <family val="2"/>
    </font>
    <font>
      <b/>
      <sz val="9"/>
      <name val="Segoe UI"/>
      <family val="2"/>
    </font>
    <font>
      <b/>
      <sz val="8"/>
      <color rgb="FF002060"/>
      <name val="Segoe UI"/>
      <family val="2"/>
    </font>
    <font>
      <sz val="10"/>
      <color rgb="FF002060"/>
      <name val="Segoe UI"/>
      <family val="2"/>
    </font>
    <font>
      <sz val="8"/>
      <color theme="0"/>
      <name val="Arial"/>
      <family val="2"/>
    </font>
    <font>
      <b/>
      <sz val="8"/>
      <color rgb="FF25396E"/>
      <name val="Arial"/>
      <family val="2"/>
    </font>
    <font>
      <sz val="8"/>
      <color rgb="FF25396E"/>
      <name val="Arial"/>
      <family val="2"/>
    </font>
    <font>
      <vertAlign val="subscript"/>
      <sz val="8"/>
      <color rgb="FF004563"/>
      <name val="Arial"/>
      <family val="2"/>
    </font>
    <font>
      <sz val="9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F5F5F5"/>
        <bgColor indexed="64"/>
      </patternFill>
    </fill>
    <fill>
      <patternFill patternType="solid">
        <fgColor rgb="FF00546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FCC99"/>
        <bgColor rgb="FFFFFFFF"/>
      </patternFill>
    </fill>
    <fill>
      <patternFill patternType="solid">
        <fgColor rgb="FF8192AD"/>
        <bgColor rgb="FFFFFFFF"/>
      </patternFill>
    </fill>
    <fill>
      <patternFill patternType="solid">
        <fgColor rgb="FFFFFFFF"/>
        <bgColor rgb="FF000000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rgb="FFFFFFFF"/>
      </patternFill>
    </fill>
    <fill>
      <patternFill patternType="solid">
        <fgColor rgb="FF004563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0F0F0"/>
        <bgColor rgb="FFFFFFFF"/>
      </patternFill>
    </fill>
  </fills>
  <borders count="25">
    <border>
      <left/>
      <right/>
      <top/>
      <bottom/>
      <diagonal/>
    </border>
    <border>
      <left/>
      <right/>
      <top/>
      <bottom style="thin">
        <color indexed="63"/>
      </bottom>
      <diagonal/>
    </border>
    <border>
      <left/>
      <right/>
      <top/>
      <bottom style="thin">
        <color rgb="FFA6A6A6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/>
      <top/>
      <bottom style="thin">
        <color indexed="22"/>
      </bottom>
      <diagonal/>
    </border>
    <border>
      <left/>
      <right/>
      <top style="thin">
        <color indexed="22"/>
      </top>
      <bottom/>
      <diagonal/>
    </border>
    <border>
      <left/>
      <right/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/>
      <right style="thin">
        <color rgb="FF006699"/>
      </right>
      <top/>
      <bottom/>
      <diagonal/>
    </border>
    <border>
      <left/>
      <right/>
      <top/>
      <bottom style="thin">
        <color rgb="FF006699"/>
      </bottom>
      <diagonal/>
    </border>
    <border>
      <left/>
      <right style="thin">
        <color rgb="FF006699"/>
      </right>
      <top/>
      <bottom style="thin">
        <color rgb="FF006699"/>
      </bottom>
      <diagonal/>
    </border>
    <border>
      <left/>
      <right/>
      <top/>
      <bottom style="thin">
        <color rgb="FFC0C0C0"/>
      </bottom>
      <diagonal/>
    </border>
    <border>
      <left/>
      <right/>
      <top style="thin">
        <color indexed="63"/>
      </top>
      <bottom/>
      <diagonal/>
    </border>
    <border>
      <left style="thin">
        <color rgb="FFC0C0C0"/>
      </left>
      <right/>
      <top/>
      <bottom style="thin">
        <color rgb="FFC0C0C0"/>
      </bottom>
      <diagonal/>
    </border>
    <border>
      <left/>
      <right/>
      <top style="thin">
        <color rgb="FFC0C0C0"/>
      </top>
      <bottom style="thin">
        <color rgb="FFC0C0C0"/>
      </bottom>
      <diagonal/>
    </border>
    <border>
      <left style="thin">
        <color rgb="FFC0C0C0"/>
      </left>
      <right/>
      <top style="thin">
        <color rgb="FFC0C0C0"/>
      </top>
      <bottom style="thin">
        <color rgb="FFC0C0C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rgb="FFC0C0C0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rgb="FFC0C0C0"/>
      </left>
      <right style="thin">
        <color rgb="FFC0C0C0"/>
      </right>
      <top style="thin">
        <color rgb="FFC0C0C0"/>
      </top>
      <bottom/>
      <diagonal/>
    </border>
    <border>
      <left style="thin">
        <color rgb="FFC0C0C0"/>
      </left>
      <right style="thin">
        <color rgb="FFC0C0C0"/>
      </right>
      <top/>
      <bottom/>
      <diagonal/>
    </border>
    <border>
      <left style="thin">
        <color rgb="FFC0C0C0"/>
      </left>
      <right style="thin">
        <color rgb="FFC0C0C0"/>
      </right>
      <top/>
      <bottom style="thin">
        <color rgb="FFC0C0C0"/>
      </bottom>
      <diagonal/>
    </border>
    <border>
      <left style="thin">
        <color rgb="FFC6C3C6"/>
      </left>
      <right style="thin">
        <color rgb="FFC6C3C6"/>
      </right>
      <top/>
      <bottom/>
      <diagonal/>
    </border>
  </borders>
  <cellStyleXfs count="49">
    <xf numFmtId="164" fontId="0" fillId="0" borderId="0"/>
    <xf numFmtId="0" fontId="3" fillId="0" borderId="0"/>
    <xf numFmtId="0" fontId="3" fillId="0" borderId="0"/>
    <xf numFmtId="0" fontId="3" fillId="0" borderId="0"/>
    <xf numFmtId="164" fontId="7" fillId="0" borderId="0"/>
    <xf numFmtId="0" fontId="7" fillId="0" borderId="0"/>
    <xf numFmtId="0" fontId="3" fillId="0" borderId="0"/>
    <xf numFmtId="164" fontId="7" fillId="0" borderId="0"/>
    <xf numFmtId="0" fontId="7" fillId="0" borderId="0"/>
    <xf numFmtId="0" fontId="19" fillId="0" borderId="0"/>
    <xf numFmtId="0" fontId="21" fillId="0" borderId="0" applyNumberFormat="0" applyFont="0" applyBorder="0" applyAlignment="0" applyProtection="0">
      <alignment horizontal="centerContinuous"/>
    </xf>
    <xf numFmtId="0" fontId="3" fillId="0" borderId="0"/>
    <xf numFmtId="0" fontId="2" fillId="0" borderId="0"/>
    <xf numFmtId="9" fontId="7" fillId="0" borderId="0" applyFont="0" applyFill="0" applyBorder="0" applyAlignment="0" applyProtection="0"/>
    <xf numFmtId="0" fontId="19" fillId="0" borderId="0"/>
    <xf numFmtId="0" fontId="33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40" fillId="0" borderId="0" applyNumberFormat="0" applyFill="0" applyBorder="0" applyAlignment="0" applyProtection="0">
      <alignment vertical="top"/>
      <protection locked="0"/>
    </xf>
    <xf numFmtId="43" fontId="7" fillId="0" borderId="0" applyFont="0" applyFill="0" applyBorder="0" applyAlignment="0" applyProtection="0"/>
    <xf numFmtId="166" fontId="44" fillId="4" borderId="13">
      <alignment horizontal="right" vertical="center"/>
    </xf>
    <xf numFmtId="166" fontId="45" fillId="5" borderId="13">
      <alignment horizontal="right" vertical="center"/>
    </xf>
    <xf numFmtId="164" fontId="46" fillId="6" borderId="13">
      <alignment vertical="center" wrapText="1"/>
    </xf>
    <xf numFmtId="10" fontId="45" fillId="5" borderId="13">
      <alignment horizontal="right" vertical="center"/>
    </xf>
    <xf numFmtId="166" fontId="47" fillId="4" borderId="13">
      <alignment horizontal="right" vertical="center"/>
    </xf>
    <xf numFmtId="10" fontId="47" fillId="4" borderId="13">
      <alignment horizontal="right" vertical="center"/>
    </xf>
    <xf numFmtId="164" fontId="48" fillId="4" borderId="13">
      <alignment horizontal="left" vertical="center" wrapText="1"/>
    </xf>
    <xf numFmtId="164" fontId="46" fillId="6" borderId="13">
      <alignment horizontal="center" vertical="center" wrapText="1"/>
    </xf>
    <xf numFmtId="164" fontId="49" fillId="5" borderId="13">
      <alignment horizontal="left" vertical="center" wrapText="1"/>
    </xf>
    <xf numFmtId="164" fontId="50" fillId="7" borderId="16"/>
    <xf numFmtId="164" fontId="46" fillId="6" borderId="13">
      <alignment horizontal="center" wrapText="1"/>
    </xf>
    <xf numFmtId="164" fontId="46" fillId="6" borderId="16">
      <alignment vertical="center" wrapText="1"/>
    </xf>
    <xf numFmtId="166" fontId="52" fillId="4" borderId="13">
      <alignment horizontal="right" vertical="center"/>
    </xf>
    <xf numFmtId="166" fontId="53" fillId="4" borderId="13">
      <alignment horizontal="right" vertical="center"/>
    </xf>
    <xf numFmtId="164" fontId="46" fillId="5" borderId="13">
      <alignment horizontal="center" wrapText="1"/>
    </xf>
    <xf numFmtId="164" fontId="48" fillId="4" borderId="16">
      <alignment horizontal="left" vertical="center" wrapText="1"/>
    </xf>
    <xf numFmtId="167" fontId="47" fillId="4" borderId="13">
      <alignment horizontal="right" vertical="center"/>
    </xf>
    <xf numFmtId="167" fontId="45" fillId="5" borderId="13">
      <alignment horizontal="right" vertical="center"/>
    </xf>
    <xf numFmtId="0" fontId="7" fillId="0" borderId="0"/>
    <xf numFmtId="0" fontId="7" fillId="0" borderId="0"/>
    <xf numFmtId="0" fontId="7" fillId="0" borderId="0"/>
    <xf numFmtId="164" fontId="65" fillId="13" borderId="13">
      <alignment horizontal="center" wrapText="1"/>
    </xf>
    <xf numFmtId="179" fontId="17" fillId="4" borderId="13">
      <alignment horizontal="right" vertical="center"/>
    </xf>
    <xf numFmtId="164" fontId="65" fillId="13" borderId="13">
      <alignment vertical="center" wrapText="1"/>
    </xf>
    <xf numFmtId="164" fontId="66" fillId="4" borderId="13">
      <alignment horizontal="left" vertical="center" wrapText="1"/>
    </xf>
    <xf numFmtId="179" fontId="65" fillId="13" borderId="13">
      <alignment horizontal="right" vertical="center"/>
    </xf>
    <xf numFmtId="164" fontId="65" fillId="13" borderId="13">
      <alignment horizontal="left" vertical="center"/>
    </xf>
    <xf numFmtId="167" fontId="17" fillId="4" borderId="13">
      <alignment horizontal="right" vertical="center"/>
    </xf>
    <xf numFmtId="10" fontId="47" fillId="4" borderId="15">
      <alignment horizontal="right" vertical="center"/>
    </xf>
    <xf numFmtId="0" fontId="1" fillId="0" borderId="0"/>
  </cellStyleXfs>
  <cellXfs count="341">
    <xf numFmtId="164" fontId="0" fillId="0" borderId="0" xfId="0"/>
    <xf numFmtId="0" fontId="4" fillId="0" borderId="0" xfId="1" applyFont="1" applyFill="1" applyAlignment="1" applyProtection="1">
      <alignment horizontal="right"/>
    </xf>
    <xf numFmtId="3" fontId="0" fillId="0" borderId="0" xfId="0" applyNumberFormat="1"/>
    <xf numFmtId="165" fontId="0" fillId="0" borderId="0" xfId="0" applyNumberFormat="1"/>
    <xf numFmtId="0" fontId="5" fillId="0" borderId="0" xfId="3" applyFont="1" applyFill="1" applyBorder="1" applyAlignment="1" applyProtection="1">
      <alignment horizontal="left"/>
    </xf>
    <xf numFmtId="164" fontId="7" fillId="0" borderId="0" xfId="4" applyFill="1" applyProtection="1"/>
    <xf numFmtId="164" fontId="4" fillId="0" borderId="0" xfId="4" applyFont="1" applyFill="1" applyAlignment="1" applyProtection="1">
      <alignment horizontal="right"/>
    </xf>
    <xf numFmtId="164" fontId="8" fillId="0" borderId="0" xfId="4" applyFont="1" applyFill="1" applyBorder="1" applyProtection="1"/>
    <xf numFmtId="164" fontId="9" fillId="0" borderId="0" xfId="4" applyFont="1" applyFill="1" applyBorder="1" applyProtection="1"/>
    <xf numFmtId="164" fontId="10" fillId="0" borderId="0" xfId="4" applyFont="1" applyFill="1" applyBorder="1" applyProtection="1"/>
    <xf numFmtId="164" fontId="5" fillId="0" borderId="0" xfId="4" applyFont="1" applyFill="1" applyBorder="1" applyAlignment="1" applyProtection="1"/>
    <xf numFmtId="164" fontId="5" fillId="0" borderId="0" xfId="4" applyFont="1" applyFill="1" applyBorder="1" applyAlignment="1" applyProtection="1">
      <alignment horizontal="left" vertical="center" indent="1"/>
    </xf>
    <xf numFmtId="164" fontId="8" fillId="0" borderId="0" xfId="4" applyFont="1" applyFill="1" applyBorder="1" applyAlignment="1" applyProtection="1">
      <alignment horizontal="left" indent="1"/>
    </xf>
    <xf numFmtId="164" fontId="11" fillId="3" borderId="0" xfId="4" applyFont="1" applyFill="1" applyBorder="1" applyAlignment="1" applyProtection="1">
      <alignment horizontal="left"/>
    </xf>
    <xf numFmtId="166" fontId="13" fillId="3" borderId="1" xfId="4" applyNumberFormat="1" applyFont="1" applyFill="1" applyBorder="1" applyProtection="1"/>
    <xf numFmtId="1" fontId="11" fillId="3" borderId="1" xfId="4" applyNumberFormat="1" applyFont="1" applyFill="1" applyBorder="1" applyAlignment="1" applyProtection="1">
      <alignment horizontal="right" indent="1"/>
    </xf>
    <xf numFmtId="166" fontId="14" fillId="0" borderId="0" xfId="4" applyNumberFormat="1" applyFont="1" applyFill="1" applyBorder="1" applyProtection="1"/>
    <xf numFmtId="166" fontId="15" fillId="0" borderId="0" xfId="4" applyNumberFormat="1" applyFont="1" applyFill="1" applyBorder="1" applyProtection="1"/>
    <xf numFmtId="164" fontId="5" fillId="0" borderId="0" xfId="4" applyFont="1" applyFill="1" applyBorder="1" applyAlignment="1" applyProtection="1">
      <alignment vertical="top" wrapText="1"/>
    </xf>
    <xf numFmtId="167" fontId="3" fillId="0" borderId="0" xfId="4" applyNumberFormat="1" applyFont="1" applyFill="1" applyBorder="1" applyProtection="1"/>
    <xf numFmtId="164" fontId="6" fillId="0" borderId="0" xfId="4" applyFont="1" applyFill="1" applyProtection="1"/>
    <xf numFmtId="166" fontId="16" fillId="0" borderId="0" xfId="4" applyNumberFormat="1" applyFont="1" applyFill="1" applyBorder="1" applyProtection="1"/>
    <xf numFmtId="3" fontId="15" fillId="0" borderId="0" xfId="4" applyNumberFormat="1" applyFont="1" applyFill="1" applyBorder="1" applyProtection="1"/>
    <xf numFmtId="3" fontId="16" fillId="0" borderId="0" xfId="4" applyNumberFormat="1" applyFont="1" applyFill="1" applyBorder="1" applyProtection="1"/>
    <xf numFmtId="164" fontId="4" fillId="0" borderId="0" xfId="4" applyFont="1" applyFill="1" applyAlignment="1" applyProtection="1"/>
    <xf numFmtId="1" fontId="11" fillId="3" borderId="1" xfId="4" quotePrefix="1" applyNumberFormat="1" applyFont="1" applyFill="1" applyBorder="1" applyAlignment="1" applyProtection="1">
      <alignment horizontal="right" indent="1"/>
    </xf>
    <xf numFmtId="0" fontId="3" fillId="0" borderId="0" xfId="6" applyFill="1" applyProtection="1"/>
    <xf numFmtId="164" fontId="4" fillId="0" borderId="0" xfId="7" applyFont="1" applyFill="1" applyAlignment="1" applyProtection="1">
      <alignment horizontal="right"/>
    </xf>
    <xf numFmtId="0" fontId="9" fillId="0" borderId="0" xfId="6" applyFont="1" applyFill="1" applyBorder="1" applyProtection="1"/>
    <xf numFmtId="0" fontId="8" fillId="0" borderId="0" xfId="6" applyFont="1" applyFill="1" applyBorder="1" applyProtection="1"/>
    <xf numFmtId="0" fontId="5" fillId="0" borderId="0" xfId="6" applyFont="1" applyFill="1" applyBorder="1" applyAlignment="1" applyProtection="1"/>
    <xf numFmtId="0" fontId="5" fillId="0" borderId="0" xfId="6" applyFont="1" applyFill="1" applyBorder="1" applyAlignment="1" applyProtection="1">
      <alignment horizontal="left" vertical="center" indent="1"/>
    </xf>
    <xf numFmtId="0" fontId="8" fillId="0" borderId="0" xfId="6" applyFont="1" applyFill="1" applyBorder="1" applyAlignment="1" applyProtection="1">
      <alignment horizontal="left" indent="1"/>
    </xf>
    <xf numFmtId="0" fontId="6" fillId="0" borderId="0" xfId="6" applyFont="1" applyFill="1" applyBorder="1" applyProtection="1"/>
    <xf numFmtId="0" fontId="5" fillId="0" borderId="0" xfId="8" applyFont="1" applyFill="1" applyBorder="1" applyAlignment="1" applyProtection="1">
      <alignment vertical="center"/>
    </xf>
    <xf numFmtId="0" fontId="6" fillId="0" borderId="0" xfId="6" applyFont="1" applyFill="1" applyBorder="1" applyAlignment="1" applyProtection="1">
      <alignment horizontal="left" vertical="top"/>
    </xf>
    <xf numFmtId="0" fontId="18" fillId="0" borderId="0" xfId="6" applyFont="1" applyFill="1" applyProtection="1"/>
    <xf numFmtId="0" fontId="6" fillId="0" borderId="0" xfId="6" applyFont="1" applyFill="1" applyBorder="1" applyAlignment="1" applyProtection="1">
      <alignment vertical="center" wrapText="1"/>
    </xf>
    <xf numFmtId="0" fontId="6" fillId="0" borderId="0" xfId="6" applyFont="1" applyFill="1" applyBorder="1" applyAlignment="1" applyProtection="1">
      <alignment horizontal="justify" vertical="center" wrapText="1"/>
    </xf>
    <xf numFmtId="0" fontId="5" fillId="0" borderId="0" xfId="6" applyFont="1" applyFill="1" applyBorder="1" applyAlignment="1" applyProtection="1">
      <alignment horizontal="left"/>
    </xf>
    <xf numFmtId="0" fontId="5" fillId="0" borderId="0" xfId="6" applyFont="1" applyFill="1" applyBorder="1" applyAlignment="1" applyProtection="1">
      <alignment vertical="top" wrapText="1"/>
    </xf>
    <xf numFmtId="164" fontId="17" fillId="0" borderId="0" xfId="7" applyFont="1" applyFill="1" applyAlignment="1">
      <alignment horizontal="left" readingOrder="1"/>
    </xf>
    <xf numFmtId="0" fontId="0" fillId="0" borderId="0" xfId="0" applyNumberFormat="1"/>
    <xf numFmtId="0" fontId="5" fillId="0" borderId="0" xfId="2" applyFont="1" applyFill="1" applyBorder="1" applyAlignment="1" applyProtection="1">
      <alignment vertical="top" wrapText="1"/>
    </xf>
    <xf numFmtId="168" fontId="0" fillId="0" borderId="0" xfId="0" applyNumberFormat="1"/>
    <xf numFmtId="169" fontId="0" fillId="0" borderId="0" xfId="0" applyNumberFormat="1"/>
    <xf numFmtId="14" fontId="0" fillId="0" borderId="0" xfId="0" applyNumberFormat="1"/>
    <xf numFmtId="164" fontId="0" fillId="0" borderId="0" xfId="0" applyAlignment="1">
      <alignment horizontal="left" indent="1"/>
    </xf>
    <xf numFmtId="14" fontId="20" fillId="0" borderId="0" xfId="0" applyNumberFormat="1" applyFont="1"/>
    <xf numFmtId="164" fontId="0" fillId="0" borderId="0" xfId="0" applyAlignment="1">
      <alignment wrapText="1"/>
    </xf>
    <xf numFmtId="0" fontId="22" fillId="0" borderId="0" xfId="11" applyFont="1"/>
    <xf numFmtId="1" fontId="23" fillId="0" borderId="0" xfId="11" applyNumberFormat="1" applyFont="1"/>
    <xf numFmtId="0" fontId="24" fillId="0" borderId="0" xfId="11" applyFont="1"/>
    <xf numFmtId="0" fontId="25" fillId="0" borderId="0" xfId="11" applyFont="1"/>
    <xf numFmtId="1" fontId="22" fillId="0" borderId="0" xfId="11" applyNumberFormat="1" applyFont="1"/>
    <xf numFmtId="0" fontId="22" fillId="0" borderId="0" xfId="11" applyFont="1" applyBorder="1"/>
    <xf numFmtId="167" fontId="22" fillId="0" borderId="0" xfId="11" applyNumberFormat="1" applyFont="1"/>
    <xf numFmtId="172" fontId="22" fillId="0" borderId="0" xfId="11" applyNumberFormat="1" applyFont="1"/>
    <xf numFmtId="4" fontId="22" fillId="0" borderId="0" xfId="11" applyNumberFormat="1" applyFont="1"/>
    <xf numFmtId="170" fontId="22" fillId="0" borderId="0" xfId="11" applyNumberFormat="1" applyFont="1"/>
    <xf numFmtId="1" fontId="26" fillId="0" borderId="0" xfId="11" applyNumberFormat="1" applyFont="1" applyFill="1"/>
    <xf numFmtId="169" fontId="26" fillId="0" borderId="0" xfId="11" applyNumberFormat="1" applyFont="1" applyFill="1"/>
    <xf numFmtId="170" fontId="26" fillId="0" borderId="0" xfId="11" applyNumberFormat="1" applyFont="1" applyFill="1"/>
    <xf numFmtId="0" fontId="26" fillId="0" borderId="0" xfId="11" applyFont="1" applyFill="1" applyBorder="1" applyAlignment="1">
      <alignment horizontal="right"/>
    </xf>
    <xf numFmtId="171" fontId="26" fillId="0" borderId="0" xfId="11" applyNumberFormat="1" applyFont="1" applyFill="1" applyBorder="1"/>
    <xf numFmtId="1" fontId="22" fillId="0" borderId="0" xfId="11" applyNumberFormat="1" applyFont="1" applyBorder="1"/>
    <xf numFmtId="175" fontId="22" fillId="0" borderId="0" xfId="11" applyNumberFormat="1" applyFont="1"/>
    <xf numFmtId="0" fontId="27" fillId="0" borderId="0" xfId="12" applyFont="1" applyFill="1" applyBorder="1" applyAlignment="1" applyProtection="1">
      <alignment horizontal="left" vertical="top" wrapText="1"/>
    </xf>
    <xf numFmtId="0" fontId="28" fillId="0" borderId="0" xfId="11" applyFont="1"/>
    <xf numFmtId="170" fontId="28" fillId="0" borderId="0" xfId="11" applyNumberFormat="1" applyFont="1"/>
    <xf numFmtId="170" fontId="28" fillId="0" borderId="0" xfId="11" applyNumberFormat="1" applyFont="1" applyBorder="1"/>
    <xf numFmtId="174" fontId="28" fillId="0" borderId="0" xfId="11" applyNumberFormat="1" applyFont="1" applyFill="1" applyBorder="1" applyAlignment="1">
      <alignment horizontal="right"/>
    </xf>
    <xf numFmtId="0" fontId="7" fillId="0" borderId="0" xfId="8" applyFill="1" applyProtection="1"/>
    <xf numFmtId="0" fontId="30" fillId="0" borderId="0" xfId="8" applyFont="1" applyFill="1" applyBorder="1" applyProtection="1"/>
    <xf numFmtId="0" fontId="31" fillId="0" borderId="0" xfId="8" applyFont="1" applyFill="1" applyBorder="1" applyProtection="1"/>
    <xf numFmtId="0" fontId="5" fillId="0" borderId="0" xfId="8" applyFont="1" applyFill="1" applyBorder="1" applyAlignment="1" applyProtection="1"/>
    <xf numFmtId="0" fontId="5" fillId="0" borderId="0" xfId="8" applyFont="1" applyFill="1" applyBorder="1" applyAlignment="1" applyProtection="1">
      <alignment horizontal="left" vertical="center" indent="1"/>
    </xf>
    <xf numFmtId="0" fontId="31" fillId="0" borderId="0" xfId="8" applyFont="1" applyFill="1" applyBorder="1" applyAlignment="1" applyProtection="1">
      <alignment horizontal="left" indent="1"/>
    </xf>
    <xf numFmtId="0" fontId="5" fillId="2" borderId="0" xfId="8" applyFont="1" applyFill="1" applyBorder="1" applyAlignment="1" applyProtection="1">
      <alignment horizontal="left"/>
    </xf>
    <xf numFmtId="0" fontId="19" fillId="0" borderId="0" xfId="14" applyFont="1" applyFill="1" applyBorder="1" applyAlignment="1" applyProtection="1">
      <alignment horizontal="center"/>
    </xf>
    <xf numFmtId="0" fontId="19" fillId="0" borderId="0" xfId="14" applyFont="1" applyFill="1" applyBorder="1" applyAlignment="1" applyProtection="1">
      <alignment horizontal="right"/>
    </xf>
    <xf numFmtId="170" fontId="19" fillId="0" borderId="0" xfId="14" applyNumberFormat="1" applyFont="1" applyFill="1" applyBorder="1" applyProtection="1"/>
    <xf numFmtId="0" fontId="31" fillId="2" borderId="0" xfId="8" applyFont="1" applyFill="1" applyBorder="1" applyAlignment="1" applyProtection="1">
      <alignment horizontal="left" indent="1"/>
    </xf>
    <xf numFmtId="3" fontId="19" fillId="0" borderId="0" xfId="8" applyNumberFormat="1" applyFont="1" applyFill="1" applyBorder="1" applyProtection="1"/>
    <xf numFmtId="0" fontId="19" fillId="0" borderId="0" xfId="8" applyFont="1" applyFill="1" applyBorder="1" applyProtection="1"/>
    <xf numFmtId="0" fontId="7" fillId="2" borderId="0" xfId="8" applyFill="1" applyProtection="1"/>
    <xf numFmtId="0" fontId="32" fillId="0" borderId="0" xfId="8" applyFont="1" applyFill="1" applyProtection="1"/>
    <xf numFmtId="1" fontId="32" fillId="0" borderId="0" xfId="8" applyNumberFormat="1" applyFont="1" applyFill="1" applyProtection="1"/>
    <xf numFmtId="0" fontId="5" fillId="0" borderId="0" xfId="8" applyFont="1" applyFill="1" applyBorder="1" applyAlignment="1" applyProtection="1">
      <alignment vertical="top" wrapText="1"/>
    </xf>
    <xf numFmtId="1" fontId="34" fillId="2" borderId="6" xfId="4" applyNumberFormat="1" applyFont="1" applyFill="1" applyBorder="1" applyAlignment="1" applyProtection="1">
      <alignment horizontal="right" indent="1"/>
    </xf>
    <xf numFmtId="164" fontId="16" fillId="2" borderId="0" xfId="4" applyFont="1" applyFill="1" applyBorder="1" applyAlignment="1" applyProtection="1">
      <alignment horizontal="left"/>
    </xf>
    <xf numFmtId="3" fontId="16" fillId="2" borderId="0" xfId="4" applyNumberFormat="1" applyFont="1" applyFill="1" applyBorder="1" applyAlignment="1" applyProtection="1">
      <alignment horizontal="right" indent="1"/>
    </xf>
    <xf numFmtId="166" fontId="16" fillId="2" borderId="0" xfId="4" applyNumberFormat="1" applyFont="1" applyFill="1" applyBorder="1" applyAlignment="1" applyProtection="1">
      <alignment horizontal="right" indent="1"/>
    </xf>
    <xf numFmtId="166" fontId="34" fillId="2" borderId="2" xfId="4" applyNumberFormat="1" applyFont="1" applyFill="1" applyBorder="1" applyProtection="1"/>
    <xf numFmtId="3" fontId="34" fillId="2" borderId="2" xfId="4" applyNumberFormat="1" applyFont="1" applyFill="1" applyBorder="1" applyAlignment="1" applyProtection="1">
      <alignment horizontal="right" indent="1"/>
    </xf>
    <xf numFmtId="166" fontId="34" fillId="2" borderId="2" xfId="4" applyNumberFormat="1" applyFont="1" applyFill="1" applyBorder="1" applyAlignment="1" applyProtection="1">
      <alignment horizontal="right" indent="1"/>
    </xf>
    <xf numFmtId="166" fontId="16" fillId="2" borderId="0" xfId="4" applyNumberFormat="1" applyFont="1" applyFill="1" applyBorder="1" applyAlignment="1" applyProtection="1">
      <alignment horizontal="left"/>
    </xf>
    <xf numFmtId="3" fontId="16" fillId="2" borderId="2" xfId="4" applyNumberFormat="1" applyFont="1" applyFill="1" applyBorder="1" applyAlignment="1" applyProtection="1">
      <alignment horizontal="right" indent="1"/>
    </xf>
    <xf numFmtId="166" fontId="16" fillId="2" borderId="2" xfId="4" applyNumberFormat="1" applyFont="1" applyFill="1" applyBorder="1" applyAlignment="1" applyProtection="1">
      <alignment horizontal="right" indent="1"/>
    </xf>
    <xf numFmtId="166" fontId="34" fillId="2" borderId="3" xfId="4" applyNumberFormat="1" applyFont="1" applyFill="1" applyBorder="1" applyProtection="1"/>
    <xf numFmtId="3" fontId="34" fillId="2" borderId="4" xfId="4" applyNumberFormat="1" applyFont="1" applyFill="1" applyBorder="1" applyAlignment="1" applyProtection="1">
      <alignment horizontal="right" indent="1"/>
    </xf>
    <xf numFmtId="166" fontId="34" fillId="2" borderId="4" xfId="4" applyNumberFormat="1" applyFont="1" applyFill="1" applyBorder="1" applyAlignment="1" applyProtection="1">
      <alignment horizontal="right" indent="1"/>
    </xf>
    <xf numFmtId="164" fontId="37" fillId="0" borderId="0" xfId="0" applyFont="1" applyFill="1" applyBorder="1" applyAlignment="1" applyProtection="1"/>
    <xf numFmtId="0" fontId="37" fillId="0" borderId="0" xfId="1" applyFont="1" applyFill="1" applyAlignment="1" applyProtection="1">
      <alignment horizontal="right"/>
    </xf>
    <xf numFmtId="164" fontId="37" fillId="0" borderId="0" xfId="0" quotePrefix="1" applyFont="1" applyFill="1" applyAlignment="1" applyProtection="1">
      <alignment horizontal="right"/>
    </xf>
    <xf numFmtId="164" fontId="34" fillId="0" borderId="0" xfId="0" applyFont="1" applyFill="1" applyBorder="1" applyAlignment="1" applyProtection="1"/>
    <xf numFmtId="164" fontId="16" fillId="2" borderId="6" xfId="0" applyFont="1" applyFill="1" applyBorder="1" applyAlignment="1">
      <alignment horizontal="left"/>
    </xf>
    <xf numFmtId="164" fontId="16" fillId="0" borderId="0" xfId="0" applyFont="1" applyFill="1" applyBorder="1" applyProtection="1"/>
    <xf numFmtId="0" fontId="16" fillId="2" borderId="0" xfId="0" applyNumberFormat="1" applyFont="1" applyFill="1" applyAlignment="1">
      <alignment horizontal="left"/>
    </xf>
    <xf numFmtId="166" fontId="16" fillId="2" borderId="0" xfId="9" applyNumberFormat="1" applyFont="1" applyFill="1" applyBorder="1" applyAlignment="1" applyProtection="1">
      <alignment horizontal="right" indent="1"/>
    </xf>
    <xf numFmtId="164" fontId="34" fillId="2" borderId="6" xfId="0" applyFont="1" applyFill="1" applyBorder="1" applyAlignment="1">
      <alignment horizontal="left"/>
    </xf>
    <xf numFmtId="166" fontId="34" fillId="2" borderId="6" xfId="9" applyNumberFormat="1" applyFont="1" applyFill="1" applyBorder="1" applyAlignment="1" applyProtection="1">
      <alignment horizontal="right" indent="1"/>
    </xf>
    <xf numFmtId="164" fontId="37" fillId="0" borderId="0" xfId="0" applyFont="1" applyFill="1" applyAlignment="1" applyProtection="1">
      <alignment horizontal="right"/>
    </xf>
    <xf numFmtId="164" fontId="16" fillId="0" borderId="0" xfId="7" applyFont="1" applyFill="1" applyAlignment="1">
      <alignment horizontal="left" readingOrder="1"/>
    </xf>
    <xf numFmtId="0" fontId="34" fillId="2" borderId="0" xfId="10" applyNumberFormat="1" applyFont="1" applyFill="1" applyBorder="1" applyAlignment="1">
      <alignment vertical="center"/>
    </xf>
    <xf numFmtId="164" fontId="34" fillId="0" borderId="0" xfId="0" applyFont="1" applyBorder="1" applyAlignment="1">
      <alignment horizontal="left" vertical="center" wrapText="1" readingOrder="1"/>
    </xf>
    <xf numFmtId="3" fontId="16" fillId="0" borderId="0" xfId="0" applyNumberFormat="1" applyFont="1" applyBorder="1" applyAlignment="1">
      <alignment horizontal="right" vertical="center" wrapText="1" readingOrder="1"/>
    </xf>
    <xf numFmtId="164" fontId="16" fillId="0" borderId="0" xfId="0" applyFont="1" applyFill="1" applyBorder="1" applyAlignment="1">
      <alignment horizontal="right" vertical="center" wrapText="1" readingOrder="1"/>
    </xf>
    <xf numFmtId="164" fontId="34" fillId="0" borderId="9" xfId="0" applyFont="1" applyBorder="1" applyAlignment="1">
      <alignment horizontal="left" vertical="center" wrapText="1" readingOrder="1"/>
    </xf>
    <xf numFmtId="0" fontId="34" fillId="0" borderId="0" xfId="2" applyFont="1" applyFill="1" applyBorder="1" applyAlignment="1" applyProtection="1">
      <alignment vertical="top" wrapText="1"/>
    </xf>
    <xf numFmtId="164" fontId="16" fillId="0" borderId="1" xfId="0" applyFont="1" applyFill="1" applyBorder="1"/>
    <xf numFmtId="164" fontId="16" fillId="0" borderId="0" xfId="0" applyFont="1" applyFill="1"/>
    <xf numFmtId="164" fontId="34" fillId="2" borderId="0" xfId="0" applyFont="1" applyFill="1" applyProtection="1"/>
    <xf numFmtId="164" fontId="34" fillId="2" borderId="1" xfId="0" applyFont="1" applyFill="1" applyBorder="1" applyProtection="1"/>
    <xf numFmtId="164" fontId="34" fillId="2" borderId="1" xfId="0" applyFont="1" applyFill="1" applyBorder="1" applyAlignment="1" applyProtection="1">
      <alignment horizontal="right"/>
    </xf>
    <xf numFmtId="164" fontId="34" fillId="2" borderId="1" xfId="0" applyFont="1" applyFill="1" applyBorder="1" applyAlignment="1" applyProtection="1">
      <alignment horizontal="right" wrapText="1"/>
    </xf>
    <xf numFmtId="164" fontId="16" fillId="2" borderId="0" xfId="0" applyFont="1" applyFill="1" applyProtection="1"/>
    <xf numFmtId="3" fontId="16" fillId="2" borderId="0" xfId="0" applyNumberFormat="1" applyFont="1" applyFill="1" applyAlignment="1" applyProtection="1">
      <alignment horizontal="right" vertical="center"/>
    </xf>
    <xf numFmtId="3" fontId="34" fillId="2" borderId="1" xfId="0" applyNumberFormat="1" applyFont="1" applyFill="1" applyBorder="1" applyAlignment="1" applyProtection="1"/>
    <xf numFmtId="3" fontId="16" fillId="2" borderId="0" xfId="9" applyNumberFormat="1" applyFont="1" applyFill="1" applyBorder="1" applyAlignment="1" applyProtection="1">
      <alignment horizontal="right" indent="1"/>
    </xf>
    <xf numFmtId="3" fontId="34" fillId="2" borderId="6" xfId="9" applyNumberFormat="1" applyFont="1" applyFill="1" applyBorder="1" applyAlignment="1" applyProtection="1">
      <alignment horizontal="right" indent="1"/>
    </xf>
    <xf numFmtId="168" fontId="16" fillId="0" borderId="0" xfId="0" applyNumberFormat="1" applyFont="1" applyFill="1" applyBorder="1" applyProtection="1"/>
    <xf numFmtId="0" fontId="34" fillId="0" borderId="0" xfId="6" applyFont="1" applyFill="1" applyBorder="1" applyAlignment="1" applyProtection="1">
      <alignment vertical="top" wrapText="1"/>
    </xf>
    <xf numFmtId="164" fontId="16" fillId="2" borderId="0" xfId="0" applyFont="1" applyFill="1" applyBorder="1" applyAlignment="1">
      <alignment horizontal="left"/>
    </xf>
    <xf numFmtId="0" fontId="16" fillId="0" borderId="0" xfId="6" applyFont="1" applyFill="1" applyBorder="1" applyAlignment="1" applyProtection="1">
      <alignment horizontal="left" vertical="top" wrapText="1"/>
    </xf>
    <xf numFmtId="0" fontId="29" fillId="0" borderId="0" xfId="11" applyFont="1" applyFill="1" applyBorder="1" applyAlignment="1">
      <alignment horizontal="right"/>
    </xf>
    <xf numFmtId="0" fontId="7" fillId="0" borderId="0" xfId="16" applyFill="1" applyProtection="1"/>
    <xf numFmtId="0" fontId="19" fillId="0" borderId="0" xfId="16" applyFont="1" applyFill="1" applyProtection="1"/>
    <xf numFmtId="0" fontId="30" fillId="0" borderId="0" xfId="16" applyFont="1" applyFill="1" applyBorder="1" applyProtection="1"/>
    <xf numFmtId="0" fontId="31" fillId="0" borderId="0" xfId="16" applyFont="1" applyFill="1" applyBorder="1" applyProtection="1"/>
    <xf numFmtId="0" fontId="5" fillId="0" borderId="0" xfId="16" applyFont="1" applyFill="1" applyBorder="1" applyAlignment="1" applyProtection="1"/>
    <xf numFmtId="0" fontId="5" fillId="0" borderId="0" xfId="16" applyFont="1" applyFill="1" applyBorder="1" applyAlignment="1" applyProtection="1">
      <alignment horizontal="right" vertical="center"/>
    </xf>
    <xf numFmtId="0" fontId="31" fillId="2" borderId="0" xfId="16" applyFont="1" applyFill="1" applyBorder="1" applyAlignment="1" applyProtection="1">
      <alignment horizontal="left" indent="1"/>
    </xf>
    <xf numFmtId="0" fontId="39" fillId="2" borderId="0" xfId="16" applyFont="1" applyFill="1" applyBorder="1" applyAlignment="1" applyProtection="1">
      <alignment horizontal="right" vertical="center"/>
    </xf>
    <xf numFmtId="0" fontId="34" fillId="2" borderId="0" xfId="17" applyFont="1" applyFill="1" applyBorder="1" applyAlignment="1" applyProtection="1">
      <alignment horizontal="left"/>
    </xf>
    <xf numFmtId="0" fontId="41" fillId="0" borderId="0" xfId="16" applyFont="1" applyFill="1" applyBorder="1" applyAlignment="1" applyProtection="1">
      <alignment horizontal="right"/>
    </xf>
    <xf numFmtId="0" fontId="7" fillId="0" borderId="0" xfId="16"/>
    <xf numFmtId="0" fontId="22" fillId="0" borderId="0" xfId="11" applyFont="1" applyBorder="1" applyAlignment="1">
      <alignment horizontal="right"/>
    </xf>
    <xf numFmtId="0" fontId="22" fillId="0" borderId="0" xfId="11" applyFont="1" applyBorder="1" applyAlignment="1">
      <alignment horizontal="left"/>
    </xf>
    <xf numFmtId="3" fontId="22" fillId="0" borderId="0" xfId="11" applyNumberFormat="1" applyFont="1" applyBorder="1"/>
    <xf numFmtId="170" fontId="22" fillId="0" borderId="0" xfId="11" applyNumberFormat="1" applyFont="1" applyBorder="1"/>
    <xf numFmtId="164" fontId="34" fillId="0" borderId="0" xfId="0" quotePrefix="1" applyFont="1" applyFill="1" applyBorder="1" applyAlignment="1" applyProtection="1"/>
    <xf numFmtId="176" fontId="16" fillId="2" borderId="0" xfId="13" applyNumberFormat="1" applyFont="1" applyFill="1" applyAlignment="1" applyProtection="1">
      <alignment horizontal="right" vertical="center"/>
    </xf>
    <xf numFmtId="176" fontId="34" fillId="2" borderId="1" xfId="13" applyNumberFormat="1" applyFont="1" applyFill="1" applyBorder="1" applyAlignment="1" applyProtection="1">
      <alignment horizontal="right"/>
    </xf>
    <xf numFmtId="0" fontId="34" fillId="0" borderId="5" xfId="11" applyFont="1" applyFill="1" applyBorder="1" applyAlignment="1">
      <alignment horizontal="center"/>
    </xf>
    <xf numFmtId="0" fontId="34" fillId="0" borderId="5" xfId="11" applyFont="1" applyFill="1" applyBorder="1" applyAlignment="1">
      <alignment horizontal="right"/>
    </xf>
    <xf numFmtId="0" fontId="16" fillId="0" borderId="0" xfId="11" applyFont="1"/>
    <xf numFmtId="0" fontId="34" fillId="0" borderId="4" xfId="11" applyFont="1" applyFill="1" applyBorder="1" applyAlignment="1">
      <alignment horizontal="center"/>
    </xf>
    <xf numFmtId="0" fontId="34" fillId="0" borderId="4" xfId="11" applyFont="1" applyFill="1" applyBorder="1" applyAlignment="1">
      <alignment horizontal="right"/>
    </xf>
    <xf numFmtId="173" fontId="16" fillId="0" borderId="0" xfId="11" applyNumberFormat="1" applyFont="1" applyFill="1" applyAlignment="1" applyProtection="1">
      <alignment horizontal="left"/>
    </xf>
    <xf numFmtId="3" fontId="16" fillId="0" borderId="0" xfId="11" applyNumberFormat="1" applyFont="1" applyFill="1" applyBorder="1" applyAlignment="1">
      <alignment horizontal="right"/>
    </xf>
    <xf numFmtId="174" fontId="16" fillId="0" borderId="0" xfId="11" applyNumberFormat="1" applyFont="1" applyFill="1" applyBorder="1" applyAlignment="1">
      <alignment horizontal="right"/>
    </xf>
    <xf numFmtId="170" fontId="16" fillId="0" borderId="0" xfId="11" applyNumberFormat="1" applyFont="1"/>
    <xf numFmtId="1" fontId="16" fillId="0" borderId="0" xfId="12" applyNumberFormat="1" applyFont="1"/>
    <xf numFmtId="173" fontId="16" fillId="0" borderId="0" xfId="11" quotePrefix="1" applyNumberFormat="1" applyFont="1" applyFill="1" applyAlignment="1" applyProtection="1">
      <alignment horizontal="left"/>
    </xf>
    <xf numFmtId="173" fontId="16" fillId="0" borderId="0" xfId="11" quotePrefix="1" applyNumberFormat="1" applyFont="1" applyFill="1" applyBorder="1" applyAlignment="1" applyProtection="1">
      <alignment horizontal="left"/>
    </xf>
    <xf numFmtId="164" fontId="43" fillId="0" borderId="0" xfId="4" applyFont="1" applyFill="1" applyBorder="1" applyAlignment="1" applyProtection="1">
      <alignment horizontal="left" vertical="center" indent="1"/>
    </xf>
    <xf numFmtId="0" fontId="16" fillId="0" borderId="0" xfId="6" applyFont="1" applyFill="1" applyBorder="1" applyProtection="1"/>
    <xf numFmtId="164" fontId="16" fillId="0" borderId="0" xfId="0" applyFont="1"/>
    <xf numFmtId="164" fontId="16" fillId="0" borderId="0" xfId="0" quotePrefix="1" applyFont="1"/>
    <xf numFmtId="0" fontId="16" fillId="0" borderId="0" xfId="0" applyNumberFormat="1" applyFont="1" applyFill="1" applyAlignment="1">
      <alignment horizontal="left"/>
    </xf>
    <xf numFmtId="166" fontId="16" fillId="0" borderId="0" xfId="9" applyNumberFormat="1" applyFont="1" applyFill="1" applyBorder="1" applyAlignment="1" applyProtection="1">
      <alignment horizontal="right" indent="1"/>
    </xf>
    <xf numFmtId="164" fontId="16" fillId="0" borderId="6" xfId="0" applyFont="1" applyFill="1" applyBorder="1" applyAlignment="1">
      <alignment horizontal="left"/>
    </xf>
    <xf numFmtId="1" fontId="34" fillId="0" borderId="6" xfId="4" applyNumberFormat="1" applyFont="1" applyFill="1" applyBorder="1" applyAlignment="1" applyProtection="1">
      <alignment horizontal="right" indent="1"/>
    </xf>
    <xf numFmtId="0" fontId="16" fillId="0" borderId="7" xfId="0" applyNumberFormat="1" applyFont="1" applyFill="1" applyBorder="1" applyAlignment="1">
      <alignment horizontal="left"/>
    </xf>
    <xf numFmtId="166" fontId="16" fillId="0" borderId="7" xfId="9" applyNumberFormat="1" applyFont="1" applyFill="1" applyBorder="1" applyAlignment="1" applyProtection="1">
      <alignment horizontal="right" indent="1"/>
    </xf>
    <xf numFmtId="1" fontId="16" fillId="2" borderId="0" xfId="4" applyNumberFormat="1" applyFont="1" applyFill="1" applyBorder="1" applyAlignment="1" applyProtection="1">
      <alignment horizontal="right" indent="1"/>
    </xf>
    <xf numFmtId="164" fontId="46" fillId="6" borderId="13" xfId="21" applyAlignment="1">
      <alignment vertical="center"/>
    </xf>
    <xf numFmtId="164" fontId="46" fillId="6" borderId="13" xfId="26" quotePrefix="1" applyAlignment="1">
      <alignment horizontal="center" vertical="center"/>
    </xf>
    <xf numFmtId="164" fontId="46" fillId="6" borderId="13" xfId="26" applyAlignment="1">
      <alignment horizontal="center" vertical="center"/>
    </xf>
    <xf numFmtId="164" fontId="48" fillId="4" borderId="13" xfId="25" quotePrefix="1" applyAlignment="1">
      <alignment horizontal="left" vertical="center"/>
    </xf>
    <xf numFmtId="166" fontId="47" fillId="4" borderId="13" xfId="23" applyAlignment="1">
      <alignment horizontal="right" vertical="center"/>
    </xf>
    <xf numFmtId="10" fontId="47" fillId="4" borderId="13" xfId="24" applyAlignment="1">
      <alignment horizontal="right" vertical="center"/>
    </xf>
    <xf numFmtId="164" fontId="49" fillId="5" borderId="13" xfId="27" quotePrefix="1" applyAlignment="1">
      <alignment horizontal="left" vertical="center"/>
    </xf>
    <xf numFmtId="166" fontId="45" fillId="5" borderId="13" xfId="20" applyAlignment="1">
      <alignment horizontal="right" vertical="center"/>
    </xf>
    <xf numFmtId="10" fontId="45" fillId="5" borderId="13" xfId="22" applyAlignment="1">
      <alignment horizontal="right" vertical="center"/>
    </xf>
    <xf numFmtId="164" fontId="46" fillId="6" borderId="16" xfId="30" applyAlignment="1">
      <alignment vertical="center"/>
    </xf>
    <xf numFmtId="166" fontId="51" fillId="0" borderId="0" xfId="4" applyNumberFormat="1" applyFont="1" applyFill="1" applyBorder="1" applyProtection="1"/>
    <xf numFmtId="176" fontId="51" fillId="0" borderId="0" xfId="13" applyNumberFormat="1" applyFont="1" applyFill="1" applyBorder="1" applyProtection="1"/>
    <xf numFmtId="177" fontId="16" fillId="2" borderId="0" xfId="18" applyNumberFormat="1" applyFont="1" applyFill="1" applyBorder="1" applyAlignment="1" applyProtection="1">
      <alignment horizontal="right" indent="1"/>
    </xf>
    <xf numFmtId="0" fontId="54" fillId="0" borderId="0" xfId="6" applyFont="1" applyFill="1" applyBorder="1" applyProtection="1"/>
    <xf numFmtId="164" fontId="55" fillId="0" borderId="0" xfId="0" applyFont="1" applyAlignment="1">
      <alignment horizontal="center"/>
    </xf>
    <xf numFmtId="164" fontId="46" fillId="6" borderId="13" xfId="29" applyAlignment="1">
      <alignment horizontal="center"/>
    </xf>
    <xf numFmtId="164" fontId="56" fillId="0" borderId="0" xfId="0" applyFont="1" applyAlignment="1">
      <alignment horizontal="center"/>
    </xf>
    <xf numFmtId="164" fontId="57" fillId="4" borderId="13" xfId="25" quotePrefix="1" applyFont="1" applyAlignment="1">
      <alignment horizontal="left" vertical="center"/>
    </xf>
    <xf numFmtId="166" fontId="58" fillId="0" borderId="0" xfId="0" applyNumberFormat="1" applyFont="1"/>
    <xf numFmtId="164" fontId="56" fillId="0" borderId="0" xfId="0" applyFont="1"/>
    <xf numFmtId="164" fontId="59" fillId="5" borderId="13" xfId="27" quotePrefix="1" applyFont="1" applyAlignment="1">
      <alignment horizontal="left" vertical="center"/>
    </xf>
    <xf numFmtId="166" fontId="60" fillId="5" borderId="13" xfId="20" applyFont="1" applyAlignment="1">
      <alignment horizontal="right" vertical="center"/>
    </xf>
    <xf numFmtId="164" fontId="61" fillId="8" borderId="17" xfId="0" applyFont="1" applyFill="1" applyBorder="1" applyAlignment="1">
      <alignment horizontal="center"/>
    </xf>
    <xf numFmtId="164" fontId="58" fillId="0" borderId="0" xfId="0" applyFont="1"/>
    <xf numFmtId="170" fontId="58" fillId="0" borderId="0" xfId="0" applyNumberFormat="1" applyFont="1"/>
    <xf numFmtId="164" fontId="46" fillId="5" borderId="13" xfId="33" quotePrefix="1" applyAlignment="1">
      <alignment horizontal="center"/>
    </xf>
    <xf numFmtId="164" fontId="46" fillId="5" borderId="13" xfId="33" applyAlignment="1">
      <alignment horizontal="center"/>
    </xf>
    <xf numFmtId="164" fontId="62" fillId="9" borderId="18" xfId="33" applyFont="1" applyFill="1" applyBorder="1" applyAlignment="1">
      <alignment horizontal="center"/>
    </xf>
    <xf numFmtId="164" fontId="63" fillId="8" borderId="0" xfId="0" applyFont="1" applyFill="1"/>
    <xf numFmtId="168" fontId="63" fillId="8" borderId="0" xfId="0" applyNumberFormat="1" applyFont="1" applyFill="1"/>
    <xf numFmtId="164" fontId="48" fillId="4" borderId="13" xfId="25" applyAlignment="1">
      <alignment horizontal="left" vertical="center"/>
    </xf>
    <xf numFmtId="178" fontId="16" fillId="0" borderId="0" xfId="6" applyNumberFormat="1" applyFont="1" applyFill="1" applyBorder="1" applyAlignment="1" applyProtection="1">
      <alignment horizontal="left" vertical="top" wrapText="1"/>
    </xf>
    <xf numFmtId="164" fontId="0" fillId="0" borderId="0" xfId="0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167" fontId="47" fillId="4" borderId="13" xfId="35" applyAlignment="1">
      <alignment horizontal="right" vertical="center"/>
    </xf>
    <xf numFmtId="167" fontId="45" fillId="5" borderId="13" xfId="36" applyAlignment="1">
      <alignment horizontal="right" vertical="center"/>
    </xf>
    <xf numFmtId="164" fontId="46" fillId="10" borderId="13" xfId="29" quotePrefix="1" applyFill="1" applyAlignment="1">
      <alignment horizontal="center"/>
    </xf>
    <xf numFmtId="3" fontId="58" fillId="0" borderId="0" xfId="0" applyNumberFormat="1" applyFont="1"/>
    <xf numFmtId="0" fontId="16" fillId="2" borderId="7" xfId="0" applyNumberFormat="1" applyFont="1" applyFill="1" applyBorder="1" applyAlignment="1">
      <alignment horizontal="left"/>
    </xf>
    <xf numFmtId="166" fontId="16" fillId="2" borderId="7" xfId="9" applyNumberFormat="1" applyFont="1" applyFill="1" applyBorder="1" applyAlignment="1" applyProtection="1">
      <alignment horizontal="right" indent="1"/>
    </xf>
    <xf numFmtId="0" fontId="64" fillId="0" borderId="0" xfId="6" applyFont="1" applyFill="1" applyBorder="1" applyProtection="1"/>
    <xf numFmtId="0" fontId="16" fillId="0" borderId="0" xfId="0" applyNumberFormat="1" applyFont="1" applyAlignment="1">
      <alignment horizontal="center"/>
    </xf>
    <xf numFmtId="164" fontId="34" fillId="2" borderId="19" xfId="0" quotePrefix="1" applyFont="1" applyFill="1" applyBorder="1" applyAlignment="1" applyProtection="1"/>
    <xf numFmtId="0" fontId="16" fillId="2" borderId="19" xfId="0" applyNumberFormat="1" applyFont="1" applyFill="1" applyBorder="1" applyAlignment="1">
      <alignment horizontal="center"/>
    </xf>
    <xf numFmtId="164" fontId="16" fillId="0" borderId="0" xfId="0" applyFont="1" applyAlignment="1">
      <alignment horizontal="center"/>
    </xf>
    <xf numFmtId="164" fontId="16" fillId="2" borderId="0" xfId="0" applyFont="1" applyFill="1"/>
    <xf numFmtId="3" fontId="16" fillId="2" borderId="0" xfId="0" applyNumberFormat="1" applyFont="1" applyFill="1"/>
    <xf numFmtId="164" fontId="16" fillId="2" borderId="7" xfId="0" applyFont="1" applyFill="1" applyBorder="1"/>
    <xf numFmtId="3" fontId="16" fillId="2" borderId="7" xfId="0" applyNumberFormat="1" applyFont="1" applyFill="1" applyBorder="1"/>
    <xf numFmtId="164" fontId="16" fillId="2" borderId="20" xfId="0" applyFont="1" applyFill="1" applyBorder="1"/>
    <xf numFmtId="3" fontId="16" fillId="2" borderId="20" xfId="0" applyNumberFormat="1" applyFont="1" applyFill="1" applyBorder="1"/>
    <xf numFmtId="168" fontId="16" fillId="2" borderId="20" xfId="0" applyNumberFormat="1" applyFont="1" applyFill="1" applyBorder="1"/>
    <xf numFmtId="0" fontId="16" fillId="2" borderId="7" xfId="0" applyNumberFormat="1" applyFont="1" applyFill="1" applyBorder="1"/>
    <xf numFmtId="164" fontId="16" fillId="0" borderId="0" xfId="0" applyFont="1" applyAlignment="1">
      <alignment horizontal="left" indent="1"/>
    </xf>
    <xf numFmtId="168" fontId="16" fillId="0" borderId="0" xfId="0" applyNumberFormat="1" applyFont="1" applyAlignment="1">
      <alignment horizontal="center"/>
    </xf>
    <xf numFmtId="164" fontId="16" fillId="0" borderId="0" xfId="0" applyFont="1" applyAlignment="1">
      <alignment horizontal="right"/>
    </xf>
    <xf numFmtId="14" fontId="16" fillId="2" borderId="0" xfId="0" applyNumberFormat="1" applyFont="1" applyFill="1"/>
    <xf numFmtId="3" fontId="16" fillId="2" borderId="0" xfId="0" applyNumberFormat="1" applyFont="1" applyFill="1" applyAlignment="1"/>
    <xf numFmtId="166" fontId="16" fillId="2" borderId="0" xfId="0" applyNumberFormat="1" applyFont="1" applyFill="1"/>
    <xf numFmtId="164" fontId="16" fillId="2" borderId="0" xfId="0" applyFont="1" applyFill="1" applyAlignment="1">
      <alignment horizontal="left" indent="1"/>
    </xf>
    <xf numFmtId="164" fontId="16" fillId="2" borderId="7" xfId="0" applyNumberFormat="1" applyFont="1" applyFill="1" applyBorder="1"/>
    <xf numFmtId="168" fontId="16" fillId="2" borderId="7" xfId="0" applyNumberFormat="1" applyFont="1" applyFill="1" applyBorder="1"/>
    <xf numFmtId="164" fontId="16" fillId="2" borderId="19" xfId="0" quotePrefix="1" applyFont="1" applyFill="1" applyBorder="1"/>
    <xf numFmtId="0" fontId="16" fillId="2" borderId="19" xfId="0" applyNumberFormat="1" applyFont="1" applyFill="1" applyBorder="1"/>
    <xf numFmtId="0" fontId="16" fillId="2" borderId="19" xfId="0" quotePrefix="1" applyNumberFormat="1" applyFont="1" applyFill="1" applyBorder="1"/>
    <xf numFmtId="170" fontId="16" fillId="2" borderId="7" xfId="13" applyNumberFormat="1" applyFont="1" applyFill="1" applyBorder="1"/>
    <xf numFmtId="0" fontId="16" fillId="0" borderId="0" xfId="0" applyNumberFormat="1" applyFont="1"/>
    <xf numFmtId="0" fontId="16" fillId="2" borderId="3" xfId="11" applyFont="1" applyFill="1" applyBorder="1" applyAlignment="1">
      <alignment horizontal="center"/>
    </xf>
    <xf numFmtId="0" fontId="16" fillId="2" borderId="3" xfId="11" applyFont="1" applyFill="1" applyBorder="1" applyAlignment="1">
      <alignment horizontal="right"/>
    </xf>
    <xf numFmtId="0" fontId="16" fillId="2" borderId="3" xfId="11" applyFont="1" applyFill="1" applyBorder="1" applyAlignment="1">
      <alignment horizontal="right" wrapText="1"/>
    </xf>
    <xf numFmtId="0" fontId="16" fillId="0" borderId="0" xfId="11" applyFont="1" applyFill="1" applyBorder="1" applyAlignment="1">
      <alignment horizontal="right"/>
    </xf>
    <xf numFmtId="169" fontId="16" fillId="0" borderId="0" xfId="11" applyNumberFormat="1" applyFont="1" applyFill="1" applyBorder="1" applyAlignment="1">
      <alignment horizontal="right"/>
    </xf>
    <xf numFmtId="0" fontId="16" fillId="0" borderId="0" xfId="11" applyNumberFormat="1" applyFont="1" applyFill="1"/>
    <xf numFmtId="0" fontId="16" fillId="2" borderId="0" xfId="11" applyFont="1" applyFill="1"/>
    <xf numFmtId="171" fontId="16" fillId="2" borderId="0" xfId="11" applyNumberFormat="1" applyFont="1" applyFill="1"/>
    <xf numFmtId="0" fontId="16" fillId="2" borderId="0" xfId="11" applyFont="1" applyFill="1" applyBorder="1"/>
    <xf numFmtId="3" fontId="16" fillId="2" borderId="0" xfId="11" applyNumberFormat="1" applyFont="1" applyFill="1"/>
    <xf numFmtId="0" fontId="16" fillId="0" borderId="0" xfId="3" applyFont="1" applyFill="1" applyBorder="1"/>
    <xf numFmtId="169" fontId="16" fillId="0" borderId="0" xfId="11" applyNumberFormat="1" applyFont="1" applyFill="1"/>
    <xf numFmtId="0" fontId="16" fillId="0" borderId="0" xfId="11" applyFont="1" applyFill="1"/>
    <xf numFmtId="171" fontId="16" fillId="2" borderId="0" xfId="11" applyNumberFormat="1" applyFont="1" applyFill="1" applyBorder="1"/>
    <xf numFmtId="0" fontId="16" fillId="2" borderId="11" xfId="11" applyFont="1" applyFill="1" applyBorder="1"/>
    <xf numFmtId="171" fontId="16" fillId="2" borderId="11" xfId="11" applyNumberFormat="1" applyFont="1" applyFill="1" applyBorder="1"/>
    <xf numFmtId="0" fontId="16" fillId="2" borderId="4" xfId="11" applyFont="1" applyFill="1" applyBorder="1"/>
    <xf numFmtId="3" fontId="16" fillId="2" borderId="4" xfId="11" applyNumberFormat="1" applyFont="1" applyFill="1" applyBorder="1"/>
    <xf numFmtId="3" fontId="16" fillId="0" borderId="0" xfId="11" applyNumberFormat="1" applyFont="1" applyFill="1"/>
    <xf numFmtId="170" fontId="16" fillId="0" borderId="0" xfId="11" applyNumberFormat="1" applyFont="1" applyFill="1"/>
    <xf numFmtId="169" fontId="16" fillId="0" borderId="0" xfId="11" applyNumberFormat="1" applyFont="1"/>
    <xf numFmtId="0" fontId="16" fillId="0" borderId="0" xfId="11" applyNumberFormat="1" applyFont="1"/>
    <xf numFmtId="1" fontId="16" fillId="0" borderId="0" xfId="11" applyNumberFormat="1" applyFont="1" applyFill="1"/>
    <xf numFmtId="17" fontId="16" fillId="2" borderId="3" xfId="11" quotePrefix="1" applyNumberFormat="1" applyFont="1" applyFill="1" applyBorder="1" applyAlignment="1">
      <alignment horizontal="right"/>
    </xf>
    <xf numFmtId="0" fontId="6" fillId="11" borderId="0" xfId="6" applyFont="1" applyFill="1" applyBorder="1" applyProtection="1"/>
    <xf numFmtId="0" fontId="8" fillId="11" borderId="0" xfId="6" applyFont="1" applyFill="1" applyBorder="1" applyProtection="1"/>
    <xf numFmtId="168" fontId="56" fillId="0" borderId="0" xfId="0" applyNumberFormat="1" applyFont="1"/>
    <xf numFmtId="3" fontId="34" fillId="0" borderId="1" xfId="0" applyNumberFormat="1" applyFont="1" applyFill="1" applyBorder="1" applyProtection="1"/>
    <xf numFmtId="3" fontId="16" fillId="0" borderId="1" xfId="0" applyNumberFormat="1" applyFont="1" applyFill="1" applyBorder="1" applyProtection="1"/>
    <xf numFmtId="3" fontId="16" fillId="12" borderId="0" xfId="0" applyNumberFormat="1" applyFont="1" applyFill="1" applyAlignment="1" applyProtection="1">
      <alignment horizontal="right" vertical="center"/>
    </xf>
    <xf numFmtId="176" fontId="16" fillId="12" borderId="0" xfId="13" applyNumberFormat="1" applyFont="1" applyFill="1" applyAlignment="1" applyProtection="1">
      <alignment horizontal="right" vertical="center"/>
    </xf>
    <xf numFmtId="3" fontId="34" fillId="12" borderId="1" xfId="0" applyNumberFormat="1" applyFont="1" applyFill="1" applyBorder="1" applyAlignment="1" applyProtection="1"/>
    <xf numFmtId="176" fontId="34" fillId="12" borderId="1" xfId="13" applyNumberFormat="1" applyFont="1" applyFill="1" applyBorder="1" applyAlignment="1" applyProtection="1">
      <alignment horizontal="right"/>
    </xf>
    <xf numFmtId="164" fontId="34" fillId="0" borderId="0" xfId="0" applyFont="1"/>
    <xf numFmtId="164" fontId="65" fillId="13" borderId="13" xfId="42" applyAlignment="1">
      <alignment vertical="center"/>
    </xf>
    <xf numFmtId="164" fontId="65" fillId="13" borderId="13" xfId="40" quotePrefix="1" applyAlignment="1">
      <alignment horizontal="center"/>
    </xf>
    <xf numFmtId="164" fontId="65" fillId="13" borderId="13" xfId="40" applyAlignment="1">
      <alignment horizontal="center"/>
    </xf>
    <xf numFmtId="164" fontId="66" fillId="4" borderId="13" xfId="43" quotePrefix="1" applyAlignment="1">
      <alignment horizontal="left" vertical="center"/>
    </xf>
    <xf numFmtId="164" fontId="65" fillId="13" borderId="13" xfId="45" quotePrefix="1" applyAlignment="1">
      <alignment horizontal="left" vertical="center"/>
    </xf>
    <xf numFmtId="164" fontId="65" fillId="13" borderId="13" xfId="45" applyAlignment="1">
      <alignment horizontal="left" vertical="center"/>
    </xf>
    <xf numFmtId="0" fontId="16" fillId="0" borderId="0" xfId="4" applyNumberFormat="1" applyFont="1" applyFill="1" applyAlignment="1" applyProtection="1">
      <alignment horizontal="left" wrapText="1"/>
    </xf>
    <xf numFmtId="166" fontId="47" fillId="4" borderId="13" xfId="23" applyNumberFormat="1" applyAlignment="1">
      <alignment horizontal="right" vertical="center"/>
    </xf>
    <xf numFmtId="179" fontId="17" fillId="4" borderId="13" xfId="41" applyAlignment="1">
      <alignment horizontal="right" vertical="center"/>
    </xf>
    <xf numFmtId="179" fontId="65" fillId="13" borderId="13" xfId="44" applyAlignment="1">
      <alignment horizontal="right" vertical="center"/>
    </xf>
    <xf numFmtId="3" fontId="45" fillId="5" borderId="13" xfId="20" applyNumberFormat="1" applyAlignment="1">
      <alignment horizontal="right" vertical="center"/>
    </xf>
    <xf numFmtId="170" fontId="16" fillId="0" borderId="9" xfId="0" applyNumberFormat="1" applyFont="1" applyBorder="1" applyAlignment="1">
      <alignment horizontal="right" vertical="center" wrapText="1" readingOrder="1"/>
    </xf>
    <xf numFmtId="164" fontId="16" fillId="0" borderId="9" xfId="0" applyFont="1" applyFill="1" applyBorder="1" applyAlignment="1">
      <alignment horizontal="right" vertical="center" wrapText="1" readingOrder="1"/>
    </xf>
    <xf numFmtId="164" fontId="46" fillId="6" borderId="13" xfId="29" quotePrefix="1" applyAlignment="1">
      <alignment horizontal="center"/>
    </xf>
    <xf numFmtId="170" fontId="54" fillId="11" borderId="0" xfId="0" applyNumberFormat="1" applyFont="1" applyFill="1" applyBorder="1" applyAlignment="1">
      <alignment horizontal="right" vertical="center" wrapText="1"/>
    </xf>
    <xf numFmtId="3" fontId="0" fillId="0" borderId="0" xfId="0" applyNumberFormat="1" applyBorder="1"/>
    <xf numFmtId="164" fontId="54" fillId="11" borderId="0" xfId="0" applyFont="1" applyFill="1" applyBorder="1" applyAlignment="1">
      <alignment horizontal="right" vertical="center" wrapText="1"/>
    </xf>
    <xf numFmtId="170" fontId="16" fillId="11" borderId="9" xfId="0" applyNumberFormat="1" applyFont="1" applyFill="1" applyBorder="1" applyAlignment="1">
      <alignment horizontal="right" vertical="center" wrapText="1"/>
    </xf>
    <xf numFmtId="164" fontId="16" fillId="11" borderId="10" xfId="0" applyFont="1" applyFill="1" applyBorder="1" applyAlignment="1">
      <alignment horizontal="right" vertical="center" wrapText="1"/>
    </xf>
    <xf numFmtId="3" fontId="54" fillId="11" borderId="0" xfId="0" applyNumberFormat="1" applyFont="1" applyFill="1" applyBorder="1" applyAlignment="1">
      <alignment horizontal="right" vertical="center" wrapText="1"/>
    </xf>
    <xf numFmtId="0" fontId="54" fillId="0" borderId="0" xfId="6" applyFont="1" applyFill="1" applyBorder="1" applyAlignment="1" applyProtection="1">
      <alignment horizontal="left" vertical="top" wrapText="1"/>
    </xf>
    <xf numFmtId="164" fontId="34" fillId="0" borderId="0" xfId="7" applyFont="1" applyFill="1" applyAlignment="1">
      <alignment horizontal="left" readingOrder="1"/>
    </xf>
    <xf numFmtId="3" fontId="16" fillId="11" borderId="0" xfId="0" applyNumberFormat="1" applyFont="1" applyFill="1" applyBorder="1" applyAlignment="1">
      <alignment horizontal="right" vertical="center" wrapText="1"/>
    </xf>
    <xf numFmtId="164" fontId="16" fillId="11" borderId="8" xfId="0" applyFont="1" applyFill="1" applyBorder="1" applyAlignment="1">
      <alignment horizontal="right" vertical="center" wrapText="1"/>
    </xf>
    <xf numFmtId="164" fontId="46" fillId="6" borderId="13" xfId="29" quotePrefix="1" applyAlignment="1">
      <alignment horizontal="center"/>
    </xf>
    <xf numFmtId="0" fontId="1" fillId="0" borderId="0" xfId="48" applyAlignment="1">
      <alignment horizontal="center" vertical="center" wrapText="1"/>
    </xf>
    <xf numFmtId="0" fontId="1" fillId="0" borderId="0" xfId="48"/>
    <xf numFmtId="14" fontId="1" fillId="0" borderId="0" xfId="48" applyNumberFormat="1"/>
    <xf numFmtId="3" fontId="68" fillId="0" borderId="24" xfId="48" applyNumberFormat="1" applyFont="1" applyBorder="1" applyAlignment="1">
      <alignment horizontal="right" vertical="center"/>
    </xf>
    <xf numFmtId="166" fontId="68" fillId="0" borderId="24" xfId="48" applyNumberFormat="1" applyFont="1" applyBorder="1" applyAlignment="1">
      <alignment horizontal="right" vertical="center"/>
    </xf>
    <xf numFmtId="170" fontId="1" fillId="0" borderId="0" xfId="48" applyNumberFormat="1"/>
    <xf numFmtId="1" fontId="1" fillId="0" borderId="0" xfId="48" applyNumberFormat="1"/>
    <xf numFmtId="180" fontId="16" fillId="0" borderId="0" xfId="0" applyNumberFormat="1" applyFont="1"/>
    <xf numFmtId="1" fontId="16" fillId="0" borderId="0" xfId="12" applyNumberFormat="1" applyFont="1" applyFill="1"/>
    <xf numFmtId="168" fontId="16" fillId="0" borderId="0" xfId="0" applyNumberFormat="1" applyFont="1" applyFill="1"/>
    <xf numFmtId="0" fontId="16" fillId="0" borderId="0" xfId="4" applyNumberFormat="1" applyFont="1" applyFill="1" applyBorder="1" applyAlignment="1" applyProtection="1">
      <alignment horizontal="justify"/>
    </xf>
    <xf numFmtId="0" fontId="16" fillId="0" borderId="0" xfId="4" applyNumberFormat="1" applyFont="1" applyFill="1" applyAlignment="1" applyProtection="1">
      <alignment horizontal="left" wrapText="1"/>
    </xf>
    <xf numFmtId="0" fontId="16" fillId="0" borderId="5" xfId="4" applyNumberFormat="1" applyFont="1" applyFill="1" applyBorder="1" applyAlignment="1" applyProtection="1">
      <alignment horizontal="justify"/>
    </xf>
    <xf numFmtId="164" fontId="34" fillId="0" borderId="0" xfId="4" applyFont="1" applyFill="1" applyBorder="1" applyAlignment="1" applyProtection="1">
      <alignment horizontal="left" vertical="top" wrapText="1"/>
    </xf>
    <xf numFmtId="164" fontId="12" fillId="3" borderId="2" xfId="4" quotePrefix="1" applyNumberFormat="1" applyFont="1" applyFill="1" applyBorder="1" applyAlignment="1" applyProtection="1">
      <alignment horizontal="right" indent="1"/>
    </xf>
    <xf numFmtId="0" fontId="12" fillId="3" borderId="2" xfId="4" applyNumberFormat="1" applyFont="1" applyFill="1" applyBorder="1" applyAlignment="1" applyProtection="1">
      <alignment horizontal="right" indent="1"/>
    </xf>
    <xf numFmtId="164" fontId="12" fillId="3" borderId="2" xfId="4" applyFont="1" applyFill="1" applyBorder="1" applyAlignment="1" applyProtection="1">
      <alignment horizontal="right" indent="1"/>
    </xf>
    <xf numFmtId="0" fontId="34" fillId="0" borderId="0" xfId="6" applyFont="1" applyFill="1" applyBorder="1" applyAlignment="1" applyProtection="1">
      <alignment horizontal="left" vertical="top" wrapText="1"/>
    </xf>
    <xf numFmtId="0" fontId="34" fillId="0" borderId="0" xfId="2" applyFont="1" applyFill="1" applyBorder="1" applyAlignment="1" applyProtection="1">
      <alignment horizontal="left" vertical="top" wrapText="1"/>
    </xf>
    <xf numFmtId="164" fontId="34" fillId="2" borderId="0" xfId="10" quotePrefix="1" applyNumberFormat="1" applyFont="1" applyFill="1" applyBorder="1" applyAlignment="1">
      <alignment horizontal="center" vertical="center"/>
    </xf>
    <xf numFmtId="0" fontId="34" fillId="2" borderId="8" xfId="10" applyNumberFormat="1" applyFont="1" applyFill="1" applyBorder="1" applyAlignment="1">
      <alignment horizontal="center" vertical="center"/>
    </xf>
    <xf numFmtId="0" fontId="34" fillId="2" borderId="0" xfId="10" applyNumberFormat="1" applyFont="1" applyFill="1" applyBorder="1" applyAlignment="1">
      <alignment horizontal="center" vertical="center"/>
    </xf>
    <xf numFmtId="164" fontId="16" fillId="2" borderId="20" xfId="0" applyFont="1" applyFill="1" applyBorder="1" applyAlignment="1">
      <alignment horizontal="center" wrapText="1"/>
    </xf>
    <xf numFmtId="164" fontId="16" fillId="2" borderId="7" xfId="0" applyFont="1" applyFill="1" applyBorder="1" applyAlignment="1">
      <alignment horizontal="center" wrapText="1"/>
    </xf>
    <xf numFmtId="164" fontId="46" fillId="6" borderId="13" xfId="29" quotePrefix="1" applyAlignment="1">
      <alignment horizontal="center"/>
    </xf>
    <xf numFmtId="164" fontId="0" fillId="0" borderId="11" xfId="0" applyBorder="1" applyAlignment="1">
      <alignment horizontal="center"/>
    </xf>
    <xf numFmtId="164" fontId="46" fillId="6" borderId="15" xfId="29" quotePrefix="1" applyBorder="1" applyAlignment="1">
      <alignment horizontal="center"/>
    </xf>
    <xf numFmtId="164" fontId="0" fillId="0" borderId="14" xfId="0" applyBorder="1" applyAlignment="1">
      <alignment horizontal="center"/>
    </xf>
    <xf numFmtId="164" fontId="66" fillId="4" borderId="21" xfId="43" quotePrefix="1" applyBorder="1" applyAlignment="1">
      <alignment horizontal="left" vertical="center"/>
    </xf>
    <xf numFmtId="164" fontId="0" fillId="0" borderId="22" xfId="0" applyBorder="1" applyAlignment="1">
      <alignment horizontal="left" vertical="center"/>
    </xf>
    <xf numFmtId="164" fontId="0" fillId="0" borderId="23" xfId="0" applyBorder="1" applyAlignment="1">
      <alignment horizontal="left" vertical="center"/>
    </xf>
    <xf numFmtId="164" fontId="46" fillId="6" borderId="15" xfId="26" quotePrefix="1" applyBorder="1" applyAlignment="1">
      <alignment horizontal="center" vertical="center"/>
    </xf>
    <xf numFmtId="164" fontId="0" fillId="0" borderId="14" xfId="0" applyBorder="1" applyAlignment="1">
      <alignment horizontal="center" vertical="center"/>
    </xf>
    <xf numFmtId="164" fontId="66" fillId="4" borderId="22" xfId="43" quotePrefix="1" applyBorder="1" applyAlignment="1">
      <alignment horizontal="left" vertical="center"/>
    </xf>
    <xf numFmtId="164" fontId="46" fillId="10" borderId="15" xfId="29" applyFill="1" applyBorder="1" applyAlignment="1">
      <alignment horizontal="center"/>
    </xf>
    <xf numFmtId="164" fontId="46" fillId="10" borderId="14" xfId="29" applyFill="1" applyBorder="1" applyAlignment="1">
      <alignment horizontal="center"/>
    </xf>
    <xf numFmtId="164" fontId="34" fillId="2" borderId="12" xfId="0" applyFont="1" applyFill="1" applyBorder="1" applyAlignment="1" applyProtection="1">
      <alignment horizontal="center"/>
    </xf>
    <xf numFmtId="0" fontId="34" fillId="0" borderId="3" xfId="11" applyFont="1" applyFill="1" applyBorder="1" applyAlignment="1">
      <alignment horizontal="center"/>
    </xf>
  </cellXfs>
  <cellStyles count="49">
    <cellStyle name="consejo" xfId="10" xr:uid="{00000000-0005-0000-0000-000000000000}"/>
    <cellStyle name="Hipervínculo 2" xfId="17" xr:uid="{00000000-0005-0000-0000-000001000000}"/>
    <cellStyle name="Hipervínculo 3" xfId="15" xr:uid="{00000000-0005-0000-0000-000002000000}"/>
    <cellStyle name="Millares" xfId="18" builtinId="3"/>
    <cellStyle name="MSTRStyle.Todos.c1_f233c5b5-8efc-40cc-a089-d6ee1d6d5aff" xfId="28" xr:uid="{00000000-0005-0000-0000-000004000000}"/>
    <cellStyle name="MSTRStyle.Todos.c12_41e5c802-0036-4296-98c2-7fda3afe8126" xfId="46" xr:uid="{67A0AA3A-AC11-4695-8802-88404AA6C089}"/>
    <cellStyle name="MSTRStyle.Todos.c12_7a1e8989-ce78-4d49-8f33-804e75eaa9ac" xfId="41" xr:uid="{00000000-0005-0000-0000-000005000000}"/>
    <cellStyle name="MSTRStyle.Todos.c13_1c857d04-1888-46ca-a093-da254b91b892" xfId="45" xr:uid="{00000000-0005-0000-0000-000006000000}"/>
    <cellStyle name="MSTRStyle.Todos.c13_7e420611-275d-473b-8f31-0e521fd83d09" xfId="26" xr:uid="{00000000-0005-0000-0000-000007000000}"/>
    <cellStyle name="MSTRStyle.Todos.c14_bd018b41-2aac-4afa-b128-186e0d2a0ba8" xfId="44" xr:uid="{00000000-0005-0000-0000-000008000000}"/>
    <cellStyle name="MSTRStyle.Todos.c15_2cf64c0a-4b23-4d71-9fc9-4d389f48a7db" xfId="35" xr:uid="{00000000-0005-0000-0000-000009000000}"/>
    <cellStyle name="MSTRStyle.Todos.c16_a3abbdba-39c5-4475-8de4-e6135500e251" xfId="23" xr:uid="{00000000-0005-0000-0000-00000A000000}"/>
    <cellStyle name="MSTRStyle.Todos.c17_4d0c6726-016a-458a-8b38-aa05b0e7297c" xfId="47" xr:uid="{D18DF0AE-27F8-4B95-8BD1-57C13B7B04DF}"/>
    <cellStyle name="MSTRStyle.Todos.c18_19c4098a-8743-4bc4-b466-65d82a5a7505" xfId="24" xr:uid="{00000000-0005-0000-0000-00000B000000}"/>
    <cellStyle name="MSTRStyle.Todos.c19_15009b83-d662-472c-ae48-4df3fea471dd" xfId="36" xr:uid="{00000000-0005-0000-0000-00000C000000}"/>
    <cellStyle name="MSTRStyle.Todos.c2_3c6e317f-bd39-4422-933b-ac144830b67b" xfId="21" xr:uid="{00000000-0005-0000-0000-00000D000000}"/>
    <cellStyle name="MSTRStyle.Todos.c2_c104d2fa-5300-418c-a569-abbb41344e9d" xfId="42" xr:uid="{00000000-0005-0000-0000-00000E000000}"/>
    <cellStyle name="MSTRStyle.Todos.c20_17d38e15-bcc2-49f6-adb0-74fa24f73c0d" xfId="19" xr:uid="{00000000-0005-0000-0000-00000F000000}"/>
    <cellStyle name="MSTRStyle.Todos.c21_8e710c8e-e33a-4c2d-8e81-b7657ce67fb9" xfId="33" xr:uid="{00000000-0005-0000-0000-000010000000}"/>
    <cellStyle name="MSTRStyle.Todos.c22_928c9b5c-8086-45a3-84f9-2dc5b737a557" xfId="27" xr:uid="{00000000-0005-0000-0000-000011000000}"/>
    <cellStyle name="MSTRStyle.Todos.c23_54a66e00-ce3a-4eb4-88c1-b8c753f0ebd7" xfId="32" xr:uid="{00000000-0005-0000-0000-000012000000}"/>
    <cellStyle name="MSTRStyle.Todos.c23_b4897d19-5129-427d-b27c-b6d10c22bb8b" xfId="20" xr:uid="{00000000-0005-0000-0000-000013000000}"/>
    <cellStyle name="MSTRStyle.Todos.c24_035038c2-2ddd-4b85-84d7-5bc27c6cfc1f" xfId="22" xr:uid="{00000000-0005-0000-0000-000014000000}"/>
    <cellStyle name="MSTRStyle.Todos.c25_afaf7586-66ac-412d-9de1-4c2909e1f8f2" xfId="31" xr:uid="{00000000-0005-0000-0000-000015000000}"/>
    <cellStyle name="MSTRStyle.Todos.c3_643e75d5-5bb6-4a8f-a153-5b2cbad6ca42" xfId="25" xr:uid="{00000000-0005-0000-0000-000016000000}"/>
    <cellStyle name="MSTRStyle.Todos.c3_c7acf525-e5b5-4332-9962-8db109e784ea" xfId="43" xr:uid="{00000000-0005-0000-0000-000017000000}"/>
    <cellStyle name="MSTRStyle.Todos.c6_81bfd3a6-0f47-492d-bc49-79c4fbba0499" xfId="34" xr:uid="{00000000-0005-0000-0000-000018000000}"/>
    <cellStyle name="MSTRStyle.Todos.c7_3e22e94e-2e1a-4be3-9466-931f06a0e26e" xfId="30" xr:uid="{00000000-0005-0000-0000-000019000000}"/>
    <cellStyle name="MSTRStyle.Todos.c7_4be24ddf-a144-4ef7-aea0-57f6cd34329f" xfId="40" xr:uid="{00000000-0005-0000-0000-00001A000000}"/>
    <cellStyle name="MSTRStyle.Todos.c9_5a51e594-f96b-4da2-8e95-9c20ffe12f9e" xfId="29" xr:uid="{00000000-0005-0000-0000-00001B000000}"/>
    <cellStyle name="Normal" xfId="0" builtinId="0"/>
    <cellStyle name="Normal 10" xfId="48" xr:uid="{7058EDDB-2C98-440F-B7DB-70A68D35EAE7}"/>
    <cellStyle name="Normal 2" xfId="4" xr:uid="{00000000-0005-0000-0000-00001D000000}"/>
    <cellStyle name="Normal 2 2" xfId="11" xr:uid="{00000000-0005-0000-0000-00001E000000}"/>
    <cellStyle name="Normal 2 2 2" xfId="16" xr:uid="{00000000-0005-0000-0000-00001F000000}"/>
    <cellStyle name="Normal 3" xfId="3" xr:uid="{00000000-0005-0000-0000-000020000000}"/>
    <cellStyle name="Normal 3 2" xfId="8" xr:uid="{00000000-0005-0000-0000-000021000000}"/>
    <cellStyle name="Normal 4" xfId="5" xr:uid="{00000000-0005-0000-0000-000022000000}"/>
    <cellStyle name="Normal 4 2" xfId="7" xr:uid="{00000000-0005-0000-0000-000023000000}"/>
    <cellStyle name="Normal 5" xfId="12" xr:uid="{00000000-0005-0000-0000-000024000000}"/>
    <cellStyle name="Normal 6" xfId="37" xr:uid="{00000000-0005-0000-0000-000025000000}"/>
    <cellStyle name="Normal 7" xfId="2" xr:uid="{00000000-0005-0000-0000-000026000000}"/>
    <cellStyle name="Normal 8" xfId="38" xr:uid="{00000000-0005-0000-0000-000027000000}"/>
    <cellStyle name="Normal 9" xfId="39" xr:uid="{00000000-0005-0000-0000-000028000000}"/>
    <cellStyle name="Normal_3 Regimen Ordinario" xfId="14" xr:uid="{00000000-0005-0000-0000-000029000000}"/>
    <cellStyle name="Normal_5 Regimen Especial" xfId="6" xr:uid="{00000000-0005-0000-0000-00002A000000}"/>
    <cellStyle name="Normal_A1 Comparacion Internacional" xfId="1" xr:uid="{00000000-0005-0000-0000-00002B000000}"/>
    <cellStyle name="Normal_cuadro 1.1 2" xfId="9" xr:uid="{00000000-0005-0000-0000-00002C000000}"/>
    <cellStyle name="Porcentaje" xfId="13" builtinId="5"/>
  </cellStyles>
  <dxfs count="2"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44B114"/>
      <color rgb="FF385723"/>
      <color rgb="FF004563"/>
      <color rgb="FFBFBFBF"/>
      <color rgb="FFF5F5F5"/>
      <color rgb="FFCCCCFF"/>
      <color rgb="FFFF9933"/>
      <color rgb="FFCC3300"/>
      <color rgb="FF800000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styles" Target="styles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338108955892703"/>
          <c:y val="0.10657897174617879"/>
          <c:w val="0.4868981499263812"/>
          <c:h val="0.7828558489012403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7CF9"/>
              </a:solidFill>
            </c:spPr>
            <c:extLst>
              <c:ext xmlns:c16="http://schemas.microsoft.com/office/drawing/2014/chart" uri="{C3380CC4-5D6E-409C-BE32-E72D297353CC}">
                <c16:uniqueId val="{00000001-32E5-4465-9654-3942BDE5BA0E}"/>
              </c:ext>
            </c:extLst>
          </c:dPt>
          <c:dPt>
            <c:idx val="1"/>
            <c:bubble3D val="0"/>
            <c:spPr>
              <a:solidFill>
                <a:srgbClr val="464394"/>
              </a:solidFill>
            </c:spPr>
            <c:extLst>
              <c:ext xmlns:c16="http://schemas.microsoft.com/office/drawing/2014/chart" uri="{C3380CC4-5D6E-409C-BE32-E72D297353CC}">
                <c16:uniqueId val="{00000003-32E5-4465-9654-3942BDE5BA0E}"/>
              </c:ext>
            </c:extLst>
          </c:dPt>
          <c:dPt>
            <c:idx val="2"/>
            <c:bubble3D val="0"/>
            <c:spPr>
              <a:solidFill>
                <a:srgbClr val="993300"/>
              </a:solidFill>
            </c:spPr>
            <c:extLst>
              <c:ext xmlns:c16="http://schemas.microsoft.com/office/drawing/2014/chart" uri="{C3380CC4-5D6E-409C-BE32-E72D297353CC}">
                <c16:uniqueId val="{00000005-32E5-4465-9654-3942BDE5BA0E}"/>
              </c:ext>
            </c:extLst>
          </c:dPt>
          <c:dPt>
            <c:idx val="3"/>
            <c:bubble3D val="0"/>
            <c:spPr>
              <a:solidFill>
                <a:srgbClr val="FFCC66"/>
              </a:solidFill>
            </c:spPr>
            <c:extLst>
              <c:ext xmlns:c16="http://schemas.microsoft.com/office/drawing/2014/chart" uri="{C3380CC4-5D6E-409C-BE32-E72D297353CC}">
                <c16:uniqueId val="{00000007-32E5-4465-9654-3942BDE5BA0E}"/>
              </c:ext>
            </c:extLst>
          </c:dPt>
          <c:dPt>
            <c:idx val="4"/>
            <c:bubble3D val="0"/>
            <c:spPr>
              <a:solidFill>
                <a:srgbClr val="CFA2CA"/>
              </a:solidFill>
            </c:spPr>
            <c:extLst>
              <c:ext xmlns:c16="http://schemas.microsoft.com/office/drawing/2014/chart" uri="{C3380CC4-5D6E-409C-BE32-E72D297353CC}">
                <c16:uniqueId val="{00000009-32E5-4465-9654-3942BDE5BA0E}"/>
              </c:ext>
            </c:extLst>
          </c:dPt>
          <c:dPt>
            <c:idx val="5"/>
            <c:bubble3D val="0"/>
            <c:spPr>
              <a:solidFill>
                <a:srgbClr val="666666"/>
              </a:solidFill>
            </c:spPr>
            <c:extLst>
              <c:ext xmlns:c16="http://schemas.microsoft.com/office/drawing/2014/chart" uri="{C3380CC4-5D6E-409C-BE32-E72D297353CC}">
                <c16:uniqueId val="{0000000B-32E5-4465-9654-3942BDE5BA0E}"/>
              </c:ext>
            </c:extLst>
          </c:dPt>
          <c:dPt>
            <c:idx val="6"/>
            <c:bubble3D val="0"/>
            <c:spPr>
              <a:solidFill>
                <a:srgbClr val="A0A0A0"/>
              </a:solidFill>
            </c:spPr>
            <c:extLst>
              <c:ext xmlns:c16="http://schemas.microsoft.com/office/drawing/2014/chart" uri="{C3380CC4-5D6E-409C-BE32-E72D297353CC}">
                <c16:uniqueId val="{0000000D-32E5-4465-9654-3942BDE5BA0E}"/>
              </c:ext>
            </c:extLst>
          </c:dPt>
          <c:dPt>
            <c:idx val="7"/>
            <c:bubble3D val="0"/>
            <c:spPr>
              <a:solidFill>
                <a:srgbClr val="70AD47"/>
              </a:solidFill>
            </c:spPr>
            <c:extLst>
              <c:ext xmlns:c16="http://schemas.microsoft.com/office/drawing/2014/chart" uri="{C3380CC4-5D6E-409C-BE32-E72D297353CC}">
                <c16:uniqueId val="{0000000F-32E5-4465-9654-3942BDE5BA0E}"/>
              </c:ext>
            </c:extLst>
          </c:dPt>
          <c:dPt>
            <c:idx val="8"/>
            <c:bubble3D val="0"/>
            <c:spPr>
              <a:solidFill>
                <a:srgbClr val="0090D1"/>
              </a:solidFill>
            </c:spPr>
            <c:extLst>
              <c:ext xmlns:c16="http://schemas.microsoft.com/office/drawing/2014/chart" uri="{C3380CC4-5D6E-409C-BE32-E72D297353CC}">
                <c16:uniqueId val="{00000011-32E5-4465-9654-3942BDE5BA0E}"/>
              </c:ext>
            </c:extLst>
          </c:dPt>
          <c:dPt>
            <c:idx val="9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13-32E5-4465-9654-3942BDE5BA0E}"/>
              </c:ext>
            </c:extLst>
          </c:dPt>
          <c:dPt>
            <c:idx val="1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15-32E5-4465-9654-3942BDE5BA0E}"/>
              </c:ext>
            </c:extLst>
          </c:dPt>
          <c:dPt>
            <c:idx val="11"/>
            <c:bubble3D val="0"/>
            <c:spPr>
              <a:solidFill>
                <a:srgbClr val="9A5CBC"/>
              </a:solidFill>
            </c:spPr>
            <c:extLst>
              <c:ext xmlns:c16="http://schemas.microsoft.com/office/drawing/2014/chart" uri="{C3380CC4-5D6E-409C-BE32-E72D297353CC}">
                <c16:uniqueId val="{00000017-32E5-4465-9654-3942BDE5BA0E}"/>
              </c:ext>
            </c:extLst>
          </c:dPt>
          <c:dLbls>
            <c:dLbl>
              <c:idx val="0"/>
              <c:layout>
                <c:manualLayout>
                  <c:x val="0.13333333333333333"/>
                  <c:y val="-0.1261485255519530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E5-4465-9654-3942BDE5BA0E}"/>
                </c:ext>
              </c:extLst>
            </c:dLbl>
            <c:dLbl>
              <c:idx val="1"/>
              <c:layout>
                <c:manualLayout>
                  <c:x val="0.20162601626016249"/>
                  <c:y val="-5.228758169934640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E5-4465-9654-3942BDE5BA0E}"/>
                </c:ext>
              </c:extLst>
            </c:dLbl>
            <c:dLbl>
              <c:idx val="2"/>
              <c:layout>
                <c:manualLayout>
                  <c:x val="0.17560975609756097"/>
                  <c:y val="-2.6143790849673201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484552845528455"/>
                      <c:h val="0.1233204672945293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32E5-4465-9654-3942BDE5BA0E}"/>
                </c:ext>
              </c:extLst>
            </c:dLbl>
            <c:dLbl>
              <c:idx val="3"/>
              <c:layout>
                <c:manualLayout>
                  <c:x val="0.14308943089430895"/>
                  <c:y val="0.1620915032679737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134959349593495"/>
                      <c:h val="0.1285492254644640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32E5-4465-9654-3942BDE5BA0E}"/>
                </c:ext>
              </c:extLst>
            </c:dLbl>
            <c:dLbl>
              <c:idx val="4"/>
              <c:layout>
                <c:manualLayout>
                  <c:x val="0.11707317073170732"/>
                  <c:y val="0.1516339869281045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E5-4465-9654-3942BDE5BA0E}"/>
                </c:ext>
              </c:extLst>
            </c:dLbl>
            <c:dLbl>
              <c:idx val="5"/>
              <c:layout>
                <c:manualLayout>
                  <c:x val="-0.17235772357723578"/>
                  <c:y val="0.1294866965158766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9016272965879266"/>
                      <c:h val="0.1599217744840718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32E5-4465-9654-3942BDE5BA0E}"/>
                </c:ext>
              </c:extLst>
            </c:dLbl>
            <c:dLbl>
              <c:idx val="6"/>
              <c:layout>
                <c:manualLayout>
                  <c:x val="-0.32845528455284551"/>
                  <c:y val="2.614379084967320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E5-4465-9654-3942BDE5BA0E}"/>
                </c:ext>
              </c:extLst>
            </c:dLbl>
            <c:dLbl>
              <c:idx val="7"/>
              <c:layout>
                <c:manualLayout>
                  <c:x val="-0.26666666666666666"/>
                  <c:y val="-8.366013071895424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2E5-4465-9654-3942BDE5BA0E}"/>
                </c:ext>
              </c:extLst>
            </c:dLbl>
            <c:dLbl>
              <c:idx val="8"/>
              <c:layout>
                <c:manualLayout>
                  <c:x val="-0.22276435567505282"/>
                  <c:y val="3.398692810457511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943102234171946"/>
                      <c:h val="0.1128629509546600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32E5-4465-9654-3942BDE5BA0E}"/>
                </c:ext>
              </c:extLst>
            </c:dLbl>
            <c:dLbl>
              <c:idx val="9"/>
              <c:layout>
                <c:manualLayout>
                  <c:x val="-0.26829268292682928"/>
                  <c:y val="2.365086717101538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146354266692274"/>
                      <c:h val="0.1233204672945293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32E5-4465-9654-3942BDE5BA0E}"/>
                </c:ext>
              </c:extLst>
            </c:dLbl>
            <c:dLbl>
              <c:idx val="10"/>
              <c:layout>
                <c:manualLayout>
                  <c:x val="-0.21463414634146344"/>
                  <c:y val="-7.581699346405229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785365853658536"/>
                      <c:h val="0.1128629509546600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32E5-4465-9654-3942BDE5BA0E}"/>
                </c:ext>
              </c:extLst>
            </c:dLbl>
            <c:dLbl>
              <c:idx val="11"/>
              <c:layout>
                <c:manualLayout>
                  <c:x val="-9.9186991869918723E-2"/>
                  <c:y val="-0.143790849673202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03739837398374"/>
                      <c:h val="0.1128629509546600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7-32E5-4465-9654-3942BDE5BA0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4563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Dat_01!$A$33:$A$44</c:f>
              <c:strCache>
                <c:ptCount val="12"/>
                <c:pt idx="0">
                  <c:v>Turbinación bombeo</c:v>
                </c:pt>
                <c:pt idx="1">
                  <c:v>Nuclear</c:v>
                </c:pt>
                <c:pt idx="2">
                  <c:v>Carbón</c:v>
                </c:pt>
                <c:pt idx="3">
                  <c:v>Ciclo combinado</c:v>
                </c:pt>
                <c:pt idx="4">
                  <c:v>Cogeneración</c:v>
                </c:pt>
                <c:pt idx="5">
                  <c:v>Residuos no renovables</c:v>
                </c:pt>
                <c:pt idx="6">
                  <c:v>Residuos renovables</c:v>
                </c:pt>
                <c:pt idx="7">
                  <c:v>Eólica</c:v>
                </c:pt>
                <c:pt idx="8">
                  <c:v>Hidráulica</c:v>
                </c:pt>
                <c:pt idx="9">
                  <c:v>Solar fotovoltaica</c:v>
                </c:pt>
                <c:pt idx="10">
                  <c:v>Solar térmica</c:v>
                </c:pt>
                <c:pt idx="11">
                  <c:v>Otras renovables</c:v>
                </c:pt>
              </c:strCache>
            </c:strRef>
          </c:cat>
          <c:val>
            <c:numRef>
              <c:f>Dat_01!$C$33:$C$44</c:f>
              <c:numCache>
                <c:formatCode>#,##0.0</c:formatCode>
                <c:ptCount val="12"/>
                <c:pt idx="0">
                  <c:v>3.2</c:v>
                </c:pt>
                <c:pt idx="1">
                  <c:v>6.8</c:v>
                </c:pt>
                <c:pt idx="2">
                  <c:v>8.8000000000000007</c:v>
                </c:pt>
                <c:pt idx="3">
                  <c:v>23.4</c:v>
                </c:pt>
                <c:pt idx="4">
                  <c:v>5.3999999999999915</c:v>
                </c:pt>
                <c:pt idx="5">
                  <c:v>0.4</c:v>
                </c:pt>
                <c:pt idx="6">
                  <c:v>0.1</c:v>
                </c:pt>
                <c:pt idx="7">
                  <c:v>24.1</c:v>
                </c:pt>
                <c:pt idx="8">
                  <c:v>16.3</c:v>
                </c:pt>
                <c:pt idx="9">
                  <c:v>8.3000000000000007</c:v>
                </c:pt>
                <c:pt idx="10">
                  <c:v>2.2000000000000002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2E5-4465-9654-3942BDE5BA0E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  <c:holeSize val="50"/>
      </c:doughnutChart>
      <c:spPr>
        <a:noFill/>
      </c:spPr>
    </c:plotArea>
    <c:plotVisOnly val="1"/>
    <c:dispBlanksAs val="zero"/>
    <c:showDLblsOverMax val="0"/>
  </c:chart>
  <c:spPr>
    <a:solidFill>
      <a:srgbClr val="F5F5F5"/>
    </a:solidFill>
    <a:ln>
      <a:noFill/>
    </a:ln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38078019217548E-2"/>
          <c:y val="0.19852622507025586"/>
          <c:w val="0.89139096346862223"/>
          <c:h val="0.67007523509679123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Dat_01!$A$143</c:f>
              <c:strCache>
                <c:ptCount val="1"/>
                <c:pt idx="0">
                  <c:v>Turbinación bombeo</c:v>
                </c:pt>
              </c:strCache>
            </c:strRef>
          </c:tx>
          <c:spPr>
            <a:solidFill>
              <a:srgbClr val="007CF9"/>
            </a:solidFill>
            <a:ln>
              <a:noFill/>
            </a:ln>
            <a:effectLst/>
          </c:spPr>
          <c:invertIfNegative val="0"/>
          <c:cat>
            <c:strRef>
              <c:f>Dat_01!$B$140:$N$140</c:f>
              <c:strCache>
                <c:ptCount val="13"/>
                <c:pt idx="0">
                  <c:v>E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E</c:v>
                </c:pt>
              </c:strCache>
            </c:strRef>
          </c:cat>
          <c:val>
            <c:numRef>
              <c:f>Dat_01!$B$143:$N$143</c:f>
              <c:numCache>
                <c:formatCode>#,##0.0</c:formatCode>
                <c:ptCount val="13"/>
                <c:pt idx="0">
                  <c:v>160.23613672600001</c:v>
                </c:pt>
                <c:pt idx="1">
                  <c:v>184.627649926</c:v>
                </c:pt>
                <c:pt idx="2">
                  <c:v>182.227465258</c:v>
                </c:pt>
                <c:pt idx="3">
                  <c:v>129.46685282000001</c:v>
                </c:pt>
                <c:pt idx="4">
                  <c:v>124.92970631599999</c:v>
                </c:pt>
                <c:pt idx="5">
                  <c:v>54.725804748000002</c:v>
                </c:pt>
                <c:pt idx="6">
                  <c:v>24.305235333999999</c:v>
                </c:pt>
                <c:pt idx="7">
                  <c:v>70.640000060000006</c:v>
                </c:pt>
                <c:pt idx="8">
                  <c:v>104.26472390000001</c:v>
                </c:pt>
                <c:pt idx="9">
                  <c:v>116.03424181</c:v>
                </c:pt>
                <c:pt idx="10">
                  <c:v>172.10635217000001</c:v>
                </c:pt>
                <c:pt idx="11">
                  <c:v>318.75078227400002</c:v>
                </c:pt>
                <c:pt idx="12">
                  <c:v>233.77888705199999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70-4BE9-B18B-1E29E3BE3F83}"/>
            </c:ext>
          </c:extLst>
        </c:ser>
        <c:ser>
          <c:idx val="2"/>
          <c:order val="1"/>
          <c:tx>
            <c:strRef>
              <c:f>Dat_01!$A$144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464394"/>
            </a:solidFill>
            <a:ln>
              <a:noFill/>
            </a:ln>
            <a:effectLst/>
          </c:spPr>
          <c:invertIfNegative val="0"/>
          <c:cat>
            <c:strRef>
              <c:f>Dat_01!$B$140:$N$140</c:f>
              <c:strCache>
                <c:ptCount val="13"/>
                <c:pt idx="0">
                  <c:v>E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E</c:v>
                </c:pt>
              </c:strCache>
            </c:strRef>
          </c:cat>
          <c:val>
            <c:numRef>
              <c:f>Dat_01!$B$144:$N$144</c:f>
              <c:numCache>
                <c:formatCode>#,##0.0</c:formatCode>
                <c:ptCount val="13"/>
                <c:pt idx="0">
                  <c:v>5041.3888260000003</c:v>
                </c:pt>
                <c:pt idx="1">
                  <c:v>4766.7856579999998</c:v>
                </c:pt>
                <c:pt idx="2">
                  <c:v>5274.7472820000003</c:v>
                </c:pt>
                <c:pt idx="3">
                  <c:v>4621.6629220000004</c:v>
                </c:pt>
                <c:pt idx="4">
                  <c:v>3976.917465</c:v>
                </c:pt>
                <c:pt idx="5">
                  <c:v>4647.8769560000001</c:v>
                </c:pt>
                <c:pt idx="6">
                  <c:v>5123.1117279999999</c:v>
                </c:pt>
                <c:pt idx="7">
                  <c:v>5068.1443870000003</c:v>
                </c:pt>
                <c:pt idx="8">
                  <c:v>4995.5062809999999</c:v>
                </c:pt>
                <c:pt idx="9">
                  <c:v>4530.6687620000002</c:v>
                </c:pt>
                <c:pt idx="10">
                  <c:v>3427.5262950000001</c:v>
                </c:pt>
                <c:pt idx="11">
                  <c:v>4350.070831</c:v>
                </c:pt>
                <c:pt idx="12">
                  <c:v>5289.2272160000002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70-4BE9-B18B-1E29E3BE3F83}"/>
            </c:ext>
          </c:extLst>
        </c:ser>
        <c:ser>
          <c:idx val="0"/>
          <c:order val="2"/>
          <c:tx>
            <c:strRef>
              <c:f>Dat_01!$A$145</c:f>
              <c:strCache>
                <c:ptCount val="1"/>
                <c:pt idx="0">
                  <c:v>Carbón</c:v>
                </c:pt>
              </c:strCache>
            </c:strRef>
          </c:tx>
          <c:spPr>
            <a:solidFill>
              <a:srgbClr val="993300"/>
            </a:solidFill>
            <a:ln>
              <a:noFill/>
            </a:ln>
            <a:effectLst/>
          </c:spPr>
          <c:invertIfNegative val="0"/>
          <c:cat>
            <c:strRef>
              <c:f>Dat_01!$B$140:$N$140</c:f>
              <c:strCache>
                <c:ptCount val="13"/>
                <c:pt idx="0">
                  <c:v>E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E</c:v>
                </c:pt>
              </c:strCache>
            </c:strRef>
          </c:cat>
          <c:val>
            <c:numRef>
              <c:f>Dat_01!$B$145:$N$145</c:f>
              <c:numCache>
                <c:formatCode>#,##0.0</c:formatCode>
                <c:ptCount val="13"/>
                <c:pt idx="0">
                  <c:v>3075.0126260000002</c:v>
                </c:pt>
                <c:pt idx="1">
                  <c:v>2246.7762189999999</c:v>
                </c:pt>
                <c:pt idx="2">
                  <c:v>824.64084000000003</c:v>
                </c:pt>
                <c:pt idx="3">
                  <c:v>722.92722700000002</c:v>
                </c:pt>
                <c:pt idx="4">
                  <c:v>342.70616999999999</c:v>
                </c:pt>
                <c:pt idx="5">
                  <c:v>416.30111399999998</c:v>
                </c:pt>
                <c:pt idx="6">
                  <c:v>661.90379600000006</c:v>
                </c:pt>
                <c:pt idx="7">
                  <c:v>341.39558</c:v>
                </c:pt>
                <c:pt idx="8">
                  <c:v>443.18280800000002</c:v>
                </c:pt>
                <c:pt idx="9">
                  <c:v>675.62506499999995</c:v>
                </c:pt>
                <c:pt idx="10">
                  <c:v>548.229692</c:v>
                </c:pt>
                <c:pt idx="11">
                  <c:v>374.11575099999999</c:v>
                </c:pt>
                <c:pt idx="12">
                  <c:v>869.07908899999995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70-4BE9-B18B-1E29E3BE3F83}"/>
            </c:ext>
          </c:extLst>
        </c:ser>
        <c:ser>
          <c:idx val="1"/>
          <c:order val="3"/>
          <c:tx>
            <c:strRef>
              <c:f>Dat_01!$A$146</c:f>
              <c:strCache>
                <c:ptCount val="1"/>
                <c:pt idx="0">
                  <c:v>Ciclo combinado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cat>
            <c:strRef>
              <c:f>Dat_01!$B$140:$N$140</c:f>
              <c:strCache>
                <c:ptCount val="13"/>
                <c:pt idx="0">
                  <c:v>E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E</c:v>
                </c:pt>
              </c:strCache>
            </c:strRef>
          </c:cat>
          <c:val>
            <c:numRef>
              <c:f>Dat_01!$B$146:$N$146</c:f>
              <c:numCache>
                <c:formatCode>#,##0.0</c:formatCode>
                <c:ptCount val="13"/>
                <c:pt idx="0">
                  <c:v>3198.741031</c:v>
                </c:pt>
                <c:pt idx="1">
                  <c:v>2453.2141339999998</c:v>
                </c:pt>
                <c:pt idx="2">
                  <c:v>2129.0058009999998</c:v>
                </c:pt>
                <c:pt idx="3">
                  <c:v>2714.2505219999998</c:v>
                </c:pt>
                <c:pt idx="4">
                  <c:v>3899.4977060000001</c:v>
                </c:pt>
                <c:pt idx="5">
                  <c:v>5107.4552890000004</c:v>
                </c:pt>
                <c:pt idx="6">
                  <c:v>6956.6277</c:v>
                </c:pt>
                <c:pt idx="7">
                  <c:v>7016.5746319999998</c:v>
                </c:pt>
                <c:pt idx="8">
                  <c:v>5427.2651390000001</c:v>
                </c:pt>
                <c:pt idx="9">
                  <c:v>5623.0261039999996</c:v>
                </c:pt>
                <c:pt idx="10">
                  <c:v>3859.056505</c:v>
                </c:pt>
                <c:pt idx="11">
                  <c:v>2755.641838</c:v>
                </c:pt>
                <c:pt idx="12">
                  <c:v>3272.2781949999999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70-4BE9-B18B-1E29E3BE3F83}"/>
            </c:ext>
          </c:extLst>
        </c:ser>
        <c:ser>
          <c:idx val="5"/>
          <c:order val="4"/>
          <c:tx>
            <c:strRef>
              <c:f>Dat_01!$A$151</c:f>
              <c:strCache>
                <c:ptCount val="1"/>
                <c:pt idx="0">
                  <c:v>Cogeneración</c:v>
                </c:pt>
              </c:strCache>
            </c:strRef>
          </c:tx>
          <c:spPr>
            <a:solidFill>
              <a:srgbClr val="CFA2CA"/>
            </a:solidFill>
            <a:ln>
              <a:noFill/>
            </a:ln>
            <a:effectLst/>
          </c:spPr>
          <c:invertIfNegative val="0"/>
          <c:cat>
            <c:strRef>
              <c:f>Dat_01!$B$140:$N$140</c:f>
              <c:strCache>
                <c:ptCount val="13"/>
                <c:pt idx="0">
                  <c:v>E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E</c:v>
                </c:pt>
              </c:strCache>
            </c:strRef>
          </c:cat>
          <c:val>
            <c:numRef>
              <c:f>Dat_01!$B$151:$N$151</c:f>
              <c:numCache>
                <c:formatCode>#,##0.0</c:formatCode>
                <c:ptCount val="13"/>
                <c:pt idx="0">
                  <c:v>2671.4589550000001</c:v>
                </c:pt>
                <c:pt idx="1">
                  <c:v>2391.3661729999999</c:v>
                </c:pt>
                <c:pt idx="2">
                  <c:v>2591.305206</c:v>
                </c:pt>
                <c:pt idx="3">
                  <c:v>2489.5731639999999</c:v>
                </c:pt>
                <c:pt idx="4">
                  <c:v>2544.8537660000002</c:v>
                </c:pt>
                <c:pt idx="5">
                  <c:v>2419.8174090000002</c:v>
                </c:pt>
                <c:pt idx="6">
                  <c:v>2457.5535610000002</c:v>
                </c:pt>
                <c:pt idx="7">
                  <c:v>2354.265065</c:v>
                </c:pt>
                <c:pt idx="8">
                  <c:v>2352.8584179999998</c:v>
                </c:pt>
                <c:pt idx="9">
                  <c:v>2483.371537</c:v>
                </c:pt>
                <c:pt idx="10">
                  <c:v>2465.2001190000001</c:v>
                </c:pt>
                <c:pt idx="11">
                  <c:v>2334.6439070000001</c:v>
                </c:pt>
                <c:pt idx="12">
                  <c:v>2435.4429239999999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70-4BE9-B18B-1E29E3BE3F83}"/>
            </c:ext>
          </c:extLst>
        </c:ser>
        <c:ser>
          <c:idx val="3"/>
          <c:order val="5"/>
          <c:tx>
            <c:strRef>
              <c:f>Dat_01!$A$152</c:f>
              <c:strCache>
                <c:ptCount val="1"/>
                <c:pt idx="0">
                  <c:v>Residuos no renovables</c:v>
                </c:pt>
              </c:strCache>
            </c:strRef>
          </c:tx>
          <c:spPr>
            <a:solidFill>
              <a:srgbClr val="666666"/>
            </a:solidFill>
            <a:ln>
              <a:noFill/>
            </a:ln>
            <a:effectLst/>
          </c:spPr>
          <c:invertIfNegative val="0"/>
          <c:cat>
            <c:strRef>
              <c:f>Dat_01!$B$140:$N$140</c:f>
              <c:strCache>
                <c:ptCount val="13"/>
                <c:pt idx="0">
                  <c:v>E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E</c:v>
                </c:pt>
              </c:strCache>
            </c:strRef>
          </c:cat>
          <c:val>
            <c:numRef>
              <c:f>Dat_01!$B$152:$N$152</c:f>
              <c:numCache>
                <c:formatCode>#,##0.0</c:formatCode>
                <c:ptCount val="13"/>
                <c:pt idx="0">
                  <c:v>196.595054</c:v>
                </c:pt>
                <c:pt idx="1">
                  <c:v>180.749244</c:v>
                </c:pt>
                <c:pt idx="2">
                  <c:v>200.77951049999999</c:v>
                </c:pt>
                <c:pt idx="3">
                  <c:v>175.342614</c:v>
                </c:pt>
                <c:pt idx="4">
                  <c:v>154.68218999999999</c:v>
                </c:pt>
                <c:pt idx="5">
                  <c:v>156.89450450000001</c:v>
                </c:pt>
                <c:pt idx="6">
                  <c:v>161.3076265</c:v>
                </c:pt>
                <c:pt idx="7">
                  <c:v>182.311137</c:v>
                </c:pt>
                <c:pt idx="8">
                  <c:v>188.01692750000001</c:v>
                </c:pt>
                <c:pt idx="9">
                  <c:v>169.37619900000001</c:v>
                </c:pt>
                <c:pt idx="10">
                  <c:v>144.5833825</c:v>
                </c:pt>
                <c:pt idx="11">
                  <c:v>160.99247</c:v>
                </c:pt>
                <c:pt idx="12">
                  <c:v>157.34790000000001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E70-4BE9-B18B-1E29E3BE3F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90943288"/>
        <c:axId val="690943680"/>
      </c:barChart>
      <c:catAx>
        <c:axId val="6909432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004563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Meses</a:t>
                </a:r>
              </a:p>
            </c:rich>
          </c:tx>
          <c:layout>
            <c:manualLayout>
              <c:xMode val="edge"/>
              <c:yMode val="edge"/>
              <c:x val="0.91793984487198343"/>
              <c:y val="0.9361349077241228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rgbClr val="004563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4563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690943680"/>
        <c:crosses val="autoZero"/>
        <c:auto val="1"/>
        <c:lblAlgn val="ctr"/>
        <c:lblOffset val="100"/>
        <c:noMultiLvlLbl val="1"/>
      </c:catAx>
      <c:valAx>
        <c:axId val="690943680"/>
        <c:scaling>
          <c:orientation val="minMax"/>
          <c:max val="1600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004563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>
                    <a:solidFill>
                      <a:srgbClr val="004563"/>
                    </a:solidFill>
                  </a:rPr>
                  <a:t>GWh</a:t>
                </a:r>
              </a:p>
            </c:rich>
          </c:tx>
          <c:layout>
            <c:manualLayout>
              <c:xMode val="edge"/>
              <c:yMode val="edge"/>
              <c:x val="3.0705323611924532E-2"/>
              <c:y val="7.743627490397164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004563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4563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690943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4101736308540291"/>
          <c:y val="3.1421838177533384E-2"/>
          <c:w val="0.81495555479072734"/>
          <c:h val="6.13580927926476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004563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5F5F5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rgbClr val="004563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31300862004442E-2"/>
          <c:y val="0.18352005286750084"/>
          <c:w val="0.87861960913213566"/>
          <c:h val="0.70602926415670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Dat_01!$W$178</c:f>
              <c:strCache>
                <c:ptCount val="1"/>
                <c:pt idx="0">
                  <c:v>Generación eólica (GWh)</c:v>
                </c:pt>
              </c:strCache>
            </c:strRef>
          </c:tx>
          <c:spPr>
            <a:solidFill>
              <a:srgbClr val="44B114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44B11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86-462B-82E6-5CB9BA0106B9}"/>
              </c:ext>
            </c:extLst>
          </c:dPt>
          <c:dPt>
            <c:idx val="4"/>
            <c:invertIfNegative val="0"/>
            <c:bubble3D val="0"/>
            <c:spPr>
              <a:solidFill>
                <a:srgbClr val="44B11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2E9B-4267-9522-A9849656F051}"/>
              </c:ext>
            </c:extLst>
          </c:dPt>
          <c:dPt>
            <c:idx val="5"/>
            <c:invertIfNegative val="0"/>
            <c:bubble3D val="0"/>
            <c:spPr>
              <a:solidFill>
                <a:srgbClr val="44B11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C86-462B-82E6-5CB9BA0106B9}"/>
              </c:ext>
            </c:extLst>
          </c:dPt>
          <c:dPt>
            <c:idx val="7"/>
            <c:invertIfNegative val="0"/>
            <c:bubble3D val="0"/>
            <c:spPr>
              <a:solidFill>
                <a:srgbClr val="44B11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DA66-4769-BDF5-E92B1CE694E7}"/>
              </c:ext>
            </c:extLst>
          </c:dPt>
          <c:dPt>
            <c:idx val="8"/>
            <c:invertIfNegative val="0"/>
            <c:bubble3D val="0"/>
            <c:spPr>
              <a:solidFill>
                <a:srgbClr val="44B11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4E5B-4A73-9497-A98ABCECEEB9}"/>
              </c:ext>
            </c:extLst>
          </c:dPt>
          <c:dPt>
            <c:idx val="9"/>
            <c:invertIfNegative val="0"/>
            <c:bubble3D val="0"/>
            <c:spPr>
              <a:solidFill>
                <a:srgbClr val="44B11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C86-462B-82E6-5CB9BA0106B9}"/>
              </c:ext>
            </c:extLst>
          </c:dPt>
          <c:dPt>
            <c:idx val="12"/>
            <c:invertIfNegative val="0"/>
            <c:bubble3D val="0"/>
            <c:spPr>
              <a:solidFill>
                <a:srgbClr val="44B11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C86-462B-82E6-5CB9BA0106B9}"/>
              </c:ext>
            </c:extLst>
          </c:dPt>
          <c:dPt>
            <c:idx val="13"/>
            <c:invertIfNegative val="0"/>
            <c:bubble3D val="0"/>
            <c:spPr>
              <a:solidFill>
                <a:srgbClr val="44B11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C86-462B-82E6-5CB9BA0106B9}"/>
              </c:ext>
            </c:extLst>
          </c:dPt>
          <c:dPt>
            <c:idx val="15"/>
            <c:invertIfNegative val="0"/>
            <c:bubble3D val="0"/>
            <c:spPr>
              <a:solidFill>
                <a:srgbClr val="44B11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77D3-414D-8244-F92ABFF5E3CB}"/>
              </c:ext>
            </c:extLst>
          </c:dPt>
          <c:dPt>
            <c:idx val="17"/>
            <c:invertIfNegative val="0"/>
            <c:bubble3D val="0"/>
            <c:spPr>
              <a:solidFill>
                <a:srgbClr val="44B11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C86-462B-82E6-5CB9BA0106B9}"/>
              </c:ext>
            </c:extLst>
          </c:dPt>
          <c:dPt>
            <c:idx val="19"/>
            <c:invertIfNegative val="0"/>
            <c:bubble3D val="0"/>
            <c:spPr>
              <a:solidFill>
                <a:srgbClr val="38572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258D-4659-BF57-5B540963CCB1}"/>
              </c:ext>
            </c:extLst>
          </c:dPt>
          <c:dPt>
            <c:idx val="22"/>
            <c:invertIfNegative val="0"/>
            <c:bubble3D val="0"/>
            <c:spPr>
              <a:solidFill>
                <a:srgbClr val="44B11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C86-462B-82E6-5CB9BA0106B9}"/>
              </c:ext>
            </c:extLst>
          </c:dPt>
          <c:dPt>
            <c:idx val="23"/>
            <c:invertIfNegative val="0"/>
            <c:bubble3D val="0"/>
            <c:spPr>
              <a:solidFill>
                <a:srgbClr val="44B11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C86-462B-82E6-5CB9BA0106B9}"/>
              </c:ext>
            </c:extLst>
          </c:dPt>
          <c:dPt>
            <c:idx val="24"/>
            <c:invertIfNegative val="0"/>
            <c:bubble3D val="0"/>
            <c:spPr>
              <a:solidFill>
                <a:srgbClr val="44B11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C86-462B-82E6-5CB9BA0106B9}"/>
              </c:ext>
            </c:extLst>
          </c:dPt>
          <c:dPt>
            <c:idx val="26"/>
            <c:invertIfNegative val="0"/>
            <c:bubble3D val="0"/>
            <c:spPr>
              <a:solidFill>
                <a:srgbClr val="44B11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394B-47E8-B370-D3A158253148}"/>
              </c:ext>
            </c:extLst>
          </c:dPt>
          <c:dPt>
            <c:idx val="28"/>
            <c:invertIfNegative val="0"/>
            <c:bubble3D val="0"/>
            <c:spPr>
              <a:solidFill>
                <a:srgbClr val="44B11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C86-462B-82E6-5CB9BA0106B9}"/>
              </c:ext>
            </c:extLst>
          </c:dPt>
          <c:cat>
            <c:numRef>
              <c:f>[0]!Eol_Fechas</c:f>
              <c:numCache>
                <c:formatCode>0_)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Dat_01!$W$180:$W$210</c:f>
              <c:numCache>
                <c:formatCode>0_)</c:formatCode>
                <c:ptCount val="31"/>
                <c:pt idx="0">
                  <c:v>22.729690999999999</c:v>
                </c:pt>
                <c:pt idx="1">
                  <c:v>76.358892999999995</c:v>
                </c:pt>
                <c:pt idx="2">
                  <c:v>82.251890000000003</c:v>
                </c:pt>
                <c:pt idx="3">
                  <c:v>122.922623</c:v>
                </c:pt>
                <c:pt idx="4">
                  <c:v>58.951445</c:v>
                </c:pt>
                <c:pt idx="5">
                  <c:v>46.902985999999999</c:v>
                </c:pt>
                <c:pt idx="6">
                  <c:v>51.834186000000003</c:v>
                </c:pt>
                <c:pt idx="7">
                  <c:v>55.617998</c:v>
                </c:pt>
                <c:pt idx="8">
                  <c:v>129.95806899999999</c:v>
                </c:pt>
                <c:pt idx="9">
                  <c:v>167.65102100000001</c:v>
                </c:pt>
                <c:pt idx="10">
                  <c:v>74.797828999999993</c:v>
                </c:pt>
                <c:pt idx="11">
                  <c:v>55.127344000000001</c:v>
                </c:pt>
                <c:pt idx="12">
                  <c:v>124.725183</c:v>
                </c:pt>
                <c:pt idx="13">
                  <c:v>189.66226800000001</c:v>
                </c:pt>
                <c:pt idx="14">
                  <c:v>191.20311999999998</c:v>
                </c:pt>
                <c:pt idx="15">
                  <c:v>208.30400399999999</c:v>
                </c:pt>
                <c:pt idx="16">
                  <c:v>204.448643</c:v>
                </c:pt>
                <c:pt idx="17">
                  <c:v>192.56064499999999</c:v>
                </c:pt>
                <c:pt idx="18">
                  <c:v>325.277627</c:v>
                </c:pt>
                <c:pt idx="19">
                  <c:v>342.42979700000001</c:v>
                </c:pt>
                <c:pt idx="20">
                  <c:v>274.82623700000005</c:v>
                </c:pt>
                <c:pt idx="21">
                  <c:v>155.211343</c:v>
                </c:pt>
                <c:pt idx="22">
                  <c:v>78.188232999999997</c:v>
                </c:pt>
                <c:pt idx="23">
                  <c:v>59.561421000000003</c:v>
                </c:pt>
                <c:pt idx="24">
                  <c:v>45.082391000000001</c:v>
                </c:pt>
                <c:pt idx="25">
                  <c:v>127.780219</c:v>
                </c:pt>
                <c:pt idx="26">
                  <c:v>258.72138799999999</c:v>
                </c:pt>
                <c:pt idx="27">
                  <c:v>219.008285</c:v>
                </c:pt>
                <c:pt idx="28">
                  <c:v>204.47540100000001</c:v>
                </c:pt>
                <c:pt idx="29">
                  <c:v>225.380064</c:v>
                </c:pt>
                <c:pt idx="30">
                  <c:v>190.724231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8C86-462B-82E6-5CB9BA010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0944464"/>
        <c:axId val="690944856"/>
      </c:barChart>
      <c:lineChart>
        <c:grouping val="standard"/>
        <c:varyColors val="0"/>
        <c:ser>
          <c:idx val="1"/>
          <c:order val="1"/>
          <c:tx>
            <c:strRef>
              <c:f>Dat_01!$V$178</c:f>
              <c:strCache>
                <c:ptCount val="1"/>
                <c:pt idx="0">
                  <c:v>Generación eólica/Generación (%)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[0]!Eol_Fechas</c:f>
              <c:numCache>
                <c:formatCode>0_)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[0]!Eol_Porcentaje</c:f>
              <c:numCache>
                <c:formatCode>0.0_)</c:formatCode>
                <c:ptCount val="31"/>
                <c:pt idx="0">
                  <c:v>4.0364073278138024</c:v>
                </c:pt>
                <c:pt idx="1">
                  <c:v>11.367006583420485</c:v>
                </c:pt>
                <c:pt idx="2">
                  <c:v>12.661335249995359</c:v>
                </c:pt>
                <c:pt idx="3">
                  <c:v>19.275916283364502</c:v>
                </c:pt>
                <c:pt idx="4">
                  <c:v>10.20169722030159</c:v>
                </c:pt>
                <c:pt idx="5">
                  <c:v>8.0595157587241619</c:v>
                </c:pt>
                <c:pt idx="6">
                  <c:v>7.3971226652320965</c:v>
                </c:pt>
                <c:pt idx="7">
                  <c:v>7.9829617554458689</c:v>
                </c:pt>
                <c:pt idx="8">
                  <c:v>18.297985335774907</c:v>
                </c:pt>
                <c:pt idx="9">
                  <c:v>22.792488394649816</c:v>
                </c:pt>
                <c:pt idx="10">
                  <c:v>11.914015854995363</c:v>
                </c:pt>
                <c:pt idx="11">
                  <c:v>8.9548561031081366</c:v>
                </c:pt>
                <c:pt idx="12">
                  <c:v>17.096471348594466</c:v>
                </c:pt>
                <c:pt idx="13">
                  <c:v>26.542921587405395</c:v>
                </c:pt>
                <c:pt idx="14">
                  <c:v>26.441294412667027</c:v>
                </c:pt>
                <c:pt idx="15">
                  <c:v>27.934967276143819</c:v>
                </c:pt>
                <c:pt idx="16">
                  <c:v>27.729434355055886</c:v>
                </c:pt>
                <c:pt idx="17">
                  <c:v>29.76712196346493</c:v>
                </c:pt>
                <c:pt idx="18">
                  <c:v>43.162956101798592</c:v>
                </c:pt>
                <c:pt idx="19">
                  <c:v>40.666814133586897</c:v>
                </c:pt>
                <c:pt idx="20">
                  <c:v>33.639012794693606</c:v>
                </c:pt>
                <c:pt idx="21">
                  <c:v>20.158042255408024</c:v>
                </c:pt>
                <c:pt idx="22">
                  <c:v>10.621001482580782</c:v>
                </c:pt>
                <c:pt idx="23">
                  <c:v>8.1830167835742653</c:v>
                </c:pt>
                <c:pt idx="24">
                  <c:v>7.2468348434943684</c:v>
                </c:pt>
                <c:pt idx="25">
                  <c:v>20.601827791093498</c:v>
                </c:pt>
                <c:pt idx="26">
                  <c:v>33.790735735251275</c:v>
                </c:pt>
                <c:pt idx="27">
                  <c:v>29.637984162561143</c:v>
                </c:pt>
                <c:pt idx="28">
                  <c:v>27.697307594894795</c:v>
                </c:pt>
                <c:pt idx="29">
                  <c:v>31.145342218145295</c:v>
                </c:pt>
                <c:pt idx="30">
                  <c:v>27.469874443223024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C86-462B-82E6-5CB9BA010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0945640"/>
        <c:axId val="690945248"/>
      </c:lineChart>
      <c:catAx>
        <c:axId val="6909444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317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4563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690944856"/>
        <c:crosses val="autoZero"/>
        <c:auto val="0"/>
        <c:lblAlgn val="ctr"/>
        <c:lblOffset val="100"/>
        <c:noMultiLvlLbl val="0"/>
      </c:catAx>
      <c:valAx>
        <c:axId val="690944856"/>
        <c:scaling>
          <c:orientation val="minMax"/>
          <c:max val="50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004563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GWh</a:t>
                </a:r>
              </a:p>
            </c:rich>
          </c:tx>
          <c:layout>
            <c:manualLayout>
              <c:xMode val="edge"/>
              <c:yMode val="edge"/>
              <c:x val="9.0309775329189806E-3"/>
              <c:y val="7.9435082491173162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004563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0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4563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690944464"/>
        <c:crosses val="autoZero"/>
        <c:crossBetween val="between"/>
        <c:majorUnit val="50"/>
      </c:valAx>
      <c:valAx>
        <c:axId val="690945248"/>
        <c:scaling>
          <c:orientation val="minMax"/>
          <c:max val="50"/>
          <c:min val="0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004563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%</a:t>
                </a:r>
              </a:p>
            </c:rich>
          </c:tx>
          <c:layout>
            <c:manualLayout>
              <c:xMode val="edge"/>
              <c:yMode val="edge"/>
              <c:x val="0.94435111644215319"/>
              <c:y val="7.151742611745978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004563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4563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690945640"/>
        <c:crosses val="max"/>
        <c:crossBetween val="between"/>
        <c:majorUnit val="5"/>
      </c:valAx>
      <c:catAx>
        <c:axId val="690945640"/>
        <c:scaling>
          <c:orientation val="minMax"/>
        </c:scaling>
        <c:delete val="1"/>
        <c:axPos val="b"/>
        <c:numFmt formatCode="0_)" sourceLinked="1"/>
        <c:majorTickMark val="out"/>
        <c:minorTickMark val="none"/>
        <c:tickLblPos val="nextTo"/>
        <c:crossAx val="690945248"/>
        <c:crosses val="autoZero"/>
        <c:auto val="0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6704125549645195"/>
          <c:y val="3.6949063077329113E-2"/>
          <c:w val="0.56574580087988746"/>
          <c:h val="7.83615230993987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004563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5F5F5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rgbClr val="004563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739267572077873E-2"/>
          <c:y val="0.16203432686097483"/>
          <c:w val="0.88055373118747826"/>
          <c:h val="0.70656704047108021"/>
        </c:manualLayout>
      </c:layout>
      <c:areaChart>
        <c:grouping val="standard"/>
        <c:varyColors val="0"/>
        <c:ser>
          <c:idx val="1"/>
          <c:order val="0"/>
          <c:tx>
            <c:v>Generación</c:v>
          </c:tx>
          <c:spPr>
            <a:solidFill>
              <a:schemeClr val="bg1">
                <a:lumMod val="85000"/>
              </a:schemeClr>
            </a:solidFill>
            <a:ln w="25400">
              <a:noFill/>
            </a:ln>
            <a:effectLst/>
          </c:spPr>
          <c:val>
            <c:numRef>
              <c:f>Dat_01!$O$220:$O$243</c:f>
              <c:numCache>
                <c:formatCode>#,##0.0</c:formatCode>
                <c:ptCount val="24"/>
                <c:pt idx="0">
                  <c:v>30.828783000000001</c:v>
                </c:pt>
                <c:pt idx="1">
                  <c:v>30.756997999999999</c:v>
                </c:pt>
                <c:pt idx="2">
                  <c:v>30.578189999999999</c:v>
                </c:pt>
                <c:pt idx="3">
                  <c:v>30.348362999999999</c:v>
                </c:pt>
                <c:pt idx="4">
                  <c:v>29.996880999999998</c:v>
                </c:pt>
                <c:pt idx="5">
                  <c:v>30.364820000000002</c:v>
                </c:pt>
                <c:pt idx="6">
                  <c:v>30.883804000000001</c:v>
                </c:pt>
                <c:pt idx="7">
                  <c:v>33.564636</c:v>
                </c:pt>
                <c:pt idx="8">
                  <c:v>35.516793999999997</c:v>
                </c:pt>
                <c:pt idx="9">
                  <c:v>36.909283000000002</c:v>
                </c:pt>
                <c:pt idx="10">
                  <c:v>37.522920999999997</c:v>
                </c:pt>
                <c:pt idx="11">
                  <c:v>38.342640000000003</c:v>
                </c:pt>
                <c:pt idx="12">
                  <c:v>38.662322000000003</c:v>
                </c:pt>
                <c:pt idx="13">
                  <c:v>38.688712000000002</c:v>
                </c:pt>
                <c:pt idx="14">
                  <c:v>38.566457</c:v>
                </c:pt>
                <c:pt idx="15">
                  <c:v>38.311053000000001</c:v>
                </c:pt>
                <c:pt idx="16">
                  <c:v>37.526307000000003</c:v>
                </c:pt>
                <c:pt idx="17">
                  <c:v>37.030773000000003</c:v>
                </c:pt>
                <c:pt idx="18">
                  <c:v>37.749391000000003</c:v>
                </c:pt>
                <c:pt idx="19">
                  <c:v>38.783848999999996</c:v>
                </c:pt>
                <c:pt idx="20">
                  <c:v>38.946508999999999</c:v>
                </c:pt>
                <c:pt idx="21">
                  <c:v>35.906222999999997</c:v>
                </c:pt>
                <c:pt idx="22">
                  <c:v>34.313017000000002</c:v>
                </c:pt>
                <c:pt idx="23">
                  <c:v>31.938704999999999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D5-491D-86F4-1C3EAD5D033B}"/>
            </c:ext>
          </c:extLst>
        </c:ser>
        <c:ser>
          <c:idx val="0"/>
          <c:order val="1"/>
          <c:tx>
            <c:v>Eólica</c:v>
          </c:tx>
          <c:spPr>
            <a:solidFill>
              <a:srgbClr val="44B114"/>
            </a:solidFill>
            <a:ln w="25400">
              <a:noFill/>
            </a:ln>
            <a:effectLst/>
          </c:spPr>
          <c:val>
            <c:numRef>
              <c:f>Dat_01!$H$220:$H$243</c:f>
              <c:numCache>
                <c:formatCode>#,##0.0</c:formatCode>
                <c:ptCount val="24"/>
                <c:pt idx="0">
                  <c:v>14.683527</c:v>
                </c:pt>
                <c:pt idx="1">
                  <c:v>15.061062</c:v>
                </c:pt>
                <c:pt idx="2">
                  <c:v>15.153097000000001</c:v>
                </c:pt>
                <c:pt idx="3">
                  <c:v>14.889321000000001</c:v>
                </c:pt>
                <c:pt idx="4">
                  <c:v>14.950670000000001</c:v>
                </c:pt>
                <c:pt idx="5">
                  <c:v>14.803375000000001</c:v>
                </c:pt>
                <c:pt idx="6">
                  <c:v>14.722238000000001</c:v>
                </c:pt>
                <c:pt idx="7">
                  <c:v>14.521843000000001</c:v>
                </c:pt>
                <c:pt idx="8">
                  <c:v>14.265554</c:v>
                </c:pt>
                <c:pt idx="9">
                  <c:v>14.121282000000001</c:v>
                </c:pt>
                <c:pt idx="10">
                  <c:v>13.754049</c:v>
                </c:pt>
                <c:pt idx="11">
                  <c:v>13.953791000000001</c:v>
                </c:pt>
                <c:pt idx="12">
                  <c:v>13.917348</c:v>
                </c:pt>
                <c:pt idx="13">
                  <c:v>14.147897</c:v>
                </c:pt>
                <c:pt idx="14">
                  <c:v>14.152119000000001</c:v>
                </c:pt>
                <c:pt idx="15">
                  <c:v>14.266823</c:v>
                </c:pt>
                <c:pt idx="16">
                  <c:v>14.302299</c:v>
                </c:pt>
                <c:pt idx="17">
                  <c:v>14.368046</c:v>
                </c:pt>
                <c:pt idx="18">
                  <c:v>14.108337000000001</c:v>
                </c:pt>
                <c:pt idx="19">
                  <c:v>14.044088</c:v>
                </c:pt>
                <c:pt idx="20">
                  <c:v>13.951316</c:v>
                </c:pt>
                <c:pt idx="21">
                  <c:v>13.697901999999999</c:v>
                </c:pt>
                <c:pt idx="22">
                  <c:v>13.420051000000001</c:v>
                </c:pt>
                <c:pt idx="23">
                  <c:v>13.173762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D5-491D-86F4-1C3EAD5D03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7455376"/>
        <c:axId val="707455768"/>
      </c:areaChart>
      <c:lineChart>
        <c:grouping val="standard"/>
        <c:varyColors val="0"/>
        <c:ser>
          <c:idx val="2"/>
          <c:order val="2"/>
          <c:tx>
            <c:strRef>
              <c:f>Dat_01!$V$218</c:f>
              <c:strCache>
                <c:ptCount val="1"/>
                <c:pt idx="0">
                  <c:v>Generación eólica / total generación (%)</c:v>
                </c:pt>
              </c:strCache>
            </c:strRef>
          </c:tx>
          <c:spPr>
            <a:ln w="28575" cap="rnd">
              <a:solidFill>
                <a:srgbClr val="BE0000"/>
              </a:solidFill>
              <a:round/>
            </a:ln>
            <a:effectLst/>
          </c:spPr>
          <c:marker>
            <c:symbol val="none"/>
          </c:marker>
          <c:val>
            <c:numRef>
              <c:f>Dat_01!$V$220:$V$243</c:f>
              <c:numCache>
                <c:formatCode>0.0_)</c:formatCode>
                <c:ptCount val="24"/>
                <c:pt idx="0">
                  <c:v>47.629278781455625</c:v>
                </c:pt>
                <c:pt idx="1">
                  <c:v>48.967919430888543</c:v>
                </c:pt>
                <c:pt idx="2">
                  <c:v>49.555245094624631</c:v>
                </c:pt>
                <c:pt idx="3">
                  <c:v>49.061364528953341</c:v>
                </c:pt>
                <c:pt idx="4">
                  <c:v>49.840748443146474</c:v>
                </c:pt>
                <c:pt idx="5">
                  <c:v>48.751729797838422</c:v>
                </c:pt>
                <c:pt idx="6">
                  <c:v>47.669768918362522</c:v>
                </c:pt>
                <c:pt idx="7">
                  <c:v>43.265307569550288</c:v>
                </c:pt>
                <c:pt idx="8">
                  <c:v>40.165657970142234</c:v>
                </c:pt>
                <c:pt idx="9">
                  <c:v>38.2594319158137</c:v>
                </c:pt>
                <c:pt idx="10">
                  <c:v>36.655059450195793</c:v>
                </c:pt>
                <c:pt idx="11">
                  <c:v>36.392358481314794</c:v>
                </c:pt>
                <c:pt idx="12">
                  <c:v>35.99718609761721</c:v>
                </c:pt>
                <c:pt idx="13">
                  <c:v>36.568539681548458</c:v>
                </c:pt>
                <c:pt idx="14">
                  <c:v>36.695408655246709</c:v>
                </c:pt>
                <c:pt idx="15">
                  <c:v>37.239443666557534</c:v>
                </c:pt>
                <c:pt idx="16">
                  <c:v>38.112727159642965</c:v>
                </c:pt>
                <c:pt idx="17">
                  <c:v>38.800286453647615</c:v>
                </c:pt>
                <c:pt idx="18">
                  <c:v>37.373681074748994</c:v>
                </c:pt>
                <c:pt idx="19">
                  <c:v>36.211176461624532</c:v>
                </c:pt>
                <c:pt idx="20">
                  <c:v>35.821736936678974</c:v>
                </c:pt>
                <c:pt idx="21">
                  <c:v>38.149103012032207</c:v>
                </c:pt>
                <c:pt idx="22">
                  <c:v>39.110670449060194</c:v>
                </c:pt>
                <c:pt idx="23">
                  <c:v>41.247013615611529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F7D5-491D-86F4-1C3EAD5D03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7456552"/>
        <c:axId val="707456160"/>
      </c:lineChart>
      <c:catAx>
        <c:axId val="7074553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004563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Horas</a:t>
                </a:r>
              </a:p>
            </c:rich>
          </c:tx>
          <c:layout>
            <c:manualLayout>
              <c:xMode val="edge"/>
              <c:yMode val="edge"/>
              <c:x val="0.93078630374747151"/>
              <c:y val="0.9361349077241228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rgbClr val="004563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4563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707455768"/>
        <c:crosses val="autoZero"/>
        <c:auto val="1"/>
        <c:lblAlgn val="ctr"/>
        <c:lblOffset val="100"/>
        <c:noMultiLvlLbl val="0"/>
      </c:catAx>
      <c:valAx>
        <c:axId val="707455768"/>
        <c:scaling>
          <c:orientation val="minMax"/>
          <c:max val="50"/>
          <c:min val="0"/>
        </c:scaling>
        <c:delete val="0"/>
        <c:axPos val="l"/>
        <c:majorGridlines>
          <c:spPr>
            <a:ln w="3175" cap="flat" cmpd="sng" algn="ctr">
              <a:solidFill>
                <a:srgbClr val="BFBFBF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004563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GWh</a:t>
                </a:r>
              </a:p>
            </c:rich>
          </c:tx>
          <c:layout>
            <c:manualLayout>
              <c:xMode val="edge"/>
              <c:yMode val="edge"/>
              <c:x val="3.2511519118508324E-2"/>
              <c:y val="5.648838278561605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004563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4563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707455376"/>
        <c:crosses val="autoZero"/>
        <c:crossBetween val="between"/>
      </c:valAx>
      <c:valAx>
        <c:axId val="707456160"/>
        <c:scaling>
          <c:orientation val="minMax"/>
          <c:max val="100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004563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%</a:t>
                </a:r>
              </a:p>
            </c:rich>
          </c:tx>
          <c:layout>
            <c:manualLayout>
              <c:xMode val="edge"/>
              <c:yMode val="edge"/>
              <c:x val="0.94976970296190466"/>
              <c:y val="7.422908851053304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004563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4563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707456552"/>
        <c:crosses val="max"/>
        <c:crossBetween val="between"/>
      </c:valAx>
      <c:catAx>
        <c:axId val="7074565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074561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1934301700639736"/>
          <c:y val="5.5858789902571079E-2"/>
          <c:w val="0.8174401402631698"/>
          <c:h val="7.832278513878128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004563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5F5F5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rgbClr val="004563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085030247996251E-2"/>
          <c:y val="0.11902039804079609"/>
          <c:w val="0.88448972314479668"/>
          <c:h val="0.66229731126128921"/>
        </c:manualLayout>
      </c:layout>
      <c:areaChart>
        <c:grouping val="standard"/>
        <c:varyColors val="0"/>
        <c:ser>
          <c:idx val="4"/>
          <c:order val="0"/>
          <c:tx>
            <c:strRef>
              <c:f>Dat_02!$C$1</c:f>
              <c:strCache>
                <c:ptCount val="1"/>
                <c:pt idx="0">
                  <c:v>Producible diario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dLbls>
            <c:delete val="1"/>
          </c:dLbls>
          <c:cat>
            <c:strRef>
              <c:f>Dat_02!$F$3:$F$397</c:f>
              <c:strCache>
                <c:ptCount val="380"/>
                <c:pt idx="14">
                  <c:v>E</c:v>
                </c:pt>
                <c:pt idx="45">
                  <c:v>F</c:v>
                </c:pt>
                <c:pt idx="73">
                  <c:v>M</c:v>
                </c:pt>
                <c:pt idx="104">
                  <c:v>A</c:v>
                </c:pt>
                <c:pt idx="134">
                  <c:v>M</c:v>
                </c:pt>
                <c:pt idx="165">
                  <c:v>J</c:v>
                </c:pt>
                <c:pt idx="195">
                  <c:v>J</c:v>
                </c:pt>
                <c:pt idx="226">
                  <c:v>A</c:v>
                </c:pt>
                <c:pt idx="257">
                  <c:v>S</c:v>
                </c:pt>
                <c:pt idx="287">
                  <c:v>O</c:v>
                </c:pt>
                <c:pt idx="318">
                  <c:v>N</c:v>
                </c:pt>
                <c:pt idx="348">
                  <c:v>D</c:v>
                </c:pt>
                <c:pt idx="379">
                  <c:v>E</c:v>
                </c:pt>
              </c:strCache>
            </c:strRef>
          </c:cat>
          <c:val>
            <c:numRef>
              <c:f>Dat_02!$C$3:$C$398</c:f>
              <c:numCache>
                <c:formatCode>#,##0.0</c:formatCode>
                <c:ptCount val="396"/>
                <c:pt idx="0">
                  <c:v>48.123127146517682</c:v>
                </c:pt>
                <c:pt idx="1">
                  <c:v>42.636473521669153</c:v>
                </c:pt>
                <c:pt idx="2">
                  <c:v>64.323681971667284</c:v>
                </c:pt>
                <c:pt idx="3">
                  <c:v>75.643640243669154</c:v>
                </c:pt>
                <c:pt idx="4">
                  <c:v>40.164393683671022</c:v>
                </c:pt>
                <c:pt idx="5">
                  <c:v>23.406447041667292</c:v>
                </c:pt>
                <c:pt idx="6">
                  <c:v>48.050071631669155</c:v>
                </c:pt>
                <c:pt idx="7">
                  <c:v>49.386536037670083</c:v>
                </c:pt>
                <c:pt idx="8">
                  <c:v>33.719116509774096</c:v>
                </c:pt>
                <c:pt idx="9">
                  <c:v>47.290569803776897</c:v>
                </c:pt>
                <c:pt idx="10">
                  <c:v>49.306202171775034</c:v>
                </c:pt>
                <c:pt idx="11">
                  <c:v>21.417700821775025</c:v>
                </c:pt>
                <c:pt idx="12">
                  <c:v>27.372357911775957</c:v>
                </c:pt>
                <c:pt idx="13">
                  <c:v>38.601003241775963</c:v>
                </c:pt>
                <c:pt idx="14">
                  <c:v>66.269905331775973</c:v>
                </c:pt>
                <c:pt idx="15">
                  <c:v>57.049382584859849</c:v>
                </c:pt>
                <c:pt idx="16">
                  <c:v>47.086793530857058</c:v>
                </c:pt>
                <c:pt idx="17">
                  <c:v>75.72736085885893</c:v>
                </c:pt>
                <c:pt idx="18">
                  <c:v>43.378133048858913</c:v>
                </c:pt>
                <c:pt idx="19">
                  <c:v>21.839733468858917</c:v>
                </c:pt>
                <c:pt idx="20">
                  <c:v>65.404301698859854</c:v>
                </c:pt>
                <c:pt idx="21">
                  <c:v>50.40606404885893</c:v>
                </c:pt>
                <c:pt idx="22">
                  <c:v>86.933992344619128</c:v>
                </c:pt>
                <c:pt idx="23">
                  <c:v>93.897589926620057</c:v>
                </c:pt>
                <c:pt idx="24">
                  <c:v>99.325622760620988</c:v>
                </c:pt>
                <c:pt idx="25">
                  <c:v>91.521473510619117</c:v>
                </c:pt>
                <c:pt idx="26">
                  <c:v>77.209113650621902</c:v>
                </c:pt>
                <c:pt idx="27">
                  <c:v>99.019040460619109</c:v>
                </c:pt>
                <c:pt idx="28">
                  <c:v>101.45238873061912</c:v>
                </c:pt>
                <c:pt idx="29">
                  <c:v>167.32990158214932</c:v>
                </c:pt>
                <c:pt idx="30">
                  <c:v>172.57129317015026</c:v>
                </c:pt>
                <c:pt idx="31">
                  <c:v>185.58193324014655</c:v>
                </c:pt>
                <c:pt idx="32">
                  <c:v>185.57443929814841</c:v>
                </c:pt>
                <c:pt idx="33">
                  <c:v>184.96758135014844</c:v>
                </c:pt>
                <c:pt idx="34">
                  <c:v>193.9985455941484</c:v>
                </c:pt>
                <c:pt idx="35">
                  <c:v>194.73273308214843</c:v>
                </c:pt>
                <c:pt idx="36">
                  <c:v>141.24960643784806</c:v>
                </c:pt>
                <c:pt idx="37">
                  <c:v>141.99456505784809</c:v>
                </c:pt>
                <c:pt idx="38">
                  <c:v>133.18816221984807</c:v>
                </c:pt>
                <c:pt idx="39">
                  <c:v>126.08179446984809</c:v>
                </c:pt>
                <c:pt idx="40">
                  <c:v>114.24660454384994</c:v>
                </c:pt>
                <c:pt idx="41">
                  <c:v>123.23982218384808</c:v>
                </c:pt>
                <c:pt idx="42">
                  <c:v>139.96621025384809</c:v>
                </c:pt>
                <c:pt idx="43">
                  <c:v>120.51201069644542</c:v>
                </c:pt>
                <c:pt idx="44">
                  <c:v>103.62366132644726</c:v>
                </c:pt>
                <c:pt idx="45">
                  <c:v>107.92361247844542</c:v>
                </c:pt>
                <c:pt idx="46">
                  <c:v>94.661395232447276</c:v>
                </c:pt>
                <c:pt idx="47">
                  <c:v>84.417533128447275</c:v>
                </c:pt>
                <c:pt idx="48">
                  <c:v>109.91697916244728</c:v>
                </c:pt>
                <c:pt idx="49">
                  <c:v>119.44313481844542</c:v>
                </c:pt>
                <c:pt idx="50">
                  <c:v>87.669133587945765</c:v>
                </c:pt>
                <c:pt idx="51">
                  <c:v>79.117863777947633</c:v>
                </c:pt>
                <c:pt idx="52">
                  <c:v>75.298925477949496</c:v>
                </c:pt>
                <c:pt idx="53">
                  <c:v>64.675635013947627</c:v>
                </c:pt>
                <c:pt idx="54">
                  <c:v>66.564979371945768</c:v>
                </c:pt>
                <c:pt idx="55">
                  <c:v>91.917289957949492</c:v>
                </c:pt>
                <c:pt idx="56">
                  <c:v>75.530994327947624</c:v>
                </c:pt>
                <c:pt idx="57">
                  <c:v>69.289270910230613</c:v>
                </c:pt>
                <c:pt idx="58">
                  <c:v>63.050235326230613</c:v>
                </c:pt>
                <c:pt idx="59">
                  <c:v>70.279727594230607</c:v>
                </c:pt>
                <c:pt idx="60">
                  <c:v>55.067245526230607</c:v>
                </c:pt>
                <c:pt idx="61">
                  <c:v>40.961962326230605</c:v>
                </c:pt>
                <c:pt idx="62">
                  <c:v>48.808900076230607</c:v>
                </c:pt>
                <c:pt idx="63">
                  <c:v>50.550977536232473</c:v>
                </c:pt>
                <c:pt idx="64">
                  <c:v>97.01795352355073</c:v>
                </c:pt>
                <c:pt idx="65">
                  <c:v>113.77763996755631</c:v>
                </c:pt>
                <c:pt idx="66">
                  <c:v>134.52090230355446</c:v>
                </c:pt>
                <c:pt idx="67">
                  <c:v>133.51544254355261</c:v>
                </c:pt>
                <c:pt idx="68">
                  <c:v>106.08530919355445</c:v>
                </c:pt>
                <c:pt idx="69">
                  <c:v>131.25554703755444</c:v>
                </c:pt>
                <c:pt idx="70">
                  <c:v>122.2313333735526</c:v>
                </c:pt>
                <c:pt idx="71">
                  <c:v>66.422230921277958</c:v>
                </c:pt>
                <c:pt idx="72">
                  <c:v>83.603457791279808</c:v>
                </c:pt>
                <c:pt idx="73">
                  <c:v>97.312987301277957</c:v>
                </c:pt>
                <c:pt idx="74">
                  <c:v>74.714766641279809</c:v>
                </c:pt>
                <c:pt idx="75">
                  <c:v>41.087115621277952</c:v>
                </c:pt>
                <c:pt idx="76">
                  <c:v>61.18239848127795</c:v>
                </c:pt>
                <c:pt idx="77">
                  <c:v>62.000907013279814</c:v>
                </c:pt>
                <c:pt idx="78">
                  <c:v>59.069677764690461</c:v>
                </c:pt>
                <c:pt idx="79">
                  <c:v>74.912399428690463</c:v>
                </c:pt>
                <c:pt idx="80">
                  <c:v>98.957296132692321</c:v>
                </c:pt>
                <c:pt idx="81">
                  <c:v>68.347545472690456</c:v>
                </c:pt>
                <c:pt idx="82">
                  <c:v>41.337805642692324</c:v>
                </c:pt>
                <c:pt idx="83">
                  <c:v>42.095181022690454</c:v>
                </c:pt>
                <c:pt idx="84">
                  <c:v>37.959048062692325</c:v>
                </c:pt>
                <c:pt idx="85">
                  <c:v>39.210651627381345</c:v>
                </c:pt>
                <c:pt idx="86">
                  <c:v>50.566903553377628</c:v>
                </c:pt>
                <c:pt idx="87">
                  <c:v>62.55005746738135</c:v>
                </c:pt>
                <c:pt idx="88">
                  <c:v>40.608588867379488</c:v>
                </c:pt>
                <c:pt idx="89">
                  <c:v>51.831602707379488</c:v>
                </c:pt>
                <c:pt idx="90">
                  <c:v>76.662643839381346</c:v>
                </c:pt>
                <c:pt idx="91">
                  <c:v>73.117034955377619</c:v>
                </c:pt>
                <c:pt idx="92">
                  <c:v>45.024506179779593</c:v>
                </c:pt>
                <c:pt idx="93">
                  <c:v>42.33311552377959</c:v>
                </c:pt>
                <c:pt idx="94">
                  <c:v>53.148606071777728</c:v>
                </c:pt>
                <c:pt idx="95">
                  <c:v>35.40131546777959</c:v>
                </c:pt>
                <c:pt idx="96">
                  <c:v>30.369701119777734</c:v>
                </c:pt>
                <c:pt idx="97">
                  <c:v>38.897896747777729</c:v>
                </c:pt>
                <c:pt idx="98">
                  <c:v>35.460223803779591</c:v>
                </c:pt>
                <c:pt idx="99">
                  <c:v>73.590745241523095</c:v>
                </c:pt>
                <c:pt idx="100">
                  <c:v>81.935471213523101</c:v>
                </c:pt>
                <c:pt idx="101">
                  <c:v>81.298658489523092</c:v>
                </c:pt>
                <c:pt idx="102">
                  <c:v>71.775422277523091</c:v>
                </c:pt>
                <c:pt idx="103">
                  <c:v>65.230425237523093</c:v>
                </c:pt>
                <c:pt idx="104">
                  <c:v>75.106005453521234</c:v>
                </c:pt>
                <c:pt idx="105">
                  <c:v>82.865641981523098</c:v>
                </c:pt>
                <c:pt idx="106">
                  <c:v>100.01872431620907</c:v>
                </c:pt>
                <c:pt idx="107">
                  <c:v>97.640177000207203</c:v>
                </c:pt>
                <c:pt idx="108">
                  <c:v>76.378072956209067</c:v>
                </c:pt>
                <c:pt idx="109">
                  <c:v>73.470189276207208</c:v>
                </c:pt>
                <c:pt idx="110">
                  <c:v>82.184180796209063</c:v>
                </c:pt>
                <c:pt idx="111">
                  <c:v>83.15904527220907</c:v>
                </c:pt>
                <c:pt idx="112">
                  <c:v>84.983474912207214</c:v>
                </c:pt>
                <c:pt idx="113">
                  <c:v>120.16015579154841</c:v>
                </c:pt>
                <c:pt idx="114">
                  <c:v>122.17053837154654</c:v>
                </c:pt>
                <c:pt idx="115">
                  <c:v>133.72763285954653</c:v>
                </c:pt>
                <c:pt idx="116">
                  <c:v>132.62970923154842</c:v>
                </c:pt>
                <c:pt idx="117">
                  <c:v>124.85596989154841</c:v>
                </c:pt>
                <c:pt idx="118">
                  <c:v>140.27391316354652</c:v>
                </c:pt>
                <c:pt idx="119">
                  <c:v>140.00868754754842</c:v>
                </c:pt>
                <c:pt idx="120">
                  <c:v>105.74095903098869</c:v>
                </c:pt>
                <c:pt idx="121">
                  <c:v>100.09574057899054</c:v>
                </c:pt>
                <c:pt idx="122">
                  <c:v>102.83984928298868</c:v>
                </c:pt>
                <c:pt idx="123">
                  <c:v>101.27127545099053</c:v>
                </c:pt>
                <c:pt idx="124">
                  <c:v>93.971423794990557</c:v>
                </c:pt>
                <c:pt idx="125">
                  <c:v>113.61467043498868</c:v>
                </c:pt>
                <c:pt idx="126">
                  <c:v>103.96177035099053</c:v>
                </c:pt>
                <c:pt idx="127">
                  <c:v>66.221452729308808</c:v>
                </c:pt>
                <c:pt idx="128">
                  <c:v>74.446018409306944</c:v>
                </c:pt>
                <c:pt idx="129">
                  <c:v>83.660476461306928</c:v>
                </c:pt>
                <c:pt idx="130">
                  <c:v>75.973093089306929</c:v>
                </c:pt>
                <c:pt idx="131">
                  <c:v>66.319120533306943</c:v>
                </c:pt>
                <c:pt idx="132">
                  <c:v>71.987889609306933</c:v>
                </c:pt>
                <c:pt idx="133">
                  <c:v>75.311342213308791</c:v>
                </c:pt>
                <c:pt idx="134">
                  <c:v>74.37980817415513</c:v>
                </c:pt>
                <c:pt idx="135">
                  <c:v>68.006816766156987</c:v>
                </c:pt>
                <c:pt idx="136">
                  <c:v>65.738982786156996</c:v>
                </c:pt>
                <c:pt idx="137">
                  <c:v>64.549248354155139</c:v>
                </c:pt>
                <c:pt idx="138">
                  <c:v>60.67698176215886</c:v>
                </c:pt>
                <c:pt idx="139">
                  <c:v>72.64989890615513</c:v>
                </c:pt>
                <c:pt idx="140">
                  <c:v>76.313361826155131</c:v>
                </c:pt>
                <c:pt idx="141">
                  <c:v>66.067444093736299</c:v>
                </c:pt>
                <c:pt idx="142">
                  <c:v>60.102267253734432</c:v>
                </c:pt>
                <c:pt idx="143">
                  <c:v>59.22299280573629</c:v>
                </c:pt>
                <c:pt idx="144">
                  <c:v>57.431285131732572</c:v>
                </c:pt>
                <c:pt idx="145">
                  <c:v>54.664174471738157</c:v>
                </c:pt>
                <c:pt idx="146">
                  <c:v>58.471831127732571</c:v>
                </c:pt>
                <c:pt idx="147">
                  <c:v>53.417569333734434</c:v>
                </c:pt>
                <c:pt idx="148">
                  <c:v>47.003361174643345</c:v>
                </c:pt>
                <c:pt idx="149">
                  <c:v>47.415259922641482</c:v>
                </c:pt>
                <c:pt idx="150">
                  <c:v>54.139165124643348</c:v>
                </c:pt>
                <c:pt idx="151">
                  <c:v>46.030866642641485</c:v>
                </c:pt>
                <c:pt idx="152">
                  <c:v>41.260838216643343</c:v>
                </c:pt>
                <c:pt idx="153">
                  <c:v>49.642918986643345</c:v>
                </c:pt>
                <c:pt idx="154">
                  <c:v>42.165727116641477</c:v>
                </c:pt>
                <c:pt idx="155">
                  <c:v>44.137358011716373</c:v>
                </c:pt>
                <c:pt idx="156">
                  <c:v>41.289462523716381</c:v>
                </c:pt>
                <c:pt idx="157">
                  <c:v>46.547876791718238</c:v>
                </c:pt>
                <c:pt idx="158">
                  <c:v>36.381198447716379</c:v>
                </c:pt>
                <c:pt idx="159">
                  <c:v>36.220912243718239</c:v>
                </c:pt>
                <c:pt idx="160">
                  <c:v>34.958879279718239</c:v>
                </c:pt>
                <c:pt idx="161">
                  <c:v>40.602532139716381</c:v>
                </c:pt>
                <c:pt idx="162">
                  <c:v>39.246824186815594</c:v>
                </c:pt>
                <c:pt idx="163">
                  <c:v>28.642151794815597</c:v>
                </c:pt>
                <c:pt idx="164">
                  <c:v>32.449437178815593</c:v>
                </c:pt>
                <c:pt idx="165">
                  <c:v>29.766949250813735</c:v>
                </c:pt>
                <c:pt idx="166">
                  <c:v>32.916627950815595</c:v>
                </c:pt>
                <c:pt idx="167">
                  <c:v>39.099709578817453</c:v>
                </c:pt>
                <c:pt idx="168">
                  <c:v>30.571841338813734</c:v>
                </c:pt>
                <c:pt idx="169">
                  <c:v>41.691236397653192</c:v>
                </c:pt>
                <c:pt idx="170">
                  <c:v>34.646901205653194</c:v>
                </c:pt>
                <c:pt idx="171">
                  <c:v>40.428434057653199</c:v>
                </c:pt>
                <c:pt idx="172">
                  <c:v>28.841690745655061</c:v>
                </c:pt>
                <c:pt idx="173">
                  <c:v>27.14175294765133</c:v>
                </c:pt>
                <c:pt idx="174">
                  <c:v>32.885672653653195</c:v>
                </c:pt>
                <c:pt idx="175">
                  <c:v>46.071194117655061</c:v>
                </c:pt>
                <c:pt idx="176">
                  <c:v>29.630021615292456</c:v>
                </c:pt>
                <c:pt idx="177">
                  <c:v>25.563808355296175</c:v>
                </c:pt>
                <c:pt idx="178">
                  <c:v>35.391128383292454</c:v>
                </c:pt>
                <c:pt idx="179">
                  <c:v>19.282172891294316</c:v>
                </c:pt>
                <c:pt idx="180">
                  <c:v>18.156129819294314</c:v>
                </c:pt>
                <c:pt idx="181">
                  <c:v>29.004554399294314</c:v>
                </c:pt>
                <c:pt idx="182">
                  <c:v>23.819633133292452</c:v>
                </c:pt>
                <c:pt idx="183">
                  <c:v>24.155151294324533</c:v>
                </c:pt>
                <c:pt idx="184">
                  <c:v>24.502741548322664</c:v>
                </c:pt>
                <c:pt idx="185">
                  <c:v>40.249711306324535</c:v>
                </c:pt>
                <c:pt idx="186">
                  <c:v>13.159823920322669</c:v>
                </c:pt>
                <c:pt idx="187">
                  <c:v>7.1812377363226698</c:v>
                </c:pt>
                <c:pt idx="188">
                  <c:v>8.1185563823245328</c:v>
                </c:pt>
                <c:pt idx="189">
                  <c:v>10.871763208322664</c:v>
                </c:pt>
                <c:pt idx="190">
                  <c:v>20.648786620394116</c:v>
                </c:pt>
                <c:pt idx="191">
                  <c:v>33.778294168395973</c:v>
                </c:pt>
                <c:pt idx="192">
                  <c:v>47.432186778394112</c:v>
                </c:pt>
                <c:pt idx="193">
                  <c:v>12.599754404394115</c:v>
                </c:pt>
                <c:pt idx="194">
                  <c:v>5.0360476023959784</c:v>
                </c:pt>
                <c:pt idx="195">
                  <c:v>21.666046580394113</c:v>
                </c:pt>
                <c:pt idx="196">
                  <c:v>17.970372188394112</c:v>
                </c:pt>
                <c:pt idx="197">
                  <c:v>11.188179630132851</c:v>
                </c:pt>
                <c:pt idx="198">
                  <c:v>7.9384117181347102</c:v>
                </c:pt>
                <c:pt idx="199">
                  <c:v>9.7740342381328524</c:v>
                </c:pt>
                <c:pt idx="200">
                  <c:v>1.0667203581328504</c:v>
                </c:pt>
                <c:pt idx="201">
                  <c:v>3.5535376941309877</c:v>
                </c:pt>
                <c:pt idx="202">
                  <c:v>4.9813734981347153</c:v>
                </c:pt>
                <c:pt idx="203">
                  <c:v>5.8243440341328458</c:v>
                </c:pt>
                <c:pt idx="204">
                  <c:v>4.6091382504418874</c:v>
                </c:pt>
                <c:pt idx="205">
                  <c:v>2.9597375264400254</c:v>
                </c:pt>
                <c:pt idx="206">
                  <c:v>1.843541032440029</c:v>
                </c:pt>
                <c:pt idx="207">
                  <c:v>5.8267309124418896</c:v>
                </c:pt>
                <c:pt idx="208">
                  <c:v>4.9173575944381662</c:v>
                </c:pt>
                <c:pt idx="209">
                  <c:v>4.016378514441894</c:v>
                </c:pt>
                <c:pt idx="210">
                  <c:v>3.7028108184390947</c:v>
                </c:pt>
                <c:pt idx="211">
                  <c:v>2.4336939225340322</c:v>
                </c:pt>
                <c:pt idx="212">
                  <c:v>7.9214282285340305</c:v>
                </c:pt>
                <c:pt idx="213">
                  <c:v>8.0697212285349664</c:v>
                </c:pt>
                <c:pt idx="214">
                  <c:v>2.3037371005331004</c:v>
                </c:pt>
                <c:pt idx="215">
                  <c:v>2.257930104535895</c:v>
                </c:pt>
                <c:pt idx="216">
                  <c:v>8.6116978425331041</c:v>
                </c:pt>
                <c:pt idx="217">
                  <c:v>12.310531754534036</c:v>
                </c:pt>
                <c:pt idx="218">
                  <c:v>13.944449399182115</c:v>
                </c:pt>
                <c:pt idx="219">
                  <c:v>7.5493202591811857</c:v>
                </c:pt>
                <c:pt idx="220">
                  <c:v>9.3960193591811834</c:v>
                </c:pt>
                <c:pt idx="221">
                  <c:v>7.8897993671830484</c:v>
                </c:pt>
                <c:pt idx="222">
                  <c:v>1.068560027180254</c:v>
                </c:pt>
                <c:pt idx="223">
                  <c:v>2.4958660811811861</c:v>
                </c:pt>
                <c:pt idx="224">
                  <c:v>7.113692349181183</c:v>
                </c:pt>
                <c:pt idx="225">
                  <c:v>12.498108670538379</c:v>
                </c:pt>
                <c:pt idx="226">
                  <c:v>6.7645505145355855</c:v>
                </c:pt>
                <c:pt idx="227">
                  <c:v>10.198750332538372</c:v>
                </c:pt>
                <c:pt idx="228">
                  <c:v>6.5070074045346482</c:v>
                </c:pt>
                <c:pt idx="229">
                  <c:v>5.2324443865365176</c:v>
                </c:pt>
                <c:pt idx="230">
                  <c:v>10.958338302537442</c:v>
                </c:pt>
                <c:pt idx="231">
                  <c:v>9.7324790045374474</c:v>
                </c:pt>
                <c:pt idx="232">
                  <c:v>13.338055306264454</c:v>
                </c:pt>
                <c:pt idx="233">
                  <c:v>16.765228846264456</c:v>
                </c:pt>
                <c:pt idx="234">
                  <c:v>17.646445842265383</c:v>
                </c:pt>
                <c:pt idx="235">
                  <c:v>9.763781318263522</c:v>
                </c:pt>
                <c:pt idx="236">
                  <c:v>6.1929172722663166</c:v>
                </c:pt>
                <c:pt idx="237">
                  <c:v>21.388717054264454</c:v>
                </c:pt>
                <c:pt idx="238">
                  <c:v>26.498922198264452</c:v>
                </c:pt>
                <c:pt idx="239">
                  <c:v>22.003050261266647</c:v>
                </c:pt>
                <c:pt idx="240">
                  <c:v>28.383762925263852</c:v>
                </c:pt>
                <c:pt idx="241">
                  <c:v>25.551797657266643</c:v>
                </c:pt>
                <c:pt idx="242">
                  <c:v>15.919595253264786</c:v>
                </c:pt>
                <c:pt idx="243">
                  <c:v>1.0574971092657142</c:v>
                </c:pt>
                <c:pt idx="244">
                  <c:v>6.8017746692666474</c:v>
                </c:pt>
                <c:pt idx="245">
                  <c:v>7.4549108792647818</c:v>
                </c:pt>
                <c:pt idx="246">
                  <c:v>9.4749125041668165</c:v>
                </c:pt>
                <c:pt idx="247">
                  <c:v>7.5681810981686795</c:v>
                </c:pt>
                <c:pt idx="248">
                  <c:v>4.8948287881677501</c:v>
                </c:pt>
                <c:pt idx="249">
                  <c:v>8.5982141721677507</c:v>
                </c:pt>
                <c:pt idx="250">
                  <c:v>9.1360089501677511</c:v>
                </c:pt>
                <c:pt idx="251">
                  <c:v>19.102409328166818</c:v>
                </c:pt>
                <c:pt idx="252">
                  <c:v>9.2524961541686785</c:v>
                </c:pt>
                <c:pt idx="253">
                  <c:v>17.113809906556309</c:v>
                </c:pt>
                <c:pt idx="254">
                  <c:v>25.507597080556312</c:v>
                </c:pt>
                <c:pt idx="255">
                  <c:v>20.034511860554449</c:v>
                </c:pt>
                <c:pt idx="256">
                  <c:v>3.6371299425572396</c:v>
                </c:pt>
                <c:pt idx="257">
                  <c:v>2.6742494705553765</c:v>
                </c:pt>
                <c:pt idx="258">
                  <c:v>40.739630954557242</c:v>
                </c:pt>
                <c:pt idx="259">
                  <c:v>39.242641318555378</c:v>
                </c:pt>
                <c:pt idx="260">
                  <c:v>23.118648947825168</c:v>
                </c:pt>
                <c:pt idx="261">
                  <c:v>27.61844785182517</c:v>
                </c:pt>
                <c:pt idx="262">
                  <c:v>6.5242940318261029</c:v>
                </c:pt>
                <c:pt idx="263">
                  <c:v>5.9345660678251697</c:v>
                </c:pt>
                <c:pt idx="264">
                  <c:v>2.0039890278251695</c:v>
                </c:pt>
                <c:pt idx="265">
                  <c:v>10.812123067824235</c:v>
                </c:pt>
                <c:pt idx="266">
                  <c:v>6.8628073918270314</c:v>
                </c:pt>
                <c:pt idx="267">
                  <c:v>21.66226604055921</c:v>
                </c:pt>
                <c:pt idx="268">
                  <c:v>22.57161161256014</c:v>
                </c:pt>
                <c:pt idx="269">
                  <c:v>19.632589916559212</c:v>
                </c:pt>
                <c:pt idx="270">
                  <c:v>13.274553664561074</c:v>
                </c:pt>
                <c:pt idx="271">
                  <c:v>11.291133864560143</c:v>
                </c:pt>
                <c:pt idx="272">
                  <c:v>24.859265244560142</c:v>
                </c:pt>
                <c:pt idx="273">
                  <c:v>14.768948360559211</c:v>
                </c:pt>
                <c:pt idx="274">
                  <c:v>6.2465913393767076</c:v>
                </c:pt>
                <c:pt idx="275">
                  <c:v>10.294657775379502</c:v>
                </c:pt>
                <c:pt idx="276">
                  <c:v>15.231506839375776</c:v>
                </c:pt>
                <c:pt idx="277">
                  <c:v>2.7791585433776382</c:v>
                </c:pt>
                <c:pt idx="278">
                  <c:v>3.1948578873776388</c:v>
                </c:pt>
                <c:pt idx="279">
                  <c:v>9.1765671673767066</c:v>
                </c:pt>
                <c:pt idx="280">
                  <c:v>11.670171503377638</c:v>
                </c:pt>
                <c:pt idx="281">
                  <c:v>10.974282968998283</c:v>
                </c:pt>
                <c:pt idx="282">
                  <c:v>12.436239417001078</c:v>
                </c:pt>
                <c:pt idx="283">
                  <c:v>8.7710066969982829</c:v>
                </c:pt>
                <c:pt idx="284">
                  <c:v>2.3492717330001471</c:v>
                </c:pt>
                <c:pt idx="285">
                  <c:v>1.2920262790001471</c:v>
                </c:pt>
                <c:pt idx="286">
                  <c:v>4.4865502089992155</c:v>
                </c:pt>
                <c:pt idx="287">
                  <c:v>9.1113559910001456</c:v>
                </c:pt>
                <c:pt idx="288">
                  <c:v>35.086366275212995</c:v>
                </c:pt>
                <c:pt idx="289">
                  <c:v>45.871987463213927</c:v>
                </c:pt>
                <c:pt idx="290">
                  <c:v>44.485241749213927</c:v>
                </c:pt>
                <c:pt idx="291">
                  <c:v>37.269568681213933</c:v>
                </c:pt>
                <c:pt idx="292">
                  <c:v>48.584789803214861</c:v>
                </c:pt>
                <c:pt idx="293">
                  <c:v>71.337222037212058</c:v>
                </c:pt>
                <c:pt idx="294">
                  <c:v>66.924923513213002</c:v>
                </c:pt>
                <c:pt idx="295">
                  <c:v>69.413260461879204</c:v>
                </c:pt>
                <c:pt idx="296">
                  <c:v>65.58422514187734</c:v>
                </c:pt>
                <c:pt idx="297">
                  <c:v>58.938894661877342</c:v>
                </c:pt>
                <c:pt idx="298">
                  <c:v>50.177881125876411</c:v>
                </c:pt>
                <c:pt idx="299">
                  <c:v>53.409759997879206</c:v>
                </c:pt>
                <c:pt idx="300">
                  <c:v>64.334243269877348</c:v>
                </c:pt>
                <c:pt idx="301">
                  <c:v>70.119179819877345</c:v>
                </c:pt>
                <c:pt idx="302">
                  <c:v>57.804457861749711</c:v>
                </c:pt>
                <c:pt idx="303">
                  <c:v>48.783205057750635</c:v>
                </c:pt>
                <c:pt idx="304">
                  <c:v>32.645414409750643</c:v>
                </c:pt>
                <c:pt idx="305">
                  <c:v>33.302213801749708</c:v>
                </c:pt>
                <c:pt idx="306">
                  <c:v>39.235533997751567</c:v>
                </c:pt>
                <c:pt idx="307">
                  <c:v>49.432187269750642</c:v>
                </c:pt>
                <c:pt idx="308">
                  <c:v>55.129035661749711</c:v>
                </c:pt>
                <c:pt idx="309">
                  <c:v>96.517850272140009</c:v>
                </c:pt>
                <c:pt idx="310">
                  <c:v>96.981097774139087</c:v>
                </c:pt>
                <c:pt idx="311">
                  <c:v>99.267910608140028</c:v>
                </c:pt>
                <c:pt idx="312">
                  <c:v>100.38756797614002</c:v>
                </c:pt>
                <c:pt idx="313">
                  <c:v>100.00252910214002</c:v>
                </c:pt>
                <c:pt idx="314">
                  <c:v>103.5793016841391</c:v>
                </c:pt>
                <c:pt idx="315">
                  <c:v>107.87766753814094</c:v>
                </c:pt>
                <c:pt idx="316">
                  <c:v>169.37504266546199</c:v>
                </c:pt>
                <c:pt idx="317">
                  <c:v>178.92032890546014</c:v>
                </c:pt>
                <c:pt idx="318">
                  <c:v>175.7299756654601</c:v>
                </c:pt>
                <c:pt idx="319">
                  <c:v>172.31068314546198</c:v>
                </c:pt>
                <c:pt idx="320">
                  <c:v>168.51232138546013</c:v>
                </c:pt>
                <c:pt idx="321">
                  <c:v>176.87608349546107</c:v>
                </c:pt>
                <c:pt idx="322">
                  <c:v>191.19754494546009</c:v>
                </c:pt>
                <c:pt idx="323">
                  <c:v>165.53610746046272</c:v>
                </c:pt>
                <c:pt idx="324">
                  <c:v>164.48450008046365</c:v>
                </c:pt>
                <c:pt idx="325">
                  <c:v>142.55365212046459</c:v>
                </c:pt>
                <c:pt idx="326">
                  <c:v>149.79941410046365</c:v>
                </c:pt>
                <c:pt idx="327">
                  <c:v>152.63351821046362</c:v>
                </c:pt>
                <c:pt idx="328">
                  <c:v>160.46484280046366</c:v>
                </c:pt>
                <c:pt idx="329">
                  <c:v>154.75039204046178</c:v>
                </c:pt>
                <c:pt idx="330">
                  <c:v>208.72242819452077</c:v>
                </c:pt>
                <c:pt idx="331">
                  <c:v>218.49035702451982</c:v>
                </c:pt>
                <c:pt idx="332">
                  <c:v>228.39311174451981</c:v>
                </c:pt>
                <c:pt idx="333">
                  <c:v>214.47707978452075</c:v>
                </c:pt>
                <c:pt idx="334">
                  <c:v>217.97567370451887</c:v>
                </c:pt>
                <c:pt idx="335">
                  <c:v>220.38607756452078</c:v>
                </c:pt>
                <c:pt idx="336">
                  <c:v>238.12380746452078</c:v>
                </c:pt>
                <c:pt idx="337">
                  <c:v>156.75214829175312</c:v>
                </c:pt>
                <c:pt idx="338">
                  <c:v>156.11154397175403</c:v>
                </c:pt>
                <c:pt idx="339">
                  <c:v>145.51518334175313</c:v>
                </c:pt>
                <c:pt idx="340">
                  <c:v>138.26705353175311</c:v>
                </c:pt>
                <c:pt idx="341">
                  <c:v>123.47569367175311</c:v>
                </c:pt>
                <c:pt idx="342">
                  <c:v>121.07344309175217</c:v>
                </c:pt>
                <c:pt idx="343">
                  <c:v>130.04852048375309</c:v>
                </c:pt>
                <c:pt idx="344">
                  <c:v>138.49020952671947</c:v>
                </c:pt>
                <c:pt idx="345">
                  <c:v>127.47935954672039</c:v>
                </c:pt>
                <c:pt idx="346">
                  <c:v>135.27354444671852</c:v>
                </c:pt>
                <c:pt idx="347">
                  <c:v>142.16881114671943</c:v>
                </c:pt>
                <c:pt idx="348">
                  <c:v>136.56752488672038</c:v>
                </c:pt>
                <c:pt idx="349">
                  <c:v>157.41493800672038</c:v>
                </c:pt>
                <c:pt idx="350">
                  <c:v>173.46827267671944</c:v>
                </c:pt>
                <c:pt idx="351">
                  <c:v>334.12964689784087</c:v>
                </c:pt>
                <c:pt idx="352">
                  <c:v>332.56385904184464</c:v>
                </c:pt>
                <c:pt idx="353">
                  <c:v>354.56233885584282</c:v>
                </c:pt>
                <c:pt idx="354">
                  <c:v>354.27874643784463</c:v>
                </c:pt>
                <c:pt idx="355">
                  <c:v>343.39449774784282</c:v>
                </c:pt>
                <c:pt idx="356">
                  <c:v>350.60836738784468</c:v>
                </c:pt>
                <c:pt idx="357">
                  <c:v>354.35816298784283</c:v>
                </c:pt>
                <c:pt idx="358">
                  <c:v>172.68689226917945</c:v>
                </c:pt>
                <c:pt idx="359">
                  <c:v>174.46318876918133</c:v>
                </c:pt>
                <c:pt idx="360">
                  <c:v>178.31420186918319</c:v>
                </c:pt>
                <c:pt idx="361">
                  <c:v>174.19467910117945</c:v>
                </c:pt>
                <c:pt idx="362">
                  <c:v>164.00843339318129</c:v>
                </c:pt>
                <c:pt idx="363">
                  <c:v>162.84888335718131</c:v>
                </c:pt>
                <c:pt idx="364">
                  <c:v>160.96440108718133</c:v>
                </c:pt>
                <c:pt idx="365">
                  <c:v>184.26620013992655</c:v>
                </c:pt>
                <c:pt idx="366">
                  <c:v>191.94062220592653</c:v>
                </c:pt>
                <c:pt idx="367">
                  <c:v>184.77754759392656</c:v>
                </c:pt>
                <c:pt idx="368">
                  <c:v>172.67950600392467</c:v>
                </c:pt>
                <c:pt idx="369">
                  <c:v>159.61731620392655</c:v>
                </c:pt>
                <c:pt idx="370">
                  <c:v>163.10023949992657</c:v>
                </c:pt>
                <c:pt idx="371">
                  <c:v>178.34972706792655</c:v>
                </c:pt>
                <c:pt idx="372">
                  <c:v>184.27069932720477</c:v>
                </c:pt>
                <c:pt idx="373">
                  <c:v>167.69535605720475</c:v>
                </c:pt>
                <c:pt idx="374">
                  <c:v>172.43822710720474</c:v>
                </c:pt>
                <c:pt idx="375">
                  <c:v>146.37702562920475</c:v>
                </c:pt>
                <c:pt idx="376">
                  <c:v>143.11790912520473</c:v>
                </c:pt>
                <c:pt idx="377">
                  <c:v>167.93812788120474</c:v>
                </c:pt>
                <c:pt idx="378">
                  <c:v>161.90957078920474</c:v>
                </c:pt>
                <c:pt idx="379">
                  <c:v>109.46004220692852</c:v>
                </c:pt>
                <c:pt idx="380">
                  <c:v>102.64023779493037</c:v>
                </c:pt>
                <c:pt idx="381">
                  <c:v>95.349337680928528</c:v>
                </c:pt>
                <c:pt idx="382">
                  <c:v>78.364010868930393</c:v>
                </c:pt>
                <c:pt idx="383">
                  <c:v>81.110602914928521</c:v>
                </c:pt>
                <c:pt idx="384">
                  <c:v>107.01119799893038</c:v>
                </c:pt>
                <c:pt idx="385">
                  <c:v>109.92191380092852</c:v>
                </c:pt>
                <c:pt idx="386">
                  <c:v>156.51959722485577</c:v>
                </c:pt>
                <c:pt idx="387">
                  <c:v>153.52301242085761</c:v>
                </c:pt>
                <c:pt idx="388">
                  <c:v>158.05685952485578</c:v>
                </c:pt>
                <c:pt idx="389">
                  <c:v>141.95535914085576</c:v>
                </c:pt>
                <c:pt idx="390">
                  <c:v>112.84747781685577</c:v>
                </c:pt>
                <c:pt idx="391">
                  <c:v>106.18140920485763</c:v>
                </c:pt>
                <c:pt idx="392">
                  <c:v>117.11715567885577</c:v>
                </c:pt>
                <c:pt idx="393">
                  <c:v>162.95080659618944</c:v>
                </c:pt>
                <c:pt idx="394">
                  <c:v>149.09742134619128</c:v>
                </c:pt>
                <c:pt idx="395">
                  <c:v>155.79503754418943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FA-4CF7-8075-2D23B26E89FB}"/>
            </c:ext>
          </c:extLst>
        </c:ser>
        <c:ser>
          <c:idx val="0"/>
          <c:order val="1"/>
          <c:tx>
            <c:strRef>
              <c:f>Dat_02!$D$1</c:f>
              <c:strCache>
                <c:ptCount val="1"/>
                <c:pt idx="0">
                  <c:v>Producible medio</c:v>
                </c:pt>
              </c:strCache>
            </c:strRef>
          </c:tx>
          <c:spPr>
            <a:solidFill>
              <a:srgbClr val="FFFF99"/>
            </a:solidFill>
            <a:ln w="19050">
              <a:solidFill>
                <a:srgbClr val="FF0000"/>
              </a:solidFill>
            </a:ln>
          </c:spPr>
          <c:dLbls>
            <c:delete val="1"/>
          </c:dLbls>
          <c:cat>
            <c:strRef>
              <c:f>Dat_02!$F$3:$F$397</c:f>
              <c:strCache>
                <c:ptCount val="380"/>
                <c:pt idx="14">
                  <c:v>E</c:v>
                </c:pt>
                <c:pt idx="45">
                  <c:v>F</c:v>
                </c:pt>
                <c:pt idx="73">
                  <c:v>M</c:v>
                </c:pt>
                <c:pt idx="104">
                  <c:v>A</c:v>
                </c:pt>
                <c:pt idx="134">
                  <c:v>M</c:v>
                </c:pt>
                <c:pt idx="165">
                  <c:v>J</c:v>
                </c:pt>
                <c:pt idx="195">
                  <c:v>J</c:v>
                </c:pt>
                <c:pt idx="226">
                  <c:v>A</c:v>
                </c:pt>
                <c:pt idx="257">
                  <c:v>S</c:v>
                </c:pt>
                <c:pt idx="287">
                  <c:v>O</c:v>
                </c:pt>
                <c:pt idx="318">
                  <c:v>N</c:v>
                </c:pt>
                <c:pt idx="348">
                  <c:v>D</c:v>
                </c:pt>
                <c:pt idx="379">
                  <c:v>E</c:v>
                </c:pt>
              </c:strCache>
            </c:strRef>
          </c:cat>
          <c:val>
            <c:numRef>
              <c:f>Dat_02!$D$3:$D$398</c:f>
              <c:numCache>
                <c:formatCode>#,##0.0</c:formatCode>
                <c:ptCount val="396"/>
                <c:pt idx="0">
                  <c:v>120.59631724353227</c:v>
                </c:pt>
                <c:pt idx="1">
                  <c:v>120.59631724353227</c:v>
                </c:pt>
                <c:pt idx="2">
                  <c:v>120.59631724353227</c:v>
                </c:pt>
                <c:pt idx="3">
                  <c:v>120.59631724353227</c:v>
                </c:pt>
                <c:pt idx="4">
                  <c:v>120.59631724353227</c:v>
                </c:pt>
                <c:pt idx="5">
                  <c:v>120.59631724353227</c:v>
                </c:pt>
                <c:pt idx="6">
                  <c:v>120.59631724353227</c:v>
                </c:pt>
                <c:pt idx="7">
                  <c:v>120.59631724353227</c:v>
                </c:pt>
                <c:pt idx="8">
                  <c:v>120.59631724353227</c:v>
                </c:pt>
                <c:pt idx="9">
                  <c:v>120.59631724353227</c:v>
                </c:pt>
                <c:pt idx="10">
                  <c:v>120.59631724353227</c:v>
                </c:pt>
                <c:pt idx="11">
                  <c:v>120.59631724353227</c:v>
                </c:pt>
                <c:pt idx="12">
                  <c:v>120.59631724353227</c:v>
                </c:pt>
                <c:pt idx="13">
                  <c:v>120.59631724353227</c:v>
                </c:pt>
                <c:pt idx="14">
                  <c:v>120.59631724353227</c:v>
                </c:pt>
                <c:pt idx="15">
                  <c:v>120.59631724353227</c:v>
                </c:pt>
                <c:pt idx="16">
                  <c:v>120.59631724353227</c:v>
                </c:pt>
                <c:pt idx="17">
                  <c:v>120.59631724353227</c:v>
                </c:pt>
                <c:pt idx="18">
                  <c:v>120.59631724353227</c:v>
                </c:pt>
                <c:pt idx="19">
                  <c:v>120.59631724353227</c:v>
                </c:pt>
                <c:pt idx="20">
                  <c:v>120.59631724353227</c:v>
                </c:pt>
                <c:pt idx="21">
                  <c:v>120.59631724353227</c:v>
                </c:pt>
                <c:pt idx="22">
                  <c:v>120.59631724353227</c:v>
                </c:pt>
                <c:pt idx="23">
                  <c:v>120.59631724353227</c:v>
                </c:pt>
                <c:pt idx="24">
                  <c:v>120.59631724353227</c:v>
                </c:pt>
                <c:pt idx="25">
                  <c:v>120.59631724353227</c:v>
                </c:pt>
                <c:pt idx="26">
                  <c:v>120.59631724353227</c:v>
                </c:pt>
                <c:pt idx="27">
                  <c:v>120.59631724353227</c:v>
                </c:pt>
                <c:pt idx="28">
                  <c:v>120.59631724353227</c:v>
                </c:pt>
                <c:pt idx="29">
                  <c:v>120.59631724353227</c:v>
                </c:pt>
                <c:pt idx="30">
                  <c:v>120.59631724353227</c:v>
                </c:pt>
                <c:pt idx="31">
                  <c:v>120.04142913099631</c:v>
                </c:pt>
                <c:pt idx="32">
                  <c:v>120.04142913099631</c:v>
                </c:pt>
                <c:pt idx="33">
                  <c:v>120.04142913099631</c:v>
                </c:pt>
                <c:pt idx="34">
                  <c:v>120.04142913099631</c:v>
                </c:pt>
                <c:pt idx="35">
                  <c:v>120.04142913099631</c:v>
                </c:pt>
                <c:pt idx="36">
                  <c:v>120.04142913099631</c:v>
                </c:pt>
                <c:pt idx="37">
                  <c:v>120.04142913099631</c:v>
                </c:pt>
                <c:pt idx="38">
                  <c:v>120.04142913099631</c:v>
                </c:pt>
                <c:pt idx="39">
                  <c:v>120.04142913099631</c:v>
                </c:pt>
                <c:pt idx="40">
                  <c:v>120.04142913099631</c:v>
                </c:pt>
                <c:pt idx="41">
                  <c:v>120.04142913099631</c:v>
                </c:pt>
                <c:pt idx="42">
                  <c:v>120.04142913099631</c:v>
                </c:pt>
                <c:pt idx="43">
                  <c:v>120.04142913099631</c:v>
                </c:pt>
                <c:pt idx="44">
                  <c:v>120.04142913099631</c:v>
                </c:pt>
                <c:pt idx="45">
                  <c:v>120.04142913099631</c:v>
                </c:pt>
                <c:pt idx="46">
                  <c:v>120.04142913099631</c:v>
                </c:pt>
                <c:pt idx="47">
                  <c:v>120.04142913099631</c:v>
                </c:pt>
                <c:pt idx="48">
                  <c:v>120.04142913099631</c:v>
                </c:pt>
                <c:pt idx="49">
                  <c:v>120.04142913099631</c:v>
                </c:pt>
                <c:pt idx="50">
                  <c:v>120.04142913099631</c:v>
                </c:pt>
                <c:pt idx="51">
                  <c:v>120.04142913099631</c:v>
                </c:pt>
                <c:pt idx="52">
                  <c:v>120.04142913099631</c:v>
                </c:pt>
                <c:pt idx="53">
                  <c:v>120.04142913099631</c:v>
                </c:pt>
                <c:pt idx="54">
                  <c:v>120.04142913099631</c:v>
                </c:pt>
                <c:pt idx="55">
                  <c:v>120.04142913099631</c:v>
                </c:pt>
                <c:pt idx="56">
                  <c:v>120.04142913099631</c:v>
                </c:pt>
                <c:pt idx="57">
                  <c:v>120.04142913099631</c:v>
                </c:pt>
                <c:pt idx="58">
                  <c:v>120.04142913099631</c:v>
                </c:pt>
                <c:pt idx="59">
                  <c:v>132.90693384979679</c:v>
                </c:pt>
                <c:pt idx="60">
                  <c:v>132.90693384979679</c:v>
                </c:pt>
                <c:pt idx="61">
                  <c:v>132.90693384979679</c:v>
                </c:pt>
                <c:pt idx="62">
                  <c:v>132.90693384979679</c:v>
                </c:pt>
                <c:pt idx="63">
                  <c:v>132.90693384979679</c:v>
                </c:pt>
                <c:pt idx="64">
                  <c:v>132.90693384979679</c:v>
                </c:pt>
                <c:pt idx="65">
                  <c:v>132.90693384979679</c:v>
                </c:pt>
                <c:pt idx="66">
                  <c:v>132.90693384979679</c:v>
                </c:pt>
                <c:pt idx="67">
                  <c:v>132.90693384979679</c:v>
                </c:pt>
                <c:pt idx="68">
                  <c:v>132.90693384979679</c:v>
                </c:pt>
                <c:pt idx="69">
                  <c:v>132.90693384979679</c:v>
                </c:pt>
                <c:pt idx="70">
                  <c:v>132.90693384979679</c:v>
                </c:pt>
                <c:pt idx="71">
                  <c:v>132.90693384979679</c:v>
                </c:pt>
                <c:pt idx="72">
                  <c:v>132.90693384979679</c:v>
                </c:pt>
                <c:pt idx="73">
                  <c:v>132.90693384979679</c:v>
                </c:pt>
                <c:pt idx="74">
                  <c:v>132.90693384979679</c:v>
                </c:pt>
                <c:pt idx="75">
                  <c:v>132.90693384979679</c:v>
                </c:pt>
                <c:pt idx="76">
                  <c:v>132.90693384979679</c:v>
                </c:pt>
                <c:pt idx="77">
                  <c:v>132.90693384979679</c:v>
                </c:pt>
                <c:pt idx="78">
                  <c:v>132.90693384979679</c:v>
                </c:pt>
                <c:pt idx="79">
                  <c:v>132.90693384979679</c:v>
                </c:pt>
                <c:pt idx="80">
                  <c:v>132.90693384979679</c:v>
                </c:pt>
                <c:pt idx="81">
                  <c:v>132.90693384979679</c:v>
                </c:pt>
                <c:pt idx="82">
                  <c:v>132.90693384979679</c:v>
                </c:pt>
                <c:pt idx="83">
                  <c:v>132.90693384979679</c:v>
                </c:pt>
                <c:pt idx="84">
                  <c:v>132.90693384979679</c:v>
                </c:pt>
                <c:pt idx="85">
                  <c:v>132.90693384979679</c:v>
                </c:pt>
                <c:pt idx="86">
                  <c:v>132.90693384979679</c:v>
                </c:pt>
                <c:pt idx="87">
                  <c:v>132.90693384979679</c:v>
                </c:pt>
                <c:pt idx="88">
                  <c:v>132.90693384979679</c:v>
                </c:pt>
                <c:pt idx="89">
                  <c:v>132.90693384979679</c:v>
                </c:pt>
                <c:pt idx="90">
                  <c:v>128.77123560535</c:v>
                </c:pt>
                <c:pt idx="91">
                  <c:v>128.77123560535</c:v>
                </c:pt>
                <c:pt idx="92">
                  <c:v>128.77123560535</c:v>
                </c:pt>
                <c:pt idx="93">
                  <c:v>128.77123560535</c:v>
                </c:pt>
                <c:pt idx="94">
                  <c:v>128.77123560535</c:v>
                </c:pt>
                <c:pt idx="95">
                  <c:v>128.77123560535</c:v>
                </c:pt>
                <c:pt idx="96">
                  <c:v>128.77123560535</c:v>
                </c:pt>
                <c:pt idx="97">
                  <c:v>128.77123560535</c:v>
                </c:pt>
                <c:pt idx="98">
                  <c:v>128.77123560535</c:v>
                </c:pt>
                <c:pt idx="99">
                  <c:v>128.77123560535</c:v>
                </c:pt>
                <c:pt idx="100">
                  <c:v>128.77123560535</c:v>
                </c:pt>
                <c:pt idx="101">
                  <c:v>128.77123560535</c:v>
                </c:pt>
                <c:pt idx="102">
                  <c:v>128.77123560535</c:v>
                </c:pt>
                <c:pt idx="103">
                  <c:v>128.77123560535</c:v>
                </c:pt>
                <c:pt idx="104">
                  <c:v>128.77123560535</c:v>
                </c:pt>
                <c:pt idx="105">
                  <c:v>128.77123560535</c:v>
                </c:pt>
                <c:pt idx="106">
                  <c:v>128.77123560535</c:v>
                </c:pt>
                <c:pt idx="107">
                  <c:v>128.77123560535</c:v>
                </c:pt>
                <c:pt idx="108">
                  <c:v>128.77123560535</c:v>
                </c:pt>
                <c:pt idx="109">
                  <c:v>128.77123560535</c:v>
                </c:pt>
                <c:pt idx="110">
                  <c:v>128.77123560535</c:v>
                </c:pt>
                <c:pt idx="111">
                  <c:v>128.77123560535</c:v>
                </c:pt>
                <c:pt idx="112">
                  <c:v>128.77123560535</c:v>
                </c:pt>
                <c:pt idx="113">
                  <c:v>128.77123560535</c:v>
                </c:pt>
                <c:pt idx="114">
                  <c:v>128.77123560535</c:v>
                </c:pt>
                <c:pt idx="115">
                  <c:v>128.77123560535</c:v>
                </c:pt>
                <c:pt idx="116">
                  <c:v>128.77123560535</c:v>
                </c:pt>
                <c:pt idx="117">
                  <c:v>128.77123560535</c:v>
                </c:pt>
                <c:pt idx="118">
                  <c:v>128.77123560535</c:v>
                </c:pt>
                <c:pt idx="119">
                  <c:v>128.77123560535</c:v>
                </c:pt>
                <c:pt idx="120">
                  <c:v>105.65373260469035</c:v>
                </c:pt>
                <c:pt idx="121">
                  <c:v>105.65373260469035</c:v>
                </c:pt>
                <c:pt idx="122">
                  <c:v>105.65373260469035</c:v>
                </c:pt>
                <c:pt idx="123">
                  <c:v>105.65373260469035</c:v>
                </c:pt>
                <c:pt idx="124">
                  <c:v>105.65373260469035</c:v>
                </c:pt>
                <c:pt idx="125">
                  <c:v>105.65373260469035</c:v>
                </c:pt>
                <c:pt idx="126">
                  <c:v>105.65373260469035</c:v>
                </c:pt>
                <c:pt idx="127">
                  <c:v>105.65373260469035</c:v>
                </c:pt>
                <c:pt idx="128">
                  <c:v>105.65373260469035</c:v>
                </c:pt>
                <c:pt idx="129">
                  <c:v>105.65373260469035</c:v>
                </c:pt>
                <c:pt idx="130">
                  <c:v>105.65373260469035</c:v>
                </c:pt>
                <c:pt idx="131">
                  <c:v>105.65373260469035</c:v>
                </c:pt>
                <c:pt idx="132">
                  <c:v>105.65373260469035</c:v>
                </c:pt>
                <c:pt idx="133">
                  <c:v>105.65373260469035</c:v>
                </c:pt>
                <c:pt idx="134">
                  <c:v>105.65373260469035</c:v>
                </c:pt>
                <c:pt idx="135">
                  <c:v>105.65373260469035</c:v>
                </c:pt>
                <c:pt idx="136">
                  <c:v>105.65373260469035</c:v>
                </c:pt>
                <c:pt idx="137">
                  <c:v>105.65373260469035</c:v>
                </c:pt>
                <c:pt idx="138">
                  <c:v>105.65373260469035</c:v>
                </c:pt>
                <c:pt idx="139">
                  <c:v>105.65373260469035</c:v>
                </c:pt>
                <c:pt idx="140">
                  <c:v>105.65373260469035</c:v>
                </c:pt>
                <c:pt idx="141">
                  <c:v>105.65373260469035</c:v>
                </c:pt>
                <c:pt idx="142">
                  <c:v>105.65373260469035</c:v>
                </c:pt>
                <c:pt idx="143">
                  <c:v>105.65373260469035</c:v>
                </c:pt>
                <c:pt idx="144">
                  <c:v>105.65373260469035</c:v>
                </c:pt>
                <c:pt idx="145">
                  <c:v>105.65373260469035</c:v>
                </c:pt>
                <c:pt idx="146">
                  <c:v>105.65373260469035</c:v>
                </c:pt>
                <c:pt idx="147">
                  <c:v>105.65373260469035</c:v>
                </c:pt>
                <c:pt idx="148">
                  <c:v>105.65373260469035</c:v>
                </c:pt>
                <c:pt idx="149">
                  <c:v>105.65373260469035</c:v>
                </c:pt>
                <c:pt idx="150">
                  <c:v>105.65373260469035</c:v>
                </c:pt>
                <c:pt idx="151">
                  <c:v>65.277965296213353</c:v>
                </c:pt>
                <c:pt idx="152">
                  <c:v>65.277965296213353</c:v>
                </c:pt>
                <c:pt idx="153">
                  <c:v>65.277965296213353</c:v>
                </c:pt>
                <c:pt idx="154">
                  <c:v>65.277965296213353</c:v>
                </c:pt>
                <c:pt idx="155">
                  <c:v>65.277965296213353</c:v>
                </c:pt>
                <c:pt idx="156">
                  <c:v>65.277965296213353</c:v>
                </c:pt>
                <c:pt idx="157">
                  <c:v>65.277965296213353</c:v>
                </c:pt>
                <c:pt idx="158">
                  <c:v>65.277965296213353</c:v>
                </c:pt>
                <c:pt idx="159">
                  <c:v>65.277965296213353</c:v>
                </c:pt>
                <c:pt idx="160">
                  <c:v>65.277965296213353</c:v>
                </c:pt>
                <c:pt idx="161">
                  <c:v>65.277965296213353</c:v>
                </c:pt>
                <c:pt idx="162">
                  <c:v>65.277965296213353</c:v>
                </c:pt>
                <c:pt idx="163">
                  <c:v>65.277965296213353</c:v>
                </c:pt>
                <c:pt idx="164">
                  <c:v>65.277965296213353</c:v>
                </c:pt>
                <c:pt idx="165">
                  <c:v>65.277965296213353</c:v>
                </c:pt>
                <c:pt idx="166">
                  <c:v>65.277965296213353</c:v>
                </c:pt>
                <c:pt idx="167">
                  <c:v>65.277965296213353</c:v>
                </c:pt>
                <c:pt idx="168">
                  <c:v>65.277965296213353</c:v>
                </c:pt>
                <c:pt idx="169">
                  <c:v>65.277965296213353</c:v>
                </c:pt>
                <c:pt idx="170">
                  <c:v>65.277965296213353</c:v>
                </c:pt>
                <c:pt idx="171">
                  <c:v>65.277965296213353</c:v>
                </c:pt>
                <c:pt idx="172">
                  <c:v>65.277965296213353</c:v>
                </c:pt>
                <c:pt idx="173">
                  <c:v>65.277965296213353</c:v>
                </c:pt>
                <c:pt idx="174">
                  <c:v>65.277965296213353</c:v>
                </c:pt>
                <c:pt idx="175">
                  <c:v>65.277965296213353</c:v>
                </c:pt>
                <c:pt idx="176">
                  <c:v>65.277965296213353</c:v>
                </c:pt>
                <c:pt idx="177">
                  <c:v>65.277965296213353</c:v>
                </c:pt>
                <c:pt idx="178">
                  <c:v>65.277965296213353</c:v>
                </c:pt>
                <c:pt idx="179">
                  <c:v>65.277965296213353</c:v>
                </c:pt>
                <c:pt idx="180">
                  <c:v>65.277965296213353</c:v>
                </c:pt>
                <c:pt idx="181">
                  <c:v>28.803266986435492</c:v>
                </c:pt>
                <c:pt idx="182">
                  <c:v>28.803266986435492</c:v>
                </c:pt>
                <c:pt idx="183">
                  <c:v>28.803266986435492</c:v>
                </c:pt>
                <c:pt idx="184">
                  <c:v>28.803266986435492</c:v>
                </c:pt>
                <c:pt idx="185">
                  <c:v>28.803266986435492</c:v>
                </c:pt>
                <c:pt idx="186">
                  <c:v>28.803266986435492</c:v>
                </c:pt>
                <c:pt idx="187">
                  <c:v>28.803266986435492</c:v>
                </c:pt>
                <c:pt idx="188">
                  <c:v>28.803266986435492</c:v>
                </c:pt>
                <c:pt idx="189">
                  <c:v>28.803266986435492</c:v>
                </c:pt>
                <c:pt idx="190">
                  <c:v>28.803266986435492</c:v>
                </c:pt>
                <c:pt idx="191">
                  <c:v>28.803266986435492</c:v>
                </c:pt>
                <c:pt idx="192">
                  <c:v>28.803266986435492</c:v>
                </c:pt>
                <c:pt idx="193">
                  <c:v>28.803266986435492</c:v>
                </c:pt>
                <c:pt idx="194">
                  <c:v>28.803266986435492</c:v>
                </c:pt>
                <c:pt idx="195">
                  <c:v>28.803266986435492</c:v>
                </c:pt>
                <c:pt idx="196">
                  <c:v>28.803266986435492</c:v>
                </c:pt>
                <c:pt idx="197">
                  <c:v>28.803266986435492</c:v>
                </c:pt>
                <c:pt idx="198">
                  <c:v>28.803266986435492</c:v>
                </c:pt>
                <c:pt idx="199">
                  <c:v>28.803266986435492</c:v>
                </c:pt>
                <c:pt idx="200">
                  <c:v>28.803266986435492</c:v>
                </c:pt>
                <c:pt idx="201">
                  <c:v>28.803266986435492</c:v>
                </c:pt>
                <c:pt idx="202">
                  <c:v>28.803266986435492</c:v>
                </c:pt>
                <c:pt idx="203">
                  <c:v>28.803266986435492</c:v>
                </c:pt>
                <c:pt idx="204">
                  <c:v>28.803266986435492</c:v>
                </c:pt>
                <c:pt idx="205">
                  <c:v>28.803266986435492</c:v>
                </c:pt>
                <c:pt idx="206">
                  <c:v>28.803266986435492</c:v>
                </c:pt>
                <c:pt idx="207">
                  <c:v>28.803266986435492</c:v>
                </c:pt>
                <c:pt idx="208">
                  <c:v>28.803266986435492</c:v>
                </c:pt>
                <c:pt idx="209">
                  <c:v>28.803266986435492</c:v>
                </c:pt>
                <c:pt idx="210">
                  <c:v>28.803266986435492</c:v>
                </c:pt>
                <c:pt idx="211">
                  <c:v>28.803266986435492</c:v>
                </c:pt>
                <c:pt idx="212">
                  <c:v>17.69576376333022</c:v>
                </c:pt>
                <c:pt idx="213">
                  <c:v>17.69576376333022</c:v>
                </c:pt>
                <c:pt idx="214">
                  <c:v>17.69576376333022</c:v>
                </c:pt>
                <c:pt idx="215">
                  <c:v>17.69576376333022</c:v>
                </c:pt>
                <c:pt idx="216">
                  <c:v>17.69576376333022</c:v>
                </c:pt>
                <c:pt idx="217">
                  <c:v>17.69576376333022</c:v>
                </c:pt>
                <c:pt idx="218">
                  <c:v>17.69576376333022</c:v>
                </c:pt>
                <c:pt idx="219">
                  <c:v>17.69576376333022</c:v>
                </c:pt>
                <c:pt idx="220">
                  <c:v>17.69576376333022</c:v>
                </c:pt>
                <c:pt idx="221">
                  <c:v>17.69576376333022</c:v>
                </c:pt>
                <c:pt idx="222">
                  <c:v>17.69576376333022</c:v>
                </c:pt>
                <c:pt idx="223">
                  <c:v>17.69576376333022</c:v>
                </c:pt>
                <c:pt idx="224">
                  <c:v>17.69576376333022</c:v>
                </c:pt>
                <c:pt idx="225">
                  <c:v>17.69576376333022</c:v>
                </c:pt>
                <c:pt idx="226">
                  <c:v>17.69576376333022</c:v>
                </c:pt>
                <c:pt idx="227">
                  <c:v>17.69576376333022</c:v>
                </c:pt>
                <c:pt idx="228">
                  <c:v>17.69576376333022</c:v>
                </c:pt>
                <c:pt idx="229">
                  <c:v>17.69576376333022</c:v>
                </c:pt>
                <c:pt idx="230">
                  <c:v>17.69576376333022</c:v>
                </c:pt>
                <c:pt idx="231">
                  <c:v>17.69576376333022</c:v>
                </c:pt>
                <c:pt idx="232">
                  <c:v>17.69576376333022</c:v>
                </c:pt>
                <c:pt idx="233">
                  <c:v>17.69576376333022</c:v>
                </c:pt>
                <c:pt idx="234">
                  <c:v>17.69576376333022</c:v>
                </c:pt>
                <c:pt idx="235">
                  <c:v>17.69576376333022</c:v>
                </c:pt>
                <c:pt idx="236">
                  <c:v>17.69576376333022</c:v>
                </c:pt>
                <c:pt idx="237">
                  <c:v>17.69576376333022</c:v>
                </c:pt>
                <c:pt idx="238">
                  <c:v>17.69576376333022</c:v>
                </c:pt>
                <c:pt idx="239">
                  <c:v>17.69576376333022</c:v>
                </c:pt>
                <c:pt idx="240">
                  <c:v>17.69576376333022</c:v>
                </c:pt>
                <c:pt idx="241">
                  <c:v>17.69576376333022</c:v>
                </c:pt>
                <c:pt idx="242">
                  <c:v>17.69576376333022</c:v>
                </c:pt>
                <c:pt idx="243">
                  <c:v>22.281040209732421</c:v>
                </c:pt>
                <c:pt idx="244">
                  <c:v>22.281040209732421</c:v>
                </c:pt>
                <c:pt idx="245">
                  <c:v>22.281040209732421</c:v>
                </c:pt>
                <c:pt idx="246">
                  <c:v>22.281040209732421</c:v>
                </c:pt>
                <c:pt idx="247">
                  <c:v>22.281040209732421</c:v>
                </c:pt>
                <c:pt idx="248">
                  <c:v>22.281040209732421</c:v>
                </c:pt>
                <c:pt idx="249">
                  <c:v>22.281040209732421</c:v>
                </c:pt>
                <c:pt idx="250">
                  <c:v>22.281040209732421</c:v>
                </c:pt>
                <c:pt idx="251">
                  <c:v>22.281040209732421</c:v>
                </c:pt>
                <c:pt idx="252">
                  <c:v>22.281040209732421</c:v>
                </c:pt>
                <c:pt idx="253">
                  <c:v>22.281040209732421</c:v>
                </c:pt>
                <c:pt idx="254">
                  <c:v>22.281040209732421</c:v>
                </c:pt>
                <c:pt idx="255">
                  <c:v>22.281040209732421</c:v>
                </c:pt>
                <c:pt idx="256">
                  <c:v>22.281040209732421</c:v>
                </c:pt>
                <c:pt idx="257">
                  <c:v>22.281040209732421</c:v>
                </c:pt>
                <c:pt idx="258">
                  <c:v>22.281040209732421</c:v>
                </c:pt>
                <c:pt idx="259">
                  <c:v>22.281040209732421</c:v>
                </c:pt>
                <c:pt idx="260">
                  <c:v>22.281040209732421</c:v>
                </c:pt>
                <c:pt idx="261">
                  <c:v>22.281040209732421</c:v>
                </c:pt>
                <c:pt idx="262">
                  <c:v>22.281040209732421</c:v>
                </c:pt>
                <c:pt idx="263">
                  <c:v>22.281040209732421</c:v>
                </c:pt>
                <c:pt idx="264">
                  <c:v>22.281040209732421</c:v>
                </c:pt>
                <c:pt idx="265">
                  <c:v>22.281040209732421</c:v>
                </c:pt>
                <c:pt idx="266">
                  <c:v>22.281040209732421</c:v>
                </c:pt>
                <c:pt idx="267">
                  <c:v>22.281040209732421</c:v>
                </c:pt>
                <c:pt idx="268">
                  <c:v>22.281040209732421</c:v>
                </c:pt>
                <c:pt idx="269">
                  <c:v>22.281040209732421</c:v>
                </c:pt>
                <c:pt idx="270">
                  <c:v>22.281040209732421</c:v>
                </c:pt>
                <c:pt idx="271">
                  <c:v>22.281040209732421</c:v>
                </c:pt>
                <c:pt idx="272">
                  <c:v>22.281040209732421</c:v>
                </c:pt>
                <c:pt idx="273">
                  <c:v>44.550149357058011</c:v>
                </c:pt>
                <c:pt idx="274">
                  <c:v>44.550149357058011</c:v>
                </c:pt>
                <c:pt idx="275">
                  <c:v>44.550149357058011</c:v>
                </c:pt>
                <c:pt idx="276">
                  <c:v>44.550149357058011</c:v>
                </c:pt>
                <c:pt idx="277">
                  <c:v>44.550149357058011</c:v>
                </c:pt>
                <c:pt idx="278">
                  <c:v>44.550149357058011</c:v>
                </c:pt>
                <c:pt idx="279">
                  <c:v>44.550149357058011</c:v>
                </c:pt>
                <c:pt idx="280">
                  <c:v>44.550149357058011</c:v>
                </c:pt>
                <c:pt idx="281">
                  <c:v>44.550149357058011</c:v>
                </c:pt>
                <c:pt idx="282">
                  <c:v>44.550149357058011</c:v>
                </c:pt>
                <c:pt idx="283">
                  <c:v>44.550149357058011</c:v>
                </c:pt>
                <c:pt idx="284">
                  <c:v>44.550149357058011</c:v>
                </c:pt>
                <c:pt idx="285">
                  <c:v>44.550149357058011</c:v>
                </c:pt>
                <c:pt idx="286">
                  <c:v>44.550149357058011</c:v>
                </c:pt>
                <c:pt idx="287">
                  <c:v>44.550149357058011</c:v>
                </c:pt>
                <c:pt idx="288">
                  <c:v>44.550149357058011</c:v>
                </c:pt>
                <c:pt idx="289">
                  <c:v>44.550149357058011</c:v>
                </c:pt>
                <c:pt idx="290">
                  <c:v>44.550149357058011</c:v>
                </c:pt>
                <c:pt idx="291">
                  <c:v>44.550149357058011</c:v>
                </c:pt>
                <c:pt idx="292">
                  <c:v>44.550149357058011</c:v>
                </c:pt>
                <c:pt idx="293">
                  <c:v>44.550149357058011</c:v>
                </c:pt>
                <c:pt idx="294">
                  <c:v>44.550149357058011</c:v>
                </c:pt>
                <c:pt idx="295">
                  <c:v>44.550149357058011</c:v>
                </c:pt>
                <c:pt idx="296">
                  <c:v>44.550149357058011</c:v>
                </c:pt>
                <c:pt idx="297">
                  <c:v>44.550149357058011</c:v>
                </c:pt>
                <c:pt idx="298">
                  <c:v>44.550149357058011</c:v>
                </c:pt>
                <c:pt idx="299">
                  <c:v>44.550149357058011</c:v>
                </c:pt>
                <c:pt idx="300">
                  <c:v>44.550149357058011</c:v>
                </c:pt>
                <c:pt idx="301">
                  <c:v>44.550149357058011</c:v>
                </c:pt>
                <c:pt idx="302">
                  <c:v>44.550149357058011</c:v>
                </c:pt>
                <c:pt idx="303">
                  <c:v>44.550149357058011</c:v>
                </c:pt>
                <c:pt idx="304">
                  <c:v>83.137557492553753</c:v>
                </c:pt>
                <c:pt idx="305">
                  <c:v>83.137557492553753</c:v>
                </c:pt>
                <c:pt idx="306">
                  <c:v>83.137557492553753</c:v>
                </c:pt>
                <c:pt idx="307">
                  <c:v>83.137557492553753</c:v>
                </c:pt>
                <c:pt idx="308">
                  <c:v>83.137557492553753</c:v>
                </c:pt>
                <c:pt idx="309">
                  <c:v>83.137557492553753</c:v>
                </c:pt>
                <c:pt idx="310">
                  <c:v>83.137557492553753</c:v>
                </c:pt>
                <c:pt idx="311">
                  <c:v>83.137557492553753</c:v>
                </c:pt>
                <c:pt idx="312">
                  <c:v>83.137557492553753</c:v>
                </c:pt>
                <c:pt idx="313">
                  <c:v>83.137557492553753</c:v>
                </c:pt>
                <c:pt idx="314">
                  <c:v>83.137557492553753</c:v>
                </c:pt>
                <c:pt idx="315">
                  <c:v>83.137557492553753</c:v>
                </c:pt>
                <c:pt idx="316">
                  <c:v>83.137557492553753</c:v>
                </c:pt>
                <c:pt idx="317">
                  <c:v>83.137557492553753</c:v>
                </c:pt>
                <c:pt idx="318">
                  <c:v>83.137557492553753</c:v>
                </c:pt>
                <c:pt idx="319">
                  <c:v>83.137557492553753</c:v>
                </c:pt>
                <c:pt idx="320">
                  <c:v>83.137557492553753</c:v>
                </c:pt>
                <c:pt idx="321">
                  <c:v>83.137557492553753</c:v>
                </c:pt>
                <c:pt idx="322">
                  <c:v>83.137557492553753</c:v>
                </c:pt>
                <c:pt idx="323">
                  <c:v>83.137557492553753</c:v>
                </c:pt>
                <c:pt idx="324">
                  <c:v>83.137557492553753</c:v>
                </c:pt>
                <c:pt idx="325">
                  <c:v>83.137557492553753</c:v>
                </c:pt>
                <c:pt idx="326">
                  <c:v>83.137557492553753</c:v>
                </c:pt>
                <c:pt idx="327">
                  <c:v>83.137557492553753</c:v>
                </c:pt>
                <c:pt idx="328">
                  <c:v>83.137557492553753</c:v>
                </c:pt>
                <c:pt idx="329">
                  <c:v>83.137557492553753</c:v>
                </c:pt>
                <c:pt idx="330">
                  <c:v>83.137557492553753</c:v>
                </c:pt>
                <c:pt idx="331">
                  <c:v>83.137557492553753</c:v>
                </c:pt>
                <c:pt idx="332">
                  <c:v>83.137557492553753</c:v>
                </c:pt>
                <c:pt idx="333">
                  <c:v>83.137557492553753</c:v>
                </c:pt>
                <c:pt idx="334">
                  <c:v>104.08859355090497</c:v>
                </c:pt>
                <c:pt idx="335">
                  <c:v>104.08859355090497</c:v>
                </c:pt>
                <c:pt idx="336">
                  <c:v>104.08859355090497</c:v>
                </c:pt>
                <c:pt idx="337">
                  <c:v>104.08859355090497</c:v>
                </c:pt>
                <c:pt idx="338">
                  <c:v>104.08859355090497</c:v>
                </c:pt>
                <c:pt idx="339">
                  <c:v>104.08859355090497</c:v>
                </c:pt>
                <c:pt idx="340">
                  <c:v>104.08859355090497</c:v>
                </c:pt>
                <c:pt idx="341">
                  <c:v>104.08859355090497</c:v>
                </c:pt>
                <c:pt idx="342">
                  <c:v>104.08859355090497</c:v>
                </c:pt>
                <c:pt idx="343">
                  <c:v>104.08859355090497</c:v>
                </c:pt>
                <c:pt idx="344">
                  <c:v>104.08859355090497</c:v>
                </c:pt>
                <c:pt idx="345">
                  <c:v>104.08859355090497</c:v>
                </c:pt>
                <c:pt idx="346">
                  <c:v>104.08859355090497</c:v>
                </c:pt>
                <c:pt idx="347">
                  <c:v>104.08859355090497</c:v>
                </c:pt>
                <c:pt idx="348">
                  <c:v>104.08859355090497</c:v>
                </c:pt>
                <c:pt idx="349">
                  <c:v>104.08859355090497</c:v>
                </c:pt>
                <c:pt idx="350">
                  <c:v>104.08859355090497</c:v>
                </c:pt>
                <c:pt idx="351">
                  <c:v>104.08859355090497</c:v>
                </c:pt>
                <c:pt idx="352">
                  <c:v>104.08859355090497</c:v>
                </c:pt>
                <c:pt idx="353">
                  <c:v>104.08859355090497</c:v>
                </c:pt>
                <c:pt idx="354">
                  <c:v>104.08859355090497</c:v>
                </c:pt>
                <c:pt idx="355">
                  <c:v>104.08859355090497</c:v>
                </c:pt>
                <c:pt idx="356">
                  <c:v>104.08859355090497</c:v>
                </c:pt>
                <c:pt idx="357">
                  <c:v>104.08859355090497</c:v>
                </c:pt>
                <c:pt idx="358">
                  <c:v>104.08859355090497</c:v>
                </c:pt>
                <c:pt idx="359">
                  <c:v>104.08859355090497</c:v>
                </c:pt>
                <c:pt idx="360">
                  <c:v>104.08859355090497</c:v>
                </c:pt>
                <c:pt idx="361">
                  <c:v>104.08859355090497</c:v>
                </c:pt>
                <c:pt idx="362">
                  <c:v>104.08859355090497</c:v>
                </c:pt>
                <c:pt idx="363">
                  <c:v>104.08859355090497</c:v>
                </c:pt>
                <c:pt idx="364">
                  <c:v>104.08859355090497</c:v>
                </c:pt>
                <c:pt idx="365">
                  <c:v>120.61015823780208</c:v>
                </c:pt>
                <c:pt idx="366">
                  <c:v>120.61015823780208</c:v>
                </c:pt>
                <c:pt idx="367">
                  <c:v>120.61015823780208</c:v>
                </c:pt>
                <c:pt idx="368">
                  <c:v>120.61015823780208</c:v>
                </c:pt>
                <c:pt idx="369">
                  <c:v>120.61015823780208</c:v>
                </c:pt>
                <c:pt idx="370">
                  <c:v>120.61015823780208</c:v>
                </c:pt>
                <c:pt idx="371">
                  <c:v>120.61015823780208</c:v>
                </c:pt>
                <c:pt idx="372">
                  <c:v>120.61015823780208</c:v>
                </c:pt>
                <c:pt idx="373">
                  <c:v>120.61015823780208</c:v>
                </c:pt>
                <c:pt idx="374">
                  <c:v>120.61015823780208</c:v>
                </c:pt>
                <c:pt idx="375">
                  <c:v>120.61015823780208</c:v>
                </c:pt>
                <c:pt idx="376">
                  <c:v>120.61015823780208</c:v>
                </c:pt>
                <c:pt idx="377">
                  <c:v>120.61015823780208</c:v>
                </c:pt>
                <c:pt idx="378">
                  <c:v>120.61015823780208</c:v>
                </c:pt>
                <c:pt idx="379">
                  <c:v>120.61015823780208</c:v>
                </c:pt>
                <c:pt idx="380">
                  <c:v>120.61015823780208</c:v>
                </c:pt>
                <c:pt idx="381">
                  <c:v>120.61015823780208</c:v>
                </c:pt>
                <c:pt idx="382">
                  <c:v>120.61015823780208</c:v>
                </c:pt>
                <c:pt idx="383">
                  <c:v>120.61015823780208</c:v>
                </c:pt>
                <c:pt idx="384">
                  <c:v>120.61015823780208</c:v>
                </c:pt>
                <c:pt idx="385">
                  <c:v>120.61015823780208</c:v>
                </c:pt>
                <c:pt idx="386">
                  <c:v>120.61015823780208</c:v>
                </c:pt>
                <c:pt idx="387">
                  <c:v>120.61015823780208</c:v>
                </c:pt>
                <c:pt idx="388">
                  <c:v>120.61015823780208</c:v>
                </c:pt>
                <c:pt idx="389">
                  <c:v>120.61015823780208</c:v>
                </c:pt>
                <c:pt idx="390">
                  <c:v>120.61015823780208</c:v>
                </c:pt>
                <c:pt idx="391">
                  <c:v>120.61015823780208</c:v>
                </c:pt>
                <c:pt idx="392">
                  <c:v>120.61015823780208</c:v>
                </c:pt>
                <c:pt idx="393">
                  <c:v>120.61015823780208</c:v>
                </c:pt>
                <c:pt idx="394">
                  <c:v>120.61015823780208</c:v>
                </c:pt>
                <c:pt idx="395">
                  <c:v>120.61015823780208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FA-4CF7-8075-2D23B26E89FB}"/>
            </c:ext>
          </c:extLst>
        </c:ser>
        <c:ser>
          <c:idx val="1"/>
          <c:order val="2"/>
          <c:spPr>
            <a:solidFill>
              <a:srgbClr val="F5F5F5"/>
            </a:solidFill>
            <a:ln w="25400">
              <a:noFill/>
            </a:ln>
          </c:spPr>
          <c:dLbls>
            <c:delete val="1"/>
          </c:dLbls>
          <c:cat>
            <c:strRef>
              <c:f>Dat_02!$F$3:$F$397</c:f>
              <c:strCache>
                <c:ptCount val="380"/>
                <c:pt idx="14">
                  <c:v>E</c:v>
                </c:pt>
                <c:pt idx="45">
                  <c:v>F</c:v>
                </c:pt>
                <c:pt idx="73">
                  <c:v>M</c:v>
                </c:pt>
                <c:pt idx="104">
                  <c:v>A</c:v>
                </c:pt>
                <c:pt idx="134">
                  <c:v>M</c:v>
                </c:pt>
                <c:pt idx="165">
                  <c:v>J</c:v>
                </c:pt>
                <c:pt idx="195">
                  <c:v>J</c:v>
                </c:pt>
                <c:pt idx="226">
                  <c:v>A</c:v>
                </c:pt>
                <c:pt idx="257">
                  <c:v>S</c:v>
                </c:pt>
                <c:pt idx="287">
                  <c:v>O</c:v>
                </c:pt>
                <c:pt idx="318">
                  <c:v>N</c:v>
                </c:pt>
                <c:pt idx="348">
                  <c:v>D</c:v>
                </c:pt>
                <c:pt idx="379">
                  <c:v>E</c:v>
                </c:pt>
              </c:strCache>
            </c:strRef>
          </c:cat>
          <c:val>
            <c:numRef>
              <c:f>Dat_02!$E$3:$E$398</c:f>
              <c:numCache>
                <c:formatCode>#,##0.0</c:formatCode>
                <c:ptCount val="396"/>
                <c:pt idx="0">
                  <c:v>48.123127146517682</c:v>
                </c:pt>
                <c:pt idx="1">
                  <c:v>42.636473521669153</c:v>
                </c:pt>
                <c:pt idx="2">
                  <c:v>64.323681971667284</c:v>
                </c:pt>
                <c:pt idx="3">
                  <c:v>75.643640243669154</c:v>
                </c:pt>
                <c:pt idx="4">
                  <c:v>40.164393683671022</c:v>
                </c:pt>
                <c:pt idx="5">
                  <c:v>23.406447041667292</c:v>
                </c:pt>
                <c:pt idx="6">
                  <c:v>48.050071631669155</c:v>
                </c:pt>
                <c:pt idx="7">
                  <c:v>49.386536037670083</c:v>
                </c:pt>
                <c:pt idx="8">
                  <c:v>33.719116509774096</c:v>
                </c:pt>
                <c:pt idx="9">
                  <c:v>47.290569803776897</c:v>
                </c:pt>
                <c:pt idx="10">
                  <c:v>49.306202171775034</c:v>
                </c:pt>
                <c:pt idx="11">
                  <c:v>21.417700821775025</c:v>
                </c:pt>
                <c:pt idx="12">
                  <c:v>27.372357911775957</c:v>
                </c:pt>
                <c:pt idx="13">
                  <c:v>38.601003241775963</c:v>
                </c:pt>
                <c:pt idx="14">
                  <c:v>66.269905331775973</c:v>
                </c:pt>
                <c:pt idx="15">
                  <c:v>57.049382584859849</c:v>
                </c:pt>
                <c:pt idx="16">
                  <c:v>47.086793530857058</c:v>
                </c:pt>
                <c:pt idx="17">
                  <c:v>75.72736085885893</c:v>
                </c:pt>
                <c:pt idx="18">
                  <c:v>43.378133048858913</c:v>
                </c:pt>
                <c:pt idx="19">
                  <c:v>21.839733468858917</c:v>
                </c:pt>
                <c:pt idx="20">
                  <c:v>65.404301698859854</c:v>
                </c:pt>
                <c:pt idx="21">
                  <c:v>50.40606404885893</c:v>
                </c:pt>
                <c:pt idx="22">
                  <c:v>86.933992344619128</c:v>
                </c:pt>
                <c:pt idx="23">
                  <c:v>93.897589926620057</c:v>
                </c:pt>
                <c:pt idx="24">
                  <c:v>99.325622760620988</c:v>
                </c:pt>
                <c:pt idx="25">
                  <c:v>91.521473510619117</c:v>
                </c:pt>
                <c:pt idx="26">
                  <c:v>77.209113650621902</c:v>
                </c:pt>
                <c:pt idx="27">
                  <c:v>99.019040460619109</c:v>
                </c:pt>
                <c:pt idx="28">
                  <c:v>101.45238873061912</c:v>
                </c:pt>
                <c:pt idx="29">
                  <c:v>120.59631724353227</c:v>
                </c:pt>
                <c:pt idx="30">
                  <c:v>120.59631724353227</c:v>
                </c:pt>
                <c:pt idx="31">
                  <c:v>120.04142913099631</c:v>
                </c:pt>
                <c:pt idx="32">
                  <c:v>120.04142913099631</c:v>
                </c:pt>
                <c:pt idx="33">
                  <c:v>120.04142913099631</c:v>
                </c:pt>
                <c:pt idx="34">
                  <c:v>120.04142913099631</c:v>
                </c:pt>
                <c:pt idx="35">
                  <c:v>120.04142913099631</c:v>
                </c:pt>
                <c:pt idx="36">
                  <c:v>120.04142913099631</c:v>
                </c:pt>
                <c:pt idx="37">
                  <c:v>120.04142913099631</c:v>
                </c:pt>
                <c:pt idx="38">
                  <c:v>120.04142913099631</c:v>
                </c:pt>
                <c:pt idx="39">
                  <c:v>120.04142913099631</c:v>
                </c:pt>
                <c:pt idx="40">
                  <c:v>114.24660454384994</c:v>
                </c:pt>
                <c:pt idx="41">
                  <c:v>120.04142913099631</c:v>
                </c:pt>
                <c:pt idx="42">
                  <c:v>120.04142913099631</c:v>
                </c:pt>
                <c:pt idx="43">
                  <c:v>120.04142913099631</c:v>
                </c:pt>
                <c:pt idx="44">
                  <c:v>103.62366132644726</c:v>
                </c:pt>
                <c:pt idx="45">
                  <c:v>107.92361247844542</c:v>
                </c:pt>
                <c:pt idx="46">
                  <c:v>94.661395232447276</c:v>
                </c:pt>
                <c:pt idx="47">
                  <c:v>84.417533128447275</c:v>
                </c:pt>
                <c:pt idx="48">
                  <c:v>109.91697916244728</c:v>
                </c:pt>
                <c:pt idx="49">
                  <c:v>119.44313481844542</c:v>
                </c:pt>
                <c:pt idx="50">
                  <c:v>87.669133587945765</c:v>
                </c:pt>
                <c:pt idx="51">
                  <c:v>79.117863777947633</c:v>
                </c:pt>
                <c:pt idx="52">
                  <c:v>75.298925477949496</c:v>
                </c:pt>
                <c:pt idx="53">
                  <c:v>64.675635013947627</c:v>
                </c:pt>
                <c:pt idx="54">
                  <c:v>66.564979371945768</c:v>
                </c:pt>
                <c:pt idx="55">
                  <c:v>91.917289957949492</c:v>
                </c:pt>
                <c:pt idx="56">
                  <c:v>75.530994327947624</c:v>
                </c:pt>
                <c:pt idx="57">
                  <c:v>69.289270910230613</c:v>
                </c:pt>
                <c:pt idx="58">
                  <c:v>63.050235326230613</c:v>
                </c:pt>
                <c:pt idx="59">
                  <c:v>70.279727594230607</c:v>
                </c:pt>
                <c:pt idx="60">
                  <c:v>55.067245526230607</c:v>
                </c:pt>
                <c:pt idx="61">
                  <c:v>40.961962326230605</c:v>
                </c:pt>
                <c:pt idx="62">
                  <c:v>48.808900076230607</c:v>
                </c:pt>
                <c:pt idx="63">
                  <c:v>50.550977536232473</c:v>
                </c:pt>
                <c:pt idx="64">
                  <c:v>97.01795352355073</c:v>
                </c:pt>
                <c:pt idx="65">
                  <c:v>113.77763996755631</c:v>
                </c:pt>
                <c:pt idx="66">
                  <c:v>132.90693384979679</c:v>
                </c:pt>
                <c:pt idx="67">
                  <c:v>132.90693384979679</c:v>
                </c:pt>
                <c:pt idx="68">
                  <c:v>106.08530919355445</c:v>
                </c:pt>
                <c:pt idx="69">
                  <c:v>131.25554703755444</c:v>
                </c:pt>
                <c:pt idx="70">
                  <c:v>122.2313333735526</c:v>
                </c:pt>
                <c:pt idx="71">
                  <c:v>66.422230921277958</c:v>
                </c:pt>
                <c:pt idx="72">
                  <c:v>83.603457791279808</c:v>
                </c:pt>
                <c:pt idx="73">
                  <c:v>97.312987301277957</c:v>
                </c:pt>
                <c:pt idx="74">
                  <c:v>74.714766641279809</c:v>
                </c:pt>
                <c:pt idx="75">
                  <c:v>41.087115621277952</c:v>
                </c:pt>
                <c:pt idx="76">
                  <c:v>61.18239848127795</c:v>
                </c:pt>
                <c:pt idx="77">
                  <c:v>62.000907013279814</c:v>
                </c:pt>
                <c:pt idx="78">
                  <c:v>59.069677764690461</c:v>
                </c:pt>
                <c:pt idx="79">
                  <c:v>74.912399428690463</c:v>
                </c:pt>
                <c:pt idx="80">
                  <c:v>98.957296132692321</c:v>
                </c:pt>
                <c:pt idx="81">
                  <c:v>68.347545472690456</c:v>
                </c:pt>
                <c:pt idx="82">
                  <c:v>41.337805642692324</c:v>
                </c:pt>
                <c:pt idx="83">
                  <c:v>42.095181022690454</c:v>
                </c:pt>
                <c:pt idx="84">
                  <c:v>37.959048062692325</c:v>
                </c:pt>
                <c:pt idx="85">
                  <c:v>39.210651627381345</c:v>
                </c:pt>
                <c:pt idx="86">
                  <c:v>50.566903553377628</c:v>
                </c:pt>
                <c:pt idx="87">
                  <c:v>62.55005746738135</c:v>
                </c:pt>
                <c:pt idx="88">
                  <c:v>40.608588867379488</c:v>
                </c:pt>
                <c:pt idx="89">
                  <c:v>51.831602707379488</c:v>
                </c:pt>
                <c:pt idx="90">
                  <c:v>76.662643839381346</c:v>
                </c:pt>
                <c:pt idx="91">
                  <c:v>73.117034955377619</c:v>
                </c:pt>
                <c:pt idx="92">
                  <c:v>45.024506179779593</c:v>
                </c:pt>
                <c:pt idx="93">
                  <c:v>42.33311552377959</c:v>
                </c:pt>
                <c:pt idx="94">
                  <c:v>53.148606071777728</c:v>
                </c:pt>
                <c:pt idx="95">
                  <c:v>35.40131546777959</c:v>
                </c:pt>
                <c:pt idx="96">
                  <c:v>30.369701119777734</c:v>
                </c:pt>
                <c:pt idx="97">
                  <c:v>38.897896747777729</c:v>
                </c:pt>
                <c:pt idx="98">
                  <c:v>35.460223803779591</c:v>
                </c:pt>
                <c:pt idx="99">
                  <c:v>73.590745241523095</c:v>
                </c:pt>
                <c:pt idx="100">
                  <c:v>81.935471213523101</c:v>
                </c:pt>
                <c:pt idx="101">
                  <c:v>81.298658489523092</c:v>
                </c:pt>
                <c:pt idx="102">
                  <c:v>71.775422277523091</c:v>
                </c:pt>
                <c:pt idx="103">
                  <c:v>65.230425237523093</c:v>
                </c:pt>
                <c:pt idx="104">
                  <c:v>75.106005453521234</c:v>
                </c:pt>
                <c:pt idx="105">
                  <c:v>82.865641981523098</c:v>
                </c:pt>
                <c:pt idx="106">
                  <c:v>100.01872431620907</c:v>
                </c:pt>
                <c:pt idx="107">
                  <c:v>97.640177000207203</c:v>
                </c:pt>
                <c:pt idx="108">
                  <c:v>76.378072956209067</c:v>
                </c:pt>
                <c:pt idx="109">
                  <c:v>73.470189276207208</c:v>
                </c:pt>
                <c:pt idx="110">
                  <c:v>82.184180796209063</c:v>
                </c:pt>
                <c:pt idx="111">
                  <c:v>83.15904527220907</c:v>
                </c:pt>
                <c:pt idx="112">
                  <c:v>84.983474912207214</c:v>
                </c:pt>
                <c:pt idx="113">
                  <c:v>120.16015579154841</c:v>
                </c:pt>
                <c:pt idx="114">
                  <c:v>122.17053837154654</c:v>
                </c:pt>
                <c:pt idx="115">
                  <c:v>128.77123560535</c:v>
                </c:pt>
                <c:pt idx="116">
                  <c:v>128.77123560535</c:v>
                </c:pt>
                <c:pt idx="117">
                  <c:v>124.85596989154841</c:v>
                </c:pt>
                <c:pt idx="118">
                  <c:v>128.77123560535</c:v>
                </c:pt>
                <c:pt idx="119">
                  <c:v>128.77123560535</c:v>
                </c:pt>
                <c:pt idx="120">
                  <c:v>105.65373260469035</c:v>
                </c:pt>
                <c:pt idx="121">
                  <c:v>100.09574057899054</c:v>
                </c:pt>
                <c:pt idx="122">
                  <c:v>102.83984928298868</c:v>
                </c:pt>
                <c:pt idx="123">
                  <c:v>101.27127545099053</c:v>
                </c:pt>
                <c:pt idx="124">
                  <c:v>93.971423794990557</c:v>
                </c:pt>
                <c:pt idx="125">
                  <c:v>105.65373260469035</c:v>
                </c:pt>
                <c:pt idx="126">
                  <c:v>103.96177035099053</c:v>
                </c:pt>
                <c:pt idx="127">
                  <c:v>66.221452729308808</c:v>
                </c:pt>
                <c:pt idx="128">
                  <c:v>74.446018409306944</c:v>
                </c:pt>
                <c:pt idx="129">
                  <c:v>83.660476461306928</c:v>
                </c:pt>
                <c:pt idx="130">
                  <c:v>75.973093089306929</c:v>
                </c:pt>
                <c:pt idx="131">
                  <c:v>66.319120533306943</c:v>
                </c:pt>
                <c:pt idx="132">
                  <c:v>71.987889609306933</c:v>
                </c:pt>
                <c:pt idx="133">
                  <c:v>75.311342213308791</c:v>
                </c:pt>
                <c:pt idx="134">
                  <c:v>74.37980817415513</c:v>
                </c:pt>
                <c:pt idx="135">
                  <c:v>68.006816766156987</c:v>
                </c:pt>
                <c:pt idx="136">
                  <c:v>65.738982786156996</c:v>
                </c:pt>
                <c:pt idx="137">
                  <c:v>64.549248354155139</c:v>
                </c:pt>
                <c:pt idx="138">
                  <c:v>60.67698176215886</c:v>
                </c:pt>
                <c:pt idx="139">
                  <c:v>72.64989890615513</c:v>
                </c:pt>
                <c:pt idx="140">
                  <c:v>76.313361826155131</c:v>
                </c:pt>
                <c:pt idx="141">
                  <c:v>66.067444093736299</c:v>
                </c:pt>
                <c:pt idx="142">
                  <c:v>60.102267253734432</c:v>
                </c:pt>
                <c:pt idx="143">
                  <c:v>59.22299280573629</c:v>
                </c:pt>
                <c:pt idx="144">
                  <c:v>57.431285131732572</c:v>
                </c:pt>
                <c:pt idx="145">
                  <c:v>54.664174471738157</c:v>
                </c:pt>
                <c:pt idx="146">
                  <c:v>58.471831127732571</c:v>
                </c:pt>
                <c:pt idx="147">
                  <c:v>53.417569333734434</c:v>
                </c:pt>
                <c:pt idx="148">
                  <c:v>47.003361174643345</c:v>
                </c:pt>
                <c:pt idx="149">
                  <c:v>47.415259922641482</c:v>
                </c:pt>
                <c:pt idx="150">
                  <c:v>54.139165124643348</c:v>
                </c:pt>
                <c:pt idx="151">
                  <c:v>46.030866642641485</c:v>
                </c:pt>
                <c:pt idx="152">
                  <c:v>41.260838216643343</c:v>
                </c:pt>
                <c:pt idx="153">
                  <c:v>49.642918986643345</c:v>
                </c:pt>
                <c:pt idx="154">
                  <c:v>42.165727116641477</c:v>
                </c:pt>
                <c:pt idx="155">
                  <c:v>44.137358011716373</c:v>
                </c:pt>
                <c:pt idx="156">
                  <c:v>41.289462523716381</c:v>
                </c:pt>
                <c:pt idx="157">
                  <c:v>46.547876791718238</c:v>
                </c:pt>
                <c:pt idx="158">
                  <c:v>36.381198447716379</c:v>
                </c:pt>
                <c:pt idx="159">
                  <c:v>36.220912243718239</c:v>
                </c:pt>
                <c:pt idx="160">
                  <c:v>34.958879279718239</c:v>
                </c:pt>
                <c:pt idx="161">
                  <c:v>40.602532139716381</c:v>
                </c:pt>
                <c:pt idx="162">
                  <c:v>39.246824186815594</c:v>
                </c:pt>
                <c:pt idx="163">
                  <c:v>28.642151794815597</c:v>
                </c:pt>
                <c:pt idx="164">
                  <c:v>32.449437178815593</c:v>
                </c:pt>
                <c:pt idx="165">
                  <c:v>29.766949250813735</c:v>
                </c:pt>
                <c:pt idx="166">
                  <c:v>32.916627950815595</c:v>
                </c:pt>
                <c:pt idx="167">
                  <c:v>39.099709578817453</c:v>
                </c:pt>
                <c:pt idx="168">
                  <c:v>30.571841338813734</c:v>
                </c:pt>
                <c:pt idx="169">
                  <c:v>41.691236397653192</c:v>
                </c:pt>
                <c:pt idx="170">
                  <c:v>34.646901205653194</c:v>
                </c:pt>
                <c:pt idx="171">
                  <c:v>40.428434057653199</c:v>
                </c:pt>
                <c:pt idx="172">
                  <c:v>28.841690745655061</c:v>
                </c:pt>
                <c:pt idx="173">
                  <c:v>27.14175294765133</c:v>
                </c:pt>
                <c:pt idx="174">
                  <c:v>32.885672653653195</c:v>
                </c:pt>
                <c:pt idx="175">
                  <c:v>46.071194117655061</c:v>
                </c:pt>
                <c:pt idx="176">
                  <c:v>29.630021615292456</c:v>
                </c:pt>
                <c:pt idx="177">
                  <c:v>25.563808355296175</c:v>
                </c:pt>
                <c:pt idx="178">
                  <c:v>35.391128383292454</c:v>
                </c:pt>
                <c:pt idx="179">
                  <c:v>19.282172891294316</c:v>
                </c:pt>
                <c:pt idx="180">
                  <c:v>18.156129819294314</c:v>
                </c:pt>
                <c:pt idx="181">
                  <c:v>28.803266986435492</c:v>
                </c:pt>
                <c:pt idx="182">
                  <c:v>23.819633133292452</c:v>
                </c:pt>
                <c:pt idx="183">
                  <c:v>24.155151294324533</c:v>
                </c:pt>
                <c:pt idx="184">
                  <c:v>24.502741548322664</c:v>
                </c:pt>
                <c:pt idx="185">
                  <c:v>28.803266986435492</c:v>
                </c:pt>
                <c:pt idx="186">
                  <c:v>13.159823920322669</c:v>
                </c:pt>
                <c:pt idx="187">
                  <c:v>7.1812377363226698</c:v>
                </c:pt>
                <c:pt idx="188">
                  <c:v>8.1185563823245328</c:v>
                </c:pt>
                <c:pt idx="189">
                  <c:v>10.871763208322664</c:v>
                </c:pt>
                <c:pt idx="190">
                  <c:v>20.648786620394116</c:v>
                </c:pt>
                <c:pt idx="191">
                  <c:v>28.803266986435492</c:v>
                </c:pt>
                <c:pt idx="192">
                  <c:v>28.803266986435492</c:v>
                </c:pt>
                <c:pt idx="193">
                  <c:v>12.599754404394115</c:v>
                </c:pt>
                <c:pt idx="194">
                  <c:v>5.0360476023959784</c:v>
                </c:pt>
                <c:pt idx="195">
                  <c:v>21.666046580394113</c:v>
                </c:pt>
                <c:pt idx="196">
                  <c:v>17.970372188394112</c:v>
                </c:pt>
                <c:pt idx="197">
                  <c:v>11.188179630132851</c:v>
                </c:pt>
                <c:pt idx="198">
                  <c:v>7.9384117181347102</c:v>
                </c:pt>
                <c:pt idx="199">
                  <c:v>9.7740342381328524</c:v>
                </c:pt>
                <c:pt idx="200">
                  <c:v>1.0667203581328504</c:v>
                </c:pt>
                <c:pt idx="201">
                  <c:v>3.5535376941309877</c:v>
                </c:pt>
                <c:pt idx="202">
                  <c:v>4.9813734981347153</c:v>
                </c:pt>
                <c:pt idx="203">
                  <c:v>5.8243440341328458</c:v>
                </c:pt>
                <c:pt idx="204">
                  <c:v>4.6091382504418874</c:v>
                </c:pt>
                <c:pt idx="205">
                  <c:v>2.9597375264400254</c:v>
                </c:pt>
                <c:pt idx="206">
                  <c:v>1.843541032440029</c:v>
                </c:pt>
                <c:pt idx="207">
                  <c:v>5.8267309124418896</c:v>
                </c:pt>
                <c:pt idx="208">
                  <c:v>4.9173575944381662</c:v>
                </c:pt>
                <c:pt idx="209">
                  <c:v>4.016378514441894</c:v>
                </c:pt>
                <c:pt idx="210">
                  <c:v>3.7028108184390947</c:v>
                </c:pt>
                <c:pt idx="211">
                  <c:v>2.4336939225340322</c:v>
                </c:pt>
                <c:pt idx="212">
                  <c:v>7.9214282285340305</c:v>
                </c:pt>
                <c:pt idx="213">
                  <c:v>8.0697212285349664</c:v>
                </c:pt>
                <c:pt idx="214">
                  <c:v>2.3037371005331004</c:v>
                </c:pt>
                <c:pt idx="215">
                  <c:v>2.257930104535895</c:v>
                </c:pt>
                <c:pt idx="216">
                  <c:v>8.6116978425331041</c:v>
                </c:pt>
                <c:pt idx="217">
                  <c:v>12.310531754534036</c:v>
                </c:pt>
                <c:pt idx="218">
                  <c:v>13.944449399182115</c:v>
                </c:pt>
                <c:pt idx="219">
                  <c:v>7.5493202591811857</c:v>
                </c:pt>
                <c:pt idx="220">
                  <c:v>9.3960193591811834</c:v>
                </c:pt>
                <c:pt idx="221">
                  <c:v>7.8897993671830484</c:v>
                </c:pt>
                <c:pt idx="222">
                  <c:v>1.068560027180254</c:v>
                </c:pt>
                <c:pt idx="223">
                  <c:v>2.4958660811811861</c:v>
                </c:pt>
                <c:pt idx="224">
                  <c:v>7.113692349181183</c:v>
                </c:pt>
                <c:pt idx="225">
                  <c:v>12.498108670538379</c:v>
                </c:pt>
                <c:pt idx="226">
                  <c:v>6.7645505145355855</c:v>
                </c:pt>
                <c:pt idx="227">
                  <c:v>10.198750332538372</c:v>
                </c:pt>
                <c:pt idx="228">
                  <c:v>6.5070074045346482</c:v>
                </c:pt>
                <c:pt idx="229">
                  <c:v>5.2324443865365176</c:v>
                </c:pt>
                <c:pt idx="230">
                  <c:v>10.958338302537442</c:v>
                </c:pt>
                <c:pt idx="231">
                  <c:v>9.7324790045374474</c:v>
                </c:pt>
                <c:pt idx="232">
                  <c:v>13.338055306264454</c:v>
                </c:pt>
                <c:pt idx="233">
                  <c:v>16.765228846264456</c:v>
                </c:pt>
                <c:pt idx="234">
                  <c:v>17.646445842265383</c:v>
                </c:pt>
                <c:pt idx="235">
                  <c:v>9.763781318263522</c:v>
                </c:pt>
                <c:pt idx="236">
                  <c:v>6.1929172722663166</c:v>
                </c:pt>
                <c:pt idx="237">
                  <c:v>17.69576376333022</c:v>
                </c:pt>
                <c:pt idx="238">
                  <c:v>17.69576376333022</c:v>
                </c:pt>
                <c:pt idx="239">
                  <c:v>17.69576376333022</c:v>
                </c:pt>
                <c:pt idx="240">
                  <c:v>17.69576376333022</c:v>
                </c:pt>
                <c:pt idx="241">
                  <c:v>17.69576376333022</c:v>
                </c:pt>
                <c:pt idx="242">
                  <c:v>15.919595253264786</c:v>
                </c:pt>
                <c:pt idx="243">
                  <c:v>1.0574971092657142</c:v>
                </c:pt>
                <c:pt idx="244">
                  <c:v>6.8017746692666474</c:v>
                </c:pt>
                <c:pt idx="245">
                  <c:v>7.4549108792647818</c:v>
                </c:pt>
                <c:pt idx="246">
                  <c:v>9.4749125041668165</c:v>
                </c:pt>
                <c:pt idx="247">
                  <c:v>7.5681810981686795</c:v>
                </c:pt>
                <c:pt idx="248">
                  <c:v>4.8948287881677501</c:v>
                </c:pt>
                <c:pt idx="249">
                  <c:v>8.5982141721677507</c:v>
                </c:pt>
                <c:pt idx="250">
                  <c:v>9.1360089501677511</c:v>
                </c:pt>
                <c:pt idx="251">
                  <c:v>19.102409328166818</c:v>
                </c:pt>
                <c:pt idx="252">
                  <c:v>9.2524961541686785</c:v>
                </c:pt>
                <c:pt idx="253">
                  <c:v>17.113809906556309</c:v>
                </c:pt>
                <c:pt idx="254">
                  <c:v>22.281040209732421</c:v>
                </c:pt>
                <c:pt idx="255">
                  <c:v>20.034511860554449</c:v>
                </c:pt>
                <c:pt idx="256">
                  <c:v>3.6371299425572396</c:v>
                </c:pt>
                <c:pt idx="257">
                  <c:v>2.6742494705553765</c:v>
                </c:pt>
                <c:pt idx="258">
                  <c:v>22.281040209732421</c:v>
                </c:pt>
                <c:pt idx="259">
                  <c:v>22.281040209732421</c:v>
                </c:pt>
                <c:pt idx="260">
                  <c:v>22.281040209732421</c:v>
                </c:pt>
                <c:pt idx="261">
                  <c:v>22.281040209732421</c:v>
                </c:pt>
                <c:pt idx="262">
                  <c:v>6.5242940318261029</c:v>
                </c:pt>
                <c:pt idx="263">
                  <c:v>5.9345660678251697</c:v>
                </c:pt>
                <c:pt idx="264">
                  <c:v>2.0039890278251695</c:v>
                </c:pt>
                <c:pt idx="265">
                  <c:v>10.812123067824235</c:v>
                </c:pt>
                <c:pt idx="266">
                  <c:v>6.8628073918270314</c:v>
                </c:pt>
                <c:pt idx="267">
                  <c:v>21.66226604055921</c:v>
                </c:pt>
                <c:pt idx="268">
                  <c:v>22.281040209732421</c:v>
                </c:pt>
                <c:pt idx="269">
                  <c:v>19.632589916559212</c:v>
                </c:pt>
                <c:pt idx="270">
                  <c:v>13.274553664561074</c:v>
                </c:pt>
                <c:pt idx="271">
                  <c:v>11.291133864560143</c:v>
                </c:pt>
                <c:pt idx="272">
                  <c:v>22.281040209732421</c:v>
                </c:pt>
                <c:pt idx="273">
                  <c:v>14.768948360559211</c:v>
                </c:pt>
                <c:pt idx="274">
                  <c:v>6.2465913393767076</c:v>
                </c:pt>
                <c:pt idx="275">
                  <c:v>10.294657775379502</c:v>
                </c:pt>
                <c:pt idx="276">
                  <c:v>15.231506839375776</c:v>
                </c:pt>
                <c:pt idx="277">
                  <c:v>2.7791585433776382</c:v>
                </c:pt>
                <c:pt idx="278">
                  <c:v>3.1948578873776388</c:v>
                </c:pt>
                <c:pt idx="279">
                  <c:v>9.1765671673767066</c:v>
                </c:pt>
                <c:pt idx="280">
                  <c:v>11.670171503377638</c:v>
                </c:pt>
                <c:pt idx="281">
                  <c:v>10.974282968998283</c:v>
                </c:pt>
                <c:pt idx="282">
                  <c:v>12.436239417001078</c:v>
                </c:pt>
                <c:pt idx="283">
                  <c:v>8.7710066969982829</c:v>
                </c:pt>
                <c:pt idx="284">
                  <c:v>2.3492717330001471</c:v>
                </c:pt>
                <c:pt idx="285">
                  <c:v>1.2920262790001471</c:v>
                </c:pt>
                <c:pt idx="286">
                  <c:v>4.4865502089992155</c:v>
                </c:pt>
                <c:pt idx="287">
                  <c:v>9.1113559910001456</c:v>
                </c:pt>
                <c:pt idx="288">
                  <c:v>35.086366275212995</c:v>
                </c:pt>
                <c:pt idx="289">
                  <c:v>44.550149357058011</c:v>
                </c:pt>
                <c:pt idx="290">
                  <c:v>44.485241749213927</c:v>
                </c:pt>
                <c:pt idx="291">
                  <c:v>37.269568681213933</c:v>
                </c:pt>
                <c:pt idx="292">
                  <c:v>44.550149357058011</c:v>
                </c:pt>
                <c:pt idx="293">
                  <c:v>44.550149357058011</c:v>
                </c:pt>
                <c:pt idx="294">
                  <c:v>44.550149357058011</c:v>
                </c:pt>
                <c:pt idx="295">
                  <c:v>44.550149357058011</c:v>
                </c:pt>
                <c:pt idx="296">
                  <c:v>44.550149357058011</c:v>
                </c:pt>
                <c:pt idx="297">
                  <c:v>44.550149357058011</c:v>
                </c:pt>
                <c:pt idx="298">
                  <c:v>44.550149357058011</c:v>
                </c:pt>
                <c:pt idx="299">
                  <c:v>44.550149357058011</c:v>
                </c:pt>
                <c:pt idx="300">
                  <c:v>44.550149357058011</c:v>
                </c:pt>
                <c:pt idx="301">
                  <c:v>44.550149357058011</c:v>
                </c:pt>
                <c:pt idx="302">
                  <c:v>44.550149357058011</c:v>
                </c:pt>
                <c:pt idx="303">
                  <c:v>44.550149357058011</c:v>
                </c:pt>
                <c:pt idx="304">
                  <c:v>32.645414409750643</c:v>
                </c:pt>
                <c:pt idx="305">
                  <c:v>33.302213801749708</c:v>
                </c:pt>
                <c:pt idx="306">
                  <c:v>39.235533997751567</c:v>
                </c:pt>
                <c:pt idx="307">
                  <c:v>49.432187269750642</c:v>
                </c:pt>
                <c:pt idx="308">
                  <c:v>55.129035661749711</c:v>
                </c:pt>
                <c:pt idx="309">
                  <c:v>83.137557492553753</c:v>
                </c:pt>
                <c:pt idx="310">
                  <c:v>83.137557492553753</c:v>
                </c:pt>
                <c:pt idx="311">
                  <c:v>83.137557492553753</c:v>
                </c:pt>
                <c:pt idx="312">
                  <c:v>83.137557492553753</c:v>
                </c:pt>
                <c:pt idx="313">
                  <c:v>83.137557492553753</c:v>
                </c:pt>
                <c:pt idx="314">
                  <c:v>83.137557492553753</c:v>
                </c:pt>
                <c:pt idx="315">
                  <c:v>83.137557492553753</c:v>
                </c:pt>
                <c:pt idx="316">
                  <c:v>83.137557492553753</c:v>
                </c:pt>
                <c:pt idx="317">
                  <c:v>83.137557492553753</c:v>
                </c:pt>
                <c:pt idx="318">
                  <c:v>83.137557492553753</c:v>
                </c:pt>
                <c:pt idx="319">
                  <c:v>83.137557492553753</c:v>
                </c:pt>
                <c:pt idx="320">
                  <c:v>83.137557492553753</c:v>
                </c:pt>
                <c:pt idx="321">
                  <c:v>83.137557492553753</c:v>
                </c:pt>
                <c:pt idx="322">
                  <c:v>83.137557492553753</c:v>
                </c:pt>
                <c:pt idx="323">
                  <c:v>83.137557492553753</c:v>
                </c:pt>
                <c:pt idx="324">
                  <c:v>83.137557492553753</c:v>
                </c:pt>
                <c:pt idx="325">
                  <c:v>83.137557492553753</c:v>
                </c:pt>
                <c:pt idx="326">
                  <c:v>83.137557492553753</c:v>
                </c:pt>
                <c:pt idx="327">
                  <c:v>83.137557492553753</c:v>
                </c:pt>
                <c:pt idx="328">
                  <c:v>83.137557492553753</c:v>
                </c:pt>
                <c:pt idx="329">
                  <c:v>83.137557492553753</c:v>
                </c:pt>
                <c:pt idx="330">
                  <c:v>83.137557492553753</c:v>
                </c:pt>
                <c:pt idx="331">
                  <c:v>83.137557492553753</c:v>
                </c:pt>
                <c:pt idx="332">
                  <c:v>83.137557492553753</c:v>
                </c:pt>
                <c:pt idx="333">
                  <c:v>83.137557492553753</c:v>
                </c:pt>
                <c:pt idx="334">
                  <c:v>104.08859355090497</c:v>
                </c:pt>
                <c:pt idx="335">
                  <c:v>104.08859355090497</c:v>
                </c:pt>
                <c:pt idx="336">
                  <c:v>104.08859355090497</c:v>
                </c:pt>
                <c:pt idx="337">
                  <c:v>104.08859355090497</c:v>
                </c:pt>
                <c:pt idx="338">
                  <c:v>104.08859355090497</c:v>
                </c:pt>
                <c:pt idx="339">
                  <c:v>104.08859355090497</c:v>
                </c:pt>
                <c:pt idx="340">
                  <c:v>104.08859355090497</c:v>
                </c:pt>
                <c:pt idx="341">
                  <c:v>104.08859355090497</c:v>
                </c:pt>
                <c:pt idx="342">
                  <c:v>104.08859355090497</c:v>
                </c:pt>
                <c:pt idx="343">
                  <c:v>104.08859355090497</c:v>
                </c:pt>
                <c:pt idx="344">
                  <c:v>104.08859355090497</c:v>
                </c:pt>
                <c:pt idx="345">
                  <c:v>104.08859355090497</c:v>
                </c:pt>
                <c:pt idx="346">
                  <c:v>104.08859355090497</c:v>
                </c:pt>
                <c:pt idx="347">
                  <c:v>104.08859355090497</c:v>
                </c:pt>
                <c:pt idx="348">
                  <c:v>104.08859355090497</c:v>
                </c:pt>
                <c:pt idx="349">
                  <c:v>104.08859355090497</c:v>
                </c:pt>
                <c:pt idx="350">
                  <c:v>104.08859355090497</c:v>
                </c:pt>
                <c:pt idx="351">
                  <c:v>104.08859355090497</c:v>
                </c:pt>
                <c:pt idx="352">
                  <c:v>104.08859355090497</c:v>
                </c:pt>
                <c:pt idx="353">
                  <c:v>104.08859355090497</c:v>
                </c:pt>
                <c:pt idx="354">
                  <c:v>104.08859355090497</c:v>
                </c:pt>
                <c:pt idx="355">
                  <c:v>104.08859355090497</c:v>
                </c:pt>
                <c:pt idx="356">
                  <c:v>104.08859355090497</c:v>
                </c:pt>
                <c:pt idx="357">
                  <c:v>104.08859355090497</c:v>
                </c:pt>
                <c:pt idx="358">
                  <c:v>104.08859355090497</c:v>
                </c:pt>
                <c:pt idx="359">
                  <c:v>104.08859355090497</c:v>
                </c:pt>
                <c:pt idx="360">
                  <c:v>104.08859355090497</c:v>
                </c:pt>
                <c:pt idx="361">
                  <c:v>104.08859355090497</c:v>
                </c:pt>
                <c:pt idx="362">
                  <c:v>104.08859355090497</c:v>
                </c:pt>
                <c:pt idx="363">
                  <c:v>104.08859355090497</c:v>
                </c:pt>
                <c:pt idx="364">
                  <c:v>104.08859355090497</c:v>
                </c:pt>
                <c:pt idx="365">
                  <c:v>120.61015823780208</c:v>
                </c:pt>
                <c:pt idx="366">
                  <c:v>120.61015823780208</c:v>
                </c:pt>
                <c:pt idx="367">
                  <c:v>120.61015823780208</c:v>
                </c:pt>
                <c:pt idx="368">
                  <c:v>120.61015823780208</c:v>
                </c:pt>
                <c:pt idx="369">
                  <c:v>120.61015823780208</c:v>
                </c:pt>
                <c:pt idx="370">
                  <c:v>120.61015823780208</c:v>
                </c:pt>
                <c:pt idx="371">
                  <c:v>120.61015823780208</c:v>
                </c:pt>
                <c:pt idx="372">
                  <c:v>120.61015823780208</c:v>
                </c:pt>
                <c:pt idx="373">
                  <c:v>120.61015823780208</c:v>
                </c:pt>
                <c:pt idx="374">
                  <c:v>120.61015823780208</c:v>
                </c:pt>
                <c:pt idx="375">
                  <c:v>120.61015823780208</c:v>
                </c:pt>
                <c:pt idx="376">
                  <c:v>120.61015823780208</c:v>
                </c:pt>
                <c:pt idx="377">
                  <c:v>120.61015823780208</c:v>
                </c:pt>
                <c:pt idx="378">
                  <c:v>120.61015823780208</c:v>
                </c:pt>
                <c:pt idx="379">
                  <c:v>109.46004220692852</c:v>
                </c:pt>
                <c:pt idx="380">
                  <c:v>102.64023779493037</c:v>
                </c:pt>
                <c:pt idx="381">
                  <c:v>95.349337680928528</c:v>
                </c:pt>
                <c:pt idx="382">
                  <c:v>78.364010868930393</c:v>
                </c:pt>
                <c:pt idx="383">
                  <c:v>81.110602914928521</c:v>
                </c:pt>
                <c:pt idx="384">
                  <c:v>107.01119799893038</c:v>
                </c:pt>
                <c:pt idx="385">
                  <c:v>109.92191380092852</c:v>
                </c:pt>
                <c:pt idx="386">
                  <c:v>120.61015823780208</c:v>
                </c:pt>
                <c:pt idx="387">
                  <c:v>120.61015823780208</c:v>
                </c:pt>
                <c:pt idx="388">
                  <c:v>120.61015823780208</c:v>
                </c:pt>
                <c:pt idx="389">
                  <c:v>120.61015823780208</c:v>
                </c:pt>
                <c:pt idx="390">
                  <c:v>112.84747781685577</c:v>
                </c:pt>
                <c:pt idx="391">
                  <c:v>106.18140920485763</c:v>
                </c:pt>
                <c:pt idx="392">
                  <c:v>117.11715567885577</c:v>
                </c:pt>
                <c:pt idx="393">
                  <c:v>120.61015823780208</c:v>
                </c:pt>
                <c:pt idx="394">
                  <c:v>120.61015823780208</c:v>
                </c:pt>
                <c:pt idx="395">
                  <c:v>120.61015823780208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FA-4CF7-8075-2D23B26E89FB}"/>
            </c:ext>
          </c:extLst>
        </c:ser>
        <c:ser>
          <c:idx val="2"/>
          <c:order val="3"/>
          <c:spPr>
            <a:noFill/>
            <a:ln w="25400">
              <a:noFill/>
            </a:ln>
          </c:spPr>
          <c:dLbls>
            <c:dLbl>
              <c:idx val="14"/>
              <c:layout>
                <c:manualLayout>
                  <c:x val="1.8091361374943298E-3"/>
                  <c:y val="-0.125984251968504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B00-4EBE-8E7C-911494DEC250}"/>
                </c:ext>
              </c:extLst>
            </c:dLbl>
            <c:dLbl>
              <c:idx val="44"/>
              <c:layout>
                <c:manualLayout>
                  <c:x val="-5.4274084124830389E-3"/>
                  <c:y val="-0.104986876640420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54-40F8-8094-8BBB96175E04}"/>
                </c:ext>
              </c:extLst>
            </c:dLbl>
            <c:dLbl>
              <c:idx val="45"/>
              <c:layout>
                <c:manualLayout>
                  <c:x val="1.8091361374943465E-3"/>
                  <c:y val="-0.11023622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F7-4152-9D24-00490E000A9C}"/>
                </c:ext>
              </c:extLst>
            </c:dLbl>
            <c:dLbl>
              <c:idx val="73"/>
              <c:layout>
                <c:manualLayout>
                  <c:x val="0"/>
                  <c:y val="-0.120734908136483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1F-4F51-B390-EBF8494B3D7D}"/>
                </c:ext>
              </c:extLst>
            </c:dLbl>
            <c:dLbl>
              <c:idx val="76"/>
              <c:layout>
                <c:manualLayout>
                  <c:x val="0"/>
                  <c:y val="-0.110236220472441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00-4EBE-8E7C-911494DEC250}"/>
                </c:ext>
              </c:extLst>
            </c:dLbl>
            <c:dLbl>
              <c:idx val="104"/>
              <c:layout>
                <c:manualLayout>
                  <c:x val="3.6182722749886929E-3"/>
                  <c:y val="-0.120734908136483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1E-405D-B62E-CA2581501637}"/>
                </c:ext>
              </c:extLst>
            </c:dLbl>
            <c:dLbl>
              <c:idx val="134"/>
              <c:layout>
                <c:manualLayout>
                  <c:x val="0"/>
                  <c:y val="-9.44881889763779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4E-4B4C-ADE6-8C48B57A01A8}"/>
                </c:ext>
              </c:extLst>
            </c:dLbl>
            <c:dLbl>
              <c:idx val="135"/>
              <c:layout>
                <c:manualLayout>
                  <c:x val="-1.8091361374943465E-3"/>
                  <c:y val="-0.104986876640420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1E-405D-B62E-CA2581501637}"/>
                </c:ext>
              </c:extLst>
            </c:dLbl>
            <c:dLbl>
              <c:idx val="165"/>
              <c:layout>
                <c:manualLayout>
                  <c:x val="0"/>
                  <c:y val="-0.120734908136483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1B-48AC-A494-9B2C660A6D60}"/>
                </c:ext>
              </c:extLst>
            </c:dLbl>
            <c:dLbl>
              <c:idx val="195"/>
              <c:layout>
                <c:manualLayout>
                  <c:x val="-6.633422540949358E-17"/>
                  <c:y val="-6.82414698162730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54-40F8-8094-8BBB96175E04}"/>
                </c:ext>
              </c:extLst>
            </c:dLbl>
            <c:dLbl>
              <c:idx val="196"/>
              <c:layout>
                <c:manualLayout>
                  <c:x val="0"/>
                  <c:y val="-8.9238845144357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1B-48AC-A494-9B2C660A6D60}"/>
                </c:ext>
              </c:extLst>
            </c:dLbl>
            <c:dLbl>
              <c:idx val="226"/>
              <c:layout>
                <c:manualLayout>
                  <c:x val="3.6182722749886266E-3"/>
                  <c:y val="-6.2992125984252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F7-454C-80DD-2E53E93A464E}"/>
                </c:ext>
              </c:extLst>
            </c:dLbl>
            <c:dLbl>
              <c:idx val="229"/>
              <c:layout>
                <c:manualLayout>
                  <c:x val="1.8091361374942801E-3"/>
                  <c:y val="-0.105975030780739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00-4EBE-8E7C-911494DEC250}"/>
                </c:ext>
              </c:extLst>
            </c:dLbl>
            <c:dLbl>
              <c:idx val="257"/>
              <c:layout>
                <c:manualLayout>
                  <c:x val="-1.3266845081898716E-16"/>
                  <c:y val="-5.2493438320210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00-4EBE-8E7C-911494DEC250}"/>
                </c:ext>
              </c:extLst>
            </c:dLbl>
            <c:dLbl>
              <c:idx val="287"/>
              <c:layout>
                <c:manualLayout>
                  <c:x val="-1.8091361374943465E-3"/>
                  <c:y val="-5.7742782152230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F7-4152-9D24-00490E000A9C}"/>
                </c:ext>
              </c:extLst>
            </c:dLbl>
            <c:dLbl>
              <c:idx val="288"/>
              <c:layout>
                <c:manualLayout>
                  <c:x val="-3.6182722749886929E-3"/>
                  <c:y val="-5.87310641287950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00-4EBE-8E7C-911494DEC250}"/>
                </c:ext>
              </c:extLst>
            </c:dLbl>
            <c:dLbl>
              <c:idx val="318"/>
              <c:layout>
                <c:manualLayout>
                  <c:x val="-1.3266845081898716E-16"/>
                  <c:y val="-1.0498687664041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F7-4152-9D24-00490E000A9C}"/>
                </c:ext>
              </c:extLst>
            </c:dLbl>
            <c:dLbl>
              <c:idx val="349"/>
              <c:layout>
                <c:manualLayout>
                  <c:x val="-3.6182722749886929E-3"/>
                  <c:y val="-0.20472440944881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FF7-4152-9D24-00490E000A9C}"/>
                </c:ext>
              </c:extLst>
            </c:dLbl>
            <c:dLbl>
              <c:idx val="379"/>
              <c:layout>
                <c:manualLayout>
                  <c:x val="7.2365445499773858E-3"/>
                  <c:y val="5.2493438320210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FF7-4152-9D24-00490E000A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700" b="0" i="0" u="none" strike="noStrike" kern="1200" baseline="0">
                    <a:solidFill>
                      <a:srgbClr val="004563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Dat_02!$F$3:$F$397</c:f>
              <c:strCache>
                <c:ptCount val="380"/>
                <c:pt idx="14">
                  <c:v>E</c:v>
                </c:pt>
                <c:pt idx="45">
                  <c:v>F</c:v>
                </c:pt>
                <c:pt idx="73">
                  <c:v>M</c:v>
                </c:pt>
                <c:pt idx="104">
                  <c:v>A</c:v>
                </c:pt>
                <c:pt idx="134">
                  <c:v>M</c:v>
                </c:pt>
                <c:pt idx="165">
                  <c:v>J</c:v>
                </c:pt>
                <c:pt idx="195">
                  <c:v>J</c:v>
                </c:pt>
                <c:pt idx="226">
                  <c:v>A</c:v>
                </c:pt>
                <c:pt idx="257">
                  <c:v>S</c:v>
                </c:pt>
                <c:pt idx="287">
                  <c:v>O</c:v>
                </c:pt>
                <c:pt idx="318">
                  <c:v>N</c:v>
                </c:pt>
                <c:pt idx="348">
                  <c:v>D</c:v>
                </c:pt>
                <c:pt idx="379">
                  <c:v>E</c:v>
                </c:pt>
              </c:strCache>
            </c:strRef>
          </c:cat>
          <c:val>
            <c:numRef>
              <c:f>Dat_02!$G$3:$G$398</c:f>
              <c:numCache>
                <c:formatCode>0</c:formatCode>
                <c:ptCount val="396"/>
                <c:pt idx="14">
                  <c:v>120.59631724353227</c:v>
                </c:pt>
                <c:pt idx="45">
                  <c:v>120.04142913099631</c:v>
                </c:pt>
                <c:pt idx="73">
                  <c:v>132.90693384979679</c:v>
                </c:pt>
                <c:pt idx="104">
                  <c:v>128.77123560535</c:v>
                </c:pt>
                <c:pt idx="134">
                  <c:v>105.65373260469035</c:v>
                </c:pt>
                <c:pt idx="165">
                  <c:v>65.277965296213353</c:v>
                </c:pt>
                <c:pt idx="195">
                  <c:v>28.803266986435492</c:v>
                </c:pt>
                <c:pt idx="226">
                  <c:v>17.69576376333022</c:v>
                </c:pt>
                <c:pt idx="257">
                  <c:v>22.281040209732421</c:v>
                </c:pt>
                <c:pt idx="287">
                  <c:v>44.550149357058011</c:v>
                </c:pt>
                <c:pt idx="318">
                  <c:v>83.137557492553753</c:v>
                </c:pt>
                <c:pt idx="348">
                  <c:v>104.08859355090497</c:v>
                </c:pt>
                <c:pt idx="379">
                  <c:v>120.61015823780208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E-F6FA-4CF7-8075-2D23B26E89F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707454592"/>
        <c:axId val="707454200"/>
      </c:areaChart>
      <c:catAx>
        <c:axId val="707454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>
            <a:solidFill>
              <a:srgbClr val="006699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ES"/>
          </a:p>
        </c:txPr>
        <c:crossAx val="707454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07454200"/>
        <c:scaling>
          <c:orientation val="minMax"/>
          <c:max val="600"/>
        </c:scaling>
        <c:delete val="0"/>
        <c:axPos val="l"/>
        <c:majorGridlines>
          <c:spPr>
            <a:ln w="3175">
              <a:solidFill>
                <a:srgbClr val="006699"/>
              </a:solidFill>
              <a:prstDash val="sysDot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4563"/>
                    </a:solidFill>
                    <a:latin typeface="Arial" panose="020B0604020202020204" pitchFamily="34" charset="0"/>
                    <a:ea typeface="Arial"/>
                    <a:cs typeface="Arial" panose="020B0604020202020204" pitchFamily="34" charset="0"/>
                  </a:defRPr>
                </a:pPr>
                <a:r>
                  <a:rPr lang="es-ES" b="0" i="0">
                    <a:solidFill>
                      <a:srgbClr val="004563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GWh</a:t>
                </a:r>
              </a:p>
            </c:rich>
          </c:tx>
          <c:layout>
            <c:manualLayout>
              <c:xMode val="edge"/>
              <c:yMode val="edge"/>
              <c:x val="3.6580732700135683E-2"/>
              <c:y val="6.9175605017876701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9525">
            <a:solidFill>
              <a:srgbClr val="006699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ES"/>
          </a:p>
        </c:txPr>
        <c:crossAx val="707454592"/>
        <c:crosses val="autoZero"/>
        <c:crossBetween val="midCat"/>
        <c:majorUnit val="100"/>
      </c:valAx>
      <c:spPr>
        <a:solidFill>
          <a:srgbClr val="F5F5F5"/>
        </a:solidFill>
        <a:ln>
          <a:noFill/>
        </a:ln>
      </c:spPr>
    </c:plotArea>
    <c:legend>
      <c:legendPos val="t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31693273076279305"/>
          <c:y val="1.5748031496062992E-2"/>
          <c:w val="0.34514841682781511"/>
          <c:h val="8.5205117076900816E-2"/>
        </c:manualLayout>
      </c:layout>
      <c:overlay val="0"/>
    </c:legend>
    <c:plotVisOnly val="1"/>
    <c:dispBlanksAs val="gap"/>
    <c:showDLblsOverMax val="0"/>
  </c:chart>
  <c:spPr>
    <a:solidFill>
      <a:srgbClr val="F5F5F5"/>
    </a:solidFill>
    <a:ln w="3175">
      <a:noFill/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verticalDpi="1200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319246025102119E-2"/>
          <c:y val="9.9541875447387268E-2"/>
          <c:w val="0.88296348670701863"/>
          <c:h val="0.65684680256901473"/>
        </c:manualLayout>
      </c:layout>
      <c:areaChart>
        <c:grouping val="standard"/>
        <c:varyColors val="0"/>
        <c:ser>
          <c:idx val="3"/>
          <c:order val="0"/>
          <c:tx>
            <c:strRef>
              <c:f>'Data 3'!$F$4</c:f>
              <c:strCache>
                <c:ptCount val="1"/>
                <c:pt idx="0">
                  <c:v>Máximo</c:v>
                </c:pt>
              </c:strCache>
            </c:strRef>
          </c:tx>
          <c:spPr>
            <a:solidFill>
              <a:srgbClr val="CCCCFF"/>
            </a:solidFill>
            <a:ln w="25400">
              <a:noFill/>
            </a:ln>
          </c:spPr>
          <c:cat>
            <c:strRef>
              <c:f>'Data 3'!$C$41:$C$53</c:f>
              <c:strCache>
                <c:ptCount val="13"/>
                <c:pt idx="0">
                  <c:v>E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E</c:v>
                </c:pt>
              </c:strCache>
            </c:strRef>
          </c:cat>
          <c:val>
            <c:numRef>
              <c:f>'Data 3'!$F$41:$F$53</c:f>
              <c:numCache>
                <c:formatCode>#,##0\ _)</c:formatCode>
                <c:ptCount val="13"/>
                <c:pt idx="0">
                  <c:v>13020.290870750003</c:v>
                </c:pt>
                <c:pt idx="1">
                  <c:v>13213.723010049996</c:v>
                </c:pt>
                <c:pt idx="2">
                  <c:v>13690.625142599998</c:v>
                </c:pt>
                <c:pt idx="3">
                  <c:v>13853.30312085</c:v>
                </c:pt>
                <c:pt idx="4">
                  <c:v>14075.916087449999</c:v>
                </c:pt>
                <c:pt idx="5">
                  <c:v>13746.724281450002</c:v>
                </c:pt>
                <c:pt idx="6">
                  <c:v>12260.387398049996</c:v>
                </c:pt>
                <c:pt idx="7">
                  <c:v>10934.703078450004</c:v>
                </c:pt>
                <c:pt idx="8">
                  <c:v>10145.245921199999</c:v>
                </c:pt>
                <c:pt idx="9">
                  <c:v>9771.2920444499996</c:v>
                </c:pt>
                <c:pt idx="10">
                  <c:v>11172.260412899997</c:v>
                </c:pt>
                <c:pt idx="11">
                  <c:v>13395.083468899993</c:v>
                </c:pt>
                <c:pt idx="12">
                  <c:v>13025.278086900002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32-4E51-A4A1-E66A27061152}"/>
            </c:ext>
          </c:extLst>
        </c:ser>
        <c:ser>
          <c:idx val="4"/>
          <c:order val="1"/>
          <c:tx>
            <c:strRef>
              <c:f>'Data 3'!$G$4</c:f>
              <c:strCache>
                <c:ptCount val="1"/>
                <c:pt idx="0">
                  <c:v>Mínimo</c:v>
                </c:pt>
              </c:strCache>
            </c:strRef>
          </c:tx>
          <c:spPr>
            <a:solidFill>
              <a:srgbClr val="F5F5F5"/>
            </a:solidFill>
            <a:ln w="25400">
              <a:noFill/>
            </a:ln>
          </c:spPr>
          <c:cat>
            <c:strRef>
              <c:f>'Data 3'!$C$41:$C$53</c:f>
              <c:strCache>
                <c:ptCount val="13"/>
                <c:pt idx="0">
                  <c:v>E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E</c:v>
                </c:pt>
              </c:strCache>
            </c:strRef>
          </c:cat>
          <c:val>
            <c:numRef>
              <c:f>'Data 3'!$G$41:$G$53</c:f>
              <c:numCache>
                <c:formatCode>#,##0\ _)</c:formatCode>
                <c:ptCount val="13"/>
                <c:pt idx="0">
                  <c:v>5449.8113076999989</c:v>
                </c:pt>
                <c:pt idx="1">
                  <c:v>5542.2838559499978</c:v>
                </c:pt>
                <c:pt idx="2">
                  <c:v>5759.1679040999989</c:v>
                </c:pt>
                <c:pt idx="3">
                  <c:v>7055.2102049999985</c:v>
                </c:pt>
                <c:pt idx="4">
                  <c:v>7043.3783189999976</c:v>
                </c:pt>
                <c:pt idx="5">
                  <c:v>6538.4545967989416</c:v>
                </c:pt>
                <c:pt idx="6">
                  <c:v>5677.4335971347564</c:v>
                </c:pt>
                <c:pt idx="7">
                  <c:v>4963.102723832124</c:v>
                </c:pt>
                <c:pt idx="8">
                  <c:v>4679.6100847773832</c:v>
                </c:pt>
                <c:pt idx="9">
                  <c:v>4419.3227575624023</c:v>
                </c:pt>
                <c:pt idx="10">
                  <c:v>4800.2412517000002</c:v>
                </c:pt>
                <c:pt idx="11">
                  <c:v>5326.3089624999975</c:v>
                </c:pt>
                <c:pt idx="12">
                  <c:v>5458.8831046999985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32-4E51-A4A1-E66A27061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7458512"/>
        <c:axId val="707458904"/>
      </c:areaChart>
      <c:lineChart>
        <c:grouping val="standard"/>
        <c:varyColors val="0"/>
        <c:ser>
          <c:idx val="0"/>
          <c:order val="2"/>
          <c:tx>
            <c:strRef>
              <c:f>'Data 3'!$H$4</c:f>
              <c:strCache>
                <c:ptCount val="1"/>
                <c:pt idx="0">
                  <c:v>Media estadística (GWh)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strRef>
              <c:f>'Data 3'!$C$41:$C$53</c:f>
              <c:strCache>
                <c:ptCount val="13"/>
                <c:pt idx="0">
                  <c:v>E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E</c:v>
                </c:pt>
              </c:strCache>
            </c:strRef>
          </c:cat>
          <c:val>
            <c:numRef>
              <c:f>'Data 3'!$H$41:$H$53</c:f>
              <c:numCache>
                <c:formatCode>#,##0\ _)</c:formatCode>
                <c:ptCount val="13"/>
                <c:pt idx="0">
                  <c:v>9388.9296029958969</c:v>
                </c:pt>
                <c:pt idx="1">
                  <c:v>9889.1240943879329</c:v>
                </c:pt>
                <c:pt idx="2">
                  <c:v>10570.14772097053</c:v>
                </c:pt>
                <c:pt idx="3">
                  <c:v>11183.148309133439</c:v>
                </c:pt>
                <c:pt idx="4">
                  <c:v>11397.034267874862</c:v>
                </c:pt>
                <c:pt idx="5">
                  <c:v>10842.690741399472</c:v>
                </c:pt>
                <c:pt idx="6">
                  <c:v>9738.8161322836859</c:v>
                </c:pt>
                <c:pt idx="7">
                  <c:v>8674.1946441437685</c:v>
                </c:pt>
                <c:pt idx="8">
                  <c:v>7914.693031672703</c:v>
                </c:pt>
                <c:pt idx="9">
                  <c:v>7790.0287429473083</c:v>
                </c:pt>
                <c:pt idx="10">
                  <c:v>8146.8772984649422</c:v>
                </c:pt>
                <c:pt idx="11">
                  <c:v>8613.6806204130498</c:v>
                </c:pt>
                <c:pt idx="12">
                  <c:v>9322.7080025003343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32-4E51-A4A1-E66A27061152}"/>
            </c:ext>
          </c:extLst>
        </c:ser>
        <c:ser>
          <c:idx val="1"/>
          <c:order val="3"/>
          <c:tx>
            <c:strRef>
              <c:f>'Data 3'!$E$3:$E$4</c:f>
              <c:strCache>
                <c:ptCount val="2"/>
                <c:pt idx="0">
                  <c:v>Capacidad </c:v>
                </c:pt>
                <c:pt idx="1">
                  <c:v>máxima (GWh)</c:v>
                </c:pt>
              </c:strCache>
            </c:strRef>
          </c:tx>
          <c:spPr>
            <a:ln w="25400">
              <a:solidFill>
                <a:srgbClr val="92D050"/>
              </a:solidFill>
              <a:prstDash val="solid"/>
            </a:ln>
          </c:spPr>
          <c:marker>
            <c:symbol val="none"/>
          </c:marker>
          <c:cat>
            <c:strRef>
              <c:f>'Data 3'!$C$41:$C$53</c:f>
              <c:strCache>
                <c:ptCount val="13"/>
                <c:pt idx="0">
                  <c:v>E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E</c:v>
                </c:pt>
              </c:strCache>
            </c:strRef>
          </c:cat>
          <c:val>
            <c:numRef>
              <c:f>'Data 3'!$E$41:$E$53</c:f>
              <c:numCache>
                <c:formatCode>#,##0\ _)</c:formatCode>
                <c:ptCount val="13"/>
                <c:pt idx="0">
                  <c:v>18538.071</c:v>
                </c:pt>
                <c:pt idx="1">
                  <c:v>18538.071</c:v>
                </c:pt>
                <c:pt idx="2">
                  <c:v>18538.071</c:v>
                </c:pt>
                <c:pt idx="3">
                  <c:v>18538.071</c:v>
                </c:pt>
                <c:pt idx="4">
                  <c:v>18538.071</c:v>
                </c:pt>
                <c:pt idx="5">
                  <c:v>18538.071</c:v>
                </c:pt>
                <c:pt idx="6">
                  <c:v>18538.071</c:v>
                </c:pt>
                <c:pt idx="7">
                  <c:v>18538.071</c:v>
                </c:pt>
                <c:pt idx="8">
                  <c:v>18538.071</c:v>
                </c:pt>
                <c:pt idx="9">
                  <c:v>18538.071</c:v>
                </c:pt>
                <c:pt idx="10">
                  <c:v>18538.071</c:v>
                </c:pt>
                <c:pt idx="11">
                  <c:v>18538.071</c:v>
                </c:pt>
                <c:pt idx="12">
                  <c:v>18538.071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632-4E51-A4A1-E66A27061152}"/>
            </c:ext>
          </c:extLst>
        </c:ser>
        <c:ser>
          <c:idx val="2"/>
          <c:order val="4"/>
          <c:tx>
            <c:strRef>
              <c:f>'Data 3'!$D$4</c:f>
              <c:strCache>
                <c:ptCount val="1"/>
                <c:pt idx="0">
                  <c:v>Reservas (GWh)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'Data 3'!$C$41:$C$53</c:f>
              <c:strCache>
                <c:ptCount val="13"/>
                <c:pt idx="0">
                  <c:v>E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E</c:v>
                </c:pt>
              </c:strCache>
            </c:strRef>
          </c:cat>
          <c:val>
            <c:numRef>
              <c:f>'Data 3'!$D$41:$D$53</c:f>
              <c:numCache>
                <c:formatCode>#,##0</c:formatCode>
                <c:ptCount val="13"/>
                <c:pt idx="0">
                  <c:v>8071.161100088786</c:v>
                </c:pt>
                <c:pt idx="1">
                  <c:v>8866.4553178437</c:v>
                </c:pt>
                <c:pt idx="2">
                  <c:v>8992.1477604144093</c:v>
                </c:pt>
                <c:pt idx="3">
                  <c:v>9541.0680132165635</c:v>
                </c:pt>
                <c:pt idx="4">
                  <c:v>9882.00640542582</c:v>
                </c:pt>
                <c:pt idx="5">
                  <c:v>9327.57464738616</c:v>
                </c:pt>
                <c:pt idx="6">
                  <c:v>8160.8349135743301</c:v>
                </c:pt>
                <c:pt idx="7">
                  <c:v>7263.6708853984701</c:v>
                </c:pt>
                <c:pt idx="8">
                  <c:v>6466.33274064748</c:v>
                </c:pt>
                <c:pt idx="9">
                  <c:v>6358.0428308198098</c:v>
                </c:pt>
                <c:pt idx="10">
                  <c:v>7808.1870513850999</c:v>
                </c:pt>
                <c:pt idx="11">
                  <c:v>9451.9329261671392</c:v>
                </c:pt>
                <c:pt idx="12">
                  <c:v>10203.8438416341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632-4E51-A4A1-E66A27061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7458512"/>
        <c:axId val="707458904"/>
      </c:lineChart>
      <c:catAx>
        <c:axId val="70745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4F81BD"/>
            </a:solidFill>
            <a:prstDash val="sysDot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ES"/>
          </a:p>
        </c:txPr>
        <c:crossAx val="70745890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70745890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4563"/>
                    </a:solidFill>
                    <a:latin typeface="Arial" panose="020B0604020202020204" pitchFamily="34" charset="0"/>
                    <a:ea typeface="Arial"/>
                    <a:cs typeface="Arial" panose="020B0604020202020204" pitchFamily="34" charset="0"/>
                  </a:defRPr>
                </a:pPr>
                <a:r>
                  <a:rPr lang="es-ES" b="0" i="0">
                    <a:solidFill>
                      <a:srgbClr val="004563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GWh</a:t>
                </a:r>
              </a:p>
            </c:rich>
          </c:tx>
          <c:layout>
            <c:manualLayout>
              <c:xMode val="edge"/>
              <c:yMode val="edge"/>
              <c:x val="1.9133446015583127E-2"/>
              <c:y val="2.098749735402305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accent1"/>
            </a:solidFill>
            <a:prstDash val="sysDot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ES"/>
          </a:p>
        </c:txPr>
        <c:crossAx val="7074585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6.4706340278893715E-2"/>
          <c:y val="2.3175760273782032E-2"/>
          <c:w val="0.85638161721932471"/>
          <c:h val="6.2259966001965407E-2"/>
        </c:manualLayout>
      </c:layout>
      <c:overlay val="0"/>
      <c:spPr>
        <a:solidFill>
          <a:srgbClr val="F5F5F5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4563"/>
              </a:solidFill>
              <a:latin typeface="Arial" panose="020B0604020202020204" pitchFamily="34" charset="0"/>
              <a:ea typeface="Geneva"/>
              <a:cs typeface="Arial" panose="020B0604020202020204" pitchFamily="34" charset="0"/>
            </a:defRPr>
          </a:pPr>
          <a:endParaRPr lang="es-ES"/>
        </a:p>
      </c:txPr>
    </c:legend>
    <c:plotVisOnly val="0"/>
    <c:dispBlanksAs val="gap"/>
    <c:showDLblsOverMax val="0"/>
  </c:chart>
  <c:spPr>
    <a:solidFill>
      <a:srgbClr val="F5F5F5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362499199795147"/>
          <c:y val="0.11633742473367299"/>
          <c:w val="0.49665424748735676"/>
          <c:h val="0.74863324069785397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7CF9"/>
              </a:solidFill>
            </c:spPr>
            <c:extLst>
              <c:ext xmlns:c16="http://schemas.microsoft.com/office/drawing/2014/chart" uri="{C3380CC4-5D6E-409C-BE32-E72D297353CC}">
                <c16:uniqueId val="{00000001-0A0C-4662-A9BD-07E9D4C56B89}"/>
              </c:ext>
            </c:extLst>
          </c:dPt>
          <c:dPt>
            <c:idx val="1"/>
            <c:bubble3D val="0"/>
            <c:spPr>
              <a:solidFill>
                <a:srgbClr val="464394"/>
              </a:solidFill>
            </c:spPr>
            <c:extLst>
              <c:ext xmlns:c16="http://schemas.microsoft.com/office/drawing/2014/chart" uri="{C3380CC4-5D6E-409C-BE32-E72D297353CC}">
                <c16:uniqueId val="{00000003-0A0C-4662-A9BD-07E9D4C56B89}"/>
              </c:ext>
            </c:extLst>
          </c:dPt>
          <c:dPt>
            <c:idx val="2"/>
            <c:bubble3D val="0"/>
            <c:spPr>
              <a:solidFill>
                <a:srgbClr val="993300"/>
              </a:solidFill>
            </c:spPr>
            <c:extLst>
              <c:ext xmlns:c16="http://schemas.microsoft.com/office/drawing/2014/chart" uri="{C3380CC4-5D6E-409C-BE32-E72D297353CC}">
                <c16:uniqueId val="{00000005-0A0C-4662-A9BD-07E9D4C56B89}"/>
              </c:ext>
            </c:extLst>
          </c:dPt>
          <c:dPt>
            <c:idx val="3"/>
            <c:bubble3D val="0"/>
            <c:spPr>
              <a:solidFill>
                <a:srgbClr val="FFCC66"/>
              </a:solidFill>
            </c:spPr>
            <c:extLst>
              <c:ext xmlns:c16="http://schemas.microsoft.com/office/drawing/2014/chart" uri="{C3380CC4-5D6E-409C-BE32-E72D297353CC}">
                <c16:uniqueId val="{00000007-0A0C-4662-A9BD-07E9D4C56B89}"/>
              </c:ext>
            </c:extLst>
          </c:dPt>
          <c:dPt>
            <c:idx val="4"/>
            <c:bubble3D val="0"/>
            <c:spPr>
              <a:solidFill>
                <a:srgbClr val="CFA2CA"/>
              </a:solidFill>
            </c:spPr>
            <c:extLst>
              <c:ext xmlns:c16="http://schemas.microsoft.com/office/drawing/2014/chart" uri="{C3380CC4-5D6E-409C-BE32-E72D297353CC}">
                <c16:uniqueId val="{00000009-0A0C-4662-A9BD-07E9D4C56B89}"/>
              </c:ext>
            </c:extLst>
          </c:dPt>
          <c:dPt>
            <c:idx val="5"/>
            <c:bubble3D val="0"/>
            <c:spPr>
              <a:solidFill>
                <a:srgbClr val="666666"/>
              </a:solidFill>
            </c:spPr>
            <c:extLst>
              <c:ext xmlns:c16="http://schemas.microsoft.com/office/drawing/2014/chart" uri="{C3380CC4-5D6E-409C-BE32-E72D297353CC}">
                <c16:uniqueId val="{0000000B-0A0C-4662-A9BD-07E9D4C56B89}"/>
              </c:ext>
            </c:extLst>
          </c:dPt>
          <c:dPt>
            <c:idx val="6"/>
            <c:bubble3D val="0"/>
            <c:spPr>
              <a:solidFill>
                <a:srgbClr val="A0A0A0"/>
              </a:solidFill>
            </c:spPr>
            <c:extLst>
              <c:ext xmlns:c16="http://schemas.microsoft.com/office/drawing/2014/chart" uri="{C3380CC4-5D6E-409C-BE32-E72D297353CC}">
                <c16:uniqueId val="{0000000D-0A0C-4662-A9BD-07E9D4C56B89}"/>
              </c:ext>
            </c:extLst>
          </c:dPt>
          <c:dPt>
            <c:idx val="7"/>
            <c:bubble3D val="0"/>
            <c:spPr>
              <a:solidFill>
                <a:srgbClr val="6FB114"/>
              </a:solidFill>
            </c:spPr>
            <c:extLst>
              <c:ext xmlns:c16="http://schemas.microsoft.com/office/drawing/2014/chart" uri="{C3380CC4-5D6E-409C-BE32-E72D297353CC}">
                <c16:uniqueId val="{0000000F-0A0C-4662-A9BD-07E9D4C56B89}"/>
              </c:ext>
            </c:extLst>
          </c:dPt>
          <c:dPt>
            <c:idx val="8"/>
            <c:bubble3D val="0"/>
            <c:spPr>
              <a:solidFill>
                <a:srgbClr val="0090D1"/>
              </a:solidFill>
            </c:spPr>
            <c:extLst>
              <c:ext xmlns:c16="http://schemas.microsoft.com/office/drawing/2014/chart" uri="{C3380CC4-5D6E-409C-BE32-E72D297353CC}">
                <c16:uniqueId val="{00000011-0A0C-4662-A9BD-07E9D4C56B89}"/>
              </c:ext>
            </c:extLst>
          </c:dPt>
          <c:dPt>
            <c:idx val="9"/>
            <c:bubble3D val="0"/>
            <c:spPr>
              <a:solidFill>
                <a:srgbClr val="E48500"/>
              </a:solidFill>
            </c:spPr>
            <c:extLst>
              <c:ext xmlns:c16="http://schemas.microsoft.com/office/drawing/2014/chart" uri="{C3380CC4-5D6E-409C-BE32-E72D297353CC}">
                <c16:uniqueId val="{00000013-0A0C-4662-A9BD-07E9D4C56B89}"/>
              </c:ext>
            </c:extLst>
          </c:dPt>
          <c:dPt>
            <c:idx val="1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15-0A0C-4662-A9BD-07E9D4C56B89}"/>
              </c:ext>
            </c:extLst>
          </c:dPt>
          <c:dPt>
            <c:idx val="11"/>
            <c:bubble3D val="0"/>
            <c:spPr>
              <a:solidFill>
                <a:srgbClr val="9A5CBC"/>
              </a:solidFill>
            </c:spPr>
            <c:extLst>
              <c:ext xmlns:c16="http://schemas.microsoft.com/office/drawing/2014/chart" uri="{C3380CC4-5D6E-409C-BE32-E72D297353CC}">
                <c16:uniqueId val="{00000017-0A0C-4662-A9BD-07E9D4C56B89}"/>
              </c:ext>
            </c:extLst>
          </c:dPt>
          <c:dLbls>
            <c:dLbl>
              <c:idx val="0"/>
              <c:layout>
                <c:manualLayout>
                  <c:x val="0.26016260162601612"/>
                  <c:y val="-4.90196078431374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0C-4662-A9BD-07E9D4C56B89}"/>
                </c:ext>
              </c:extLst>
            </c:dLbl>
            <c:dLbl>
              <c:idx val="1"/>
              <c:layout>
                <c:manualLayout>
                  <c:x val="0.22439024390243903"/>
                  <c:y val="7.352941176470588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0C-4662-A9BD-07E9D4C56B89}"/>
                </c:ext>
              </c:extLst>
            </c:dLbl>
            <c:dLbl>
              <c:idx val="2"/>
              <c:layout>
                <c:manualLayout>
                  <c:x val="0.16260162601626016"/>
                  <c:y val="6.862745098039210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0C-4662-A9BD-07E9D4C56B89}"/>
                </c:ext>
              </c:extLst>
            </c:dLbl>
            <c:dLbl>
              <c:idx val="3"/>
              <c:layout>
                <c:manualLayout>
                  <c:x val="0.15284552845528454"/>
                  <c:y val="0.1116327003242241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0C-4662-A9BD-07E9D4C56B89}"/>
                </c:ext>
              </c:extLst>
            </c:dLbl>
            <c:dLbl>
              <c:idx val="4"/>
              <c:layout>
                <c:manualLayout>
                  <c:x val="0.1203252032520324"/>
                  <c:y val="0.1571780917091245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0C-4662-A9BD-07E9D4C56B89}"/>
                </c:ext>
              </c:extLst>
            </c:dLbl>
            <c:dLbl>
              <c:idx val="5"/>
              <c:layout>
                <c:manualLayout>
                  <c:x val="-0.16260162601626016"/>
                  <c:y val="0.1568627450980392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0C-4662-A9BD-07E9D4C56B89}"/>
                </c:ext>
              </c:extLst>
            </c:dLbl>
            <c:dLbl>
              <c:idx val="6"/>
              <c:layout>
                <c:manualLayout>
                  <c:x val="-0.28943089430894309"/>
                  <c:y val="1.960784313725490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0C-4662-A9BD-07E9D4C56B89}"/>
                </c:ext>
              </c:extLst>
            </c:dLbl>
            <c:dLbl>
              <c:idx val="7"/>
              <c:layout>
                <c:manualLayout>
                  <c:x val="-0.1951219512195122"/>
                  <c:y val="-4.411764705882357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A0C-4662-A9BD-07E9D4C56B89}"/>
                </c:ext>
              </c:extLst>
            </c:dLbl>
            <c:dLbl>
              <c:idx val="8"/>
              <c:layout>
                <c:manualLayout>
                  <c:x val="-0.24390243902439024"/>
                  <c:y val="2.94117647058823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A0C-4662-A9BD-07E9D4C56B89}"/>
                </c:ext>
              </c:extLst>
            </c:dLbl>
            <c:dLbl>
              <c:idx val="9"/>
              <c:layout>
                <c:manualLayout>
                  <c:x val="-0.25365853658536586"/>
                  <c:y val="-6.372549019607842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A0C-4662-A9BD-07E9D4C56B89}"/>
                </c:ext>
              </c:extLst>
            </c:dLbl>
            <c:dLbl>
              <c:idx val="10"/>
              <c:layout>
                <c:manualLayout>
                  <c:x val="-9.4308943089430899E-2"/>
                  <c:y val="-0.1421568627450980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A0C-4662-A9BD-07E9D4C56B89}"/>
                </c:ext>
              </c:extLst>
            </c:dLbl>
            <c:dLbl>
              <c:idx val="11"/>
              <c:layout>
                <c:manualLayout>
                  <c:x val="0.13983739837398373"/>
                  <c:y val="-0.1225490196078431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A0C-4662-A9BD-07E9D4C56B8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800" b="0" i="0" u="none" strike="noStrike" kern="1200" baseline="0">
                    <a:solidFill>
                      <a:srgbClr val="004563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Dat_01!$A$50:$A$61</c:f>
              <c:strCache>
                <c:ptCount val="12"/>
                <c:pt idx="0">
                  <c:v>Turbinación bombeo</c:v>
                </c:pt>
                <c:pt idx="1">
                  <c:v>Nuclear</c:v>
                </c:pt>
                <c:pt idx="2">
                  <c:v>Carbón</c:v>
                </c:pt>
                <c:pt idx="3">
                  <c:v>Ciclo combinado</c:v>
                </c:pt>
                <c:pt idx="4">
                  <c:v>Cogeneración</c:v>
                </c:pt>
                <c:pt idx="5">
                  <c:v>Residuos no renovables</c:v>
                </c:pt>
                <c:pt idx="6">
                  <c:v>Residuos renovables</c:v>
                </c:pt>
                <c:pt idx="7">
                  <c:v>Eólica</c:v>
                </c:pt>
                <c:pt idx="8">
                  <c:v>Hidráulica</c:v>
                </c:pt>
                <c:pt idx="9">
                  <c:v>Solar fotovoltaica</c:v>
                </c:pt>
                <c:pt idx="10">
                  <c:v>Solar térmica</c:v>
                </c:pt>
                <c:pt idx="11">
                  <c:v>Otras renovables</c:v>
                </c:pt>
              </c:strCache>
            </c:strRef>
          </c:cat>
          <c:val>
            <c:numRef>
              <c:f>Dat_01!$C$50:$C$61</c:f>
              <c:numCache>
                <c:formatCode>#,##0.0</c:formatCode>
                <c:ptCount val="12"/>
                <c:pt idx="0">
                  <c:v>1.1000000000000001</c:v>
                </c:pt>
                <c:pt idx="1">
                  <c:v>24.5</c:v>
                </c:pt>
                <c:pt idx="2">
                  <c:v>4</c:v>
                </c:pt>
                <c:pt idx="3">
                  <c:v>15.1</c:v>
                </c:pt>
                <c:pt idx="4">
                  <c:v>11.254834479408572</c:v>
                </c:pt>
                <c:pt idx="5">
                  <c:v>0.7</c:v>
                </c:pt>
                <c:pt idx="6">
                  <c:v>0.3</c:v>
                </c:pt>
                <c:pt idx="7">
                  <c:v>21.1</c:v>
                </c:pt>
                <c:pt idx="8">
                  <c:v>17.2</c:v>
                </c:pt>
                <c:pt idx="9">
                  <c:v>2.8</c:v>
                </c:pt>
                <c:pt idx="10">
                  <c:v>0.4</c:v>
                </c:pt>
                <c:pt idx="11">
                  <c:v>1.5451655205914157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0A0C-4662-A9BD-07E9D4C56B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</c:spPr>
    </c:plotArea>
    <c:plotVisOnly val="1"/>
    <c:dispBlanksAs val="zero"/>
    <c:showDLblsOverMax val="0"/>
  </c:chart>
  <c:spPr>
    <a:solidFill>
      <a:srgbClr val="F5F5F5"/>
    </a:solidFill>
    <a:ln>
      <a:noFill/>
    </a:ln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4895178776271617E-2"/>
          <c:y val="1.9491768074445252E-2"/>
          <c:w val="0.83037196338937813"/>
          <c:h val="0.89642328799809123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D9D9D9"/>
              </a:solidFill>
            </c:spPr>
            <c:extLst>
              <c:ext xmlns:c16="http://schemas.microsoft.com/office/drawing/2014/chart" uri="{C3380CC4-5D6E-409C-BE32-E72D297353CC}">
                <c16:uniqueId val="{00000001-6387-4D9F-8E7A-0EF64246FEC3}"/>
              </c:ext>
            </c:extLst>
          </c:dPt>
          <c:dPt>
            <c:idx val="1"/>
            <c:bubble3D val="0"/>
            <c:spPr>
              <a:solidFill>
                <a:srgbClr val="CCFF99"/>
              </a:solidFill>
            </c:spPr>
            <c:extLst>
              <c:ext xmlns:c16="http://schemas.microsoft.com/office/drawing/2014/chart" uri="{C3380CC4-5D6E-409C-BE32-E72D297353CC}">
                <c16:uniqueId val="{00000003-6387-4D9F-8E7A-0EF64246FEC3}"/>
              </c:ext>
            </c:extLst>
          </c:dPt>
          <c:dLbls>
            <c:dLbl>
              <c:idx val="0"/>
              <c:layout>
                <c:manualLayout>
                  <c:x val="-0.25731017848706411"/>
                  <c:y val="9.310740569193551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4329862500193403"/>
                      <c:h val="0.463409687425435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6387-4D9F-8E7A-0EF64246FEC3}"/>
                </c:ext>
              </c:extLst>
            </c:dLbl>
            <c:dLbl>
              <c:idx val="1"/>
              <c:layout>
                <c:manualLayout>
                  <c:x val="0.14879416935503922"/>
                  <c:y val="-0.14640574339972209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8540393469145978"/>
                      <c:h val="0.463409687425435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6387-4D9F-8E7A-0EF64246FEC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4563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Dat_01!$E$33:$E$34</c:f>
              <c:strCache>
                <c:ptCount val="2"/>
                <c:pt idx="0">
                  <c:v>No renovables</c:v>
                </c:pt>
                <c:pt idx="1">
                  <c:v>Renovables</c:v>
                </c:pt>
              </c:strCache>
            </c:strRef>
          </c:cat>
          <c:val>
            <c:numRef>
              <c:f>Dat_01!$F$33:$F$34</c:f>
              <c:numCache>
                <c:formatCode>#,##0.0</c:formatCode>
                <c:ptCount val="2"/>
                <c:pt idx="0">
                  <c:v>47.999999999999993</c:v>
                </c:pt>
                <c:pt idx="1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387-4D9F-8E7A-0EF64246FEC3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  <c:holeSize val="75"/>
      </c:doughnutChart>
      <c:spPr>
        <a:noFill/>
      </c:spPr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4895178776271617E-2"/>
          <c:y val="1.9491768074445252E-2"/>
          <c:w val="0.83037196338937813"/>
          <c:h val="0.89642328799809123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D9D9D9"/>
              </a:solidFill>
            </c:spPr>
            <c:extLst>
              <c:ext xmlns:c16="http://schemas.microsoft.com/office/drawing/2014/chart" uri="{C3380CC4-5D6E-409C-BE32-E72D297353CC}">
                <c16:uniqueId val="{00000001-C188-488E-9864-3653891E4BD7}"/>
              </c:ext>
            </c:extLst>
          </c:dPt>
          <c:dPt>
            <c:idx val="1"/>
            <c:bubble3D val="0"/>
            <c:spPr>
              <a:solidFill>
                <a:srgbClr val="CCFF99"/>
              </a:solidFill>
            </c:spPr>
            <c:extLst>
              <c:ext xmlns:c16="http://schemas.microsoft.com/office/drawing/2014/chart" uri="{C3380CC4-5D6E-409C-BE32-E72D297353CC}">
                <c16:uniqueId val="{00000003-C188-488E-9864-3653891E4BD7}"/>
              </c:ext>
            </c:extLst>
          </c:dPt>
          <c:dLbls>
            <c:dLbl>
              <c:idx val="0"/>
              <c:layout>
                <c:manualLayout>
                  <c:x val="-0.25731017848706411"/>
                  <c:y val="-0.1830065359477124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4671487472014983"/>
                      <c:h val="0.2690854819618135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C188-488E-9864-3653891E4BD7}"/>
                </c:ext>
              </c:extLst>
            </c:dLbl>
            <c:dLbl>
              <c:idx val="1"/>
              <c:layout>
                <c:manualLayout>
                  <c:x val="0.14035146691667075"/>
                  <c:y val="0.1830065359477124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3157934482603011"/>
                      <c:h val="0.308301168236323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C188-488E-9864-3653891E4BD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4563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Dat_01!$E$50:$E$51</c:f>
              <c:strCache>
                <c:ptCount val="2"/>
                <c:pt idx="0">
                  <c:v>No renovables</c:v>
                </c:pt>
                <c:pt idx="1">
                  <c:v>Renovables</c:v>
                </c:pt>
              </c:strCache>
            </c:strRef>
          </c:cat>
          <c:val>
            <c:numRef>
              <c:f>Dat_01!$F$50:$F$51</c:f>
              <c:numCache>
                <c:formatCode>#,##0.0</c:formatCode>
                <c:ptCount val="2"/>
                <c:pt idx="0">
                  <c:v>56.654834479408578</c:v>
                </c:pt>
                <c:pt idx="1">
                  <c:v>43.345165520591415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188-488E-9864-3653891E4BD7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  <c:holeSize val="75"/>
      </c:doughnutChart>
      <c:spPr>
        <a:noFill/>
      </c:spPr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Dat_01!$B$91</c:f>
          <c:strCache>
            <c:ptCount val="1"/>
            <c:pt idx="0">
              <c:v>Mes 20/01/2020</c:v>
            </c:pt>
          </c:strCache>
        </c:strRef>
      </c:tx>
      <c:layout>
        <c:manualLayout>
          <c:xMode val="edge"/>
          <c:yMode val="edge"/>
          <c:x val="1.1382113821138212E-2"/>
          <c:y val="2.0915032679738561E-2"/>
        </c:manualLayout>
      </c:layout>
      <c:overlay val="0"/>
      <c:spPr>
        <a:ln>
          <a:noFill/>
        </a:ln>
      </c:spPr>
      <c:txPr>
        <a:bodyPr/>
        <a:lstStyle/>
        <a:p>
          <a:pPr algn="l">
            <a:defRPr sz="1000">
              <a:solidFill>
                <a:srgbClr val="004563"/>
              </a:solidFill>
              <a:latin typeface="Arial" panose="020B0604020202020204" pitchFamily="34" charset="0"/>
              <a:cs typeface="Arial" panose="020B060402020202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9915344728250431"/>
          <c:y val="0.10657897174617879"/>
          <c:w val="0.4868981499263812"/>
          <c:h val="0.78285584890124038"/>
        </c:manualLayout>
      </c:layout>
      <c:doughnutChart>
        <c:varyColors val="1"/>
        <c:ser>
          <c:idx val="1"/>
          <c:order val="0"/>
          <c:tx>
            <c:strRef>
              <c:f>Dat_01!$A$109:$A$110</c:f>
              <c:strCache>
                <c:ptCount val="2"/>
                <c:pt idx="0">
                  <c:v>No renovables</c:v>
                </c:pt>
                <c:pt idx="1">
                  <c:v>Renovables</c:v>
                </c:pt>
              </c:strCache>
            </c:strRef>
          </c:tx>
          <c:dPt>
            <c:idx val="0"/>
            <c:bubble3D val="0"/>
            <c:spPr>
              <a:solidFill>
                <a:srgbClr val="D9D9D9"/>
              </a:solidFill>
            </c:spPr>
            <c:extLst>
              <c:ext xmlns:c16="http://schemas.microsoft.com/office/drawing/2014/chart" uri="{C3380CC4-5D6E-409C-BE32-E72D297353CC}">
                <c16:uniqueId val="{00000001-853B-4C00-AB97-18BDB11FFA56}"/>
              </c:ext>
            </c:extLst>
          </c:dPt>
          <c:dPt>
            <c:idx val="1"/>
            <c:bubble3D val="0"/>
            <c:spPr>
              <a:solidFill>
                <a:srgbClr val="CCFF99"/>
              </a:solidFill>
            </c:spPr>
            <c:extLst>
              <c:ext xmlns:c16="http://schemas.microsoft.com/office/drawing/2014/chart" uri="{C3380CC4-5D6E-409C-BE32-E72D297353CC}">
                <c16:uniqueId val="{00000003-853B-4C00-AB97-18BDB11FFA56}"/>
              </c:ext>
            </c:extLst>
          </c:dPt>
          <c:dPt>
            <c:idx val="9"/>
            <c:bubble3D val="0"/>
            <c:spPr>
              <a:solidFill>
                <a:srgbClr val="9A5CBC"/>
              </a:solidFill>
            </c:spPr>
            <c:extLst>
              <c:ext xmlns:c16="http://schemas.microsoft.com/office/drawing/2014/chart" uri="{C3380CC4-5D6E-409C-BE32-E72D297353CC}">
                <c16:uniqueId val="{00000005-853B-4C00-AB97-18BDB11FFA56}"/>
              </c:ext>
            </c:extLst>
          </c:dPt>
          <c:dLbls>
            <c:dLbl>
              <c:idx val="0"/>
              <c:layout>
                <c:manualLayout>
                  <c:x val="-0.16260162601626021"/>
                  <c:y val="4.1830065359477121E-2"/>
                </c:manualLayout>
              </c:layout>
              <c:tx>
                <c:rich>
                  <a:bodyPr/>
                  <a:lstStyle/>
                  <a:p>
                    <a:r>
                      <a:rPr lang="en-US" baseline="0"/>
                      <a:t>No renovable
</a:t>
                    </a:r>
                    <a:fld id="{1CCB5A12-B7B6-4DFD-A440-67BF75A8083D}" type="PERCENTAGE">
                      <a:rPr lang="en-US" baseline="0"/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853B-4C00-AB97-18BDB11FFA56}"/>
                </c:ext>
              </c:extLst>
            </c:dLbl>
            <c:dLbl>
              <c:idx val="1"/>
              <c:layout>
                <c:manualLayout>
                  <c:x val="0.13983739837398368"/>
                  <c:y val="-2.6143790849673297E-2"/>
                </c:manualLayout>
              </c:layout>
              <c:tx>
                <c:rich>
                  <a:bodyPr/>
                  <a:lstStyle/>
                  <a:p>
                    <a:r>
                      <a:rPr lang="en-US" baseline="0"/>
                      <a:t>Renovable
</a:t>
                    </a:r>
                    <a:fld id="{01AB357C-58D0-428C-BD67-95DD2DC39A48}" type="PERCENTAGE">
                      <a:rPr lang="en-US" baseline="0"/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853B-4C00-AB97-18BDB11FFA5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rgbClr val="005463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Dat_01!$A$94:$A$105</c:f>
              <c:strCache>
                <c:ptCount val="12"/>
                <c:pt idx="0">
                  <c:v>Turbinación bombeo</c:v>
                </c:pt>
                <c:pt idx="1">
                  <c:v>Nuclear</c:v>
                </c:pt>
                <c:pt idx="2">
                  <c:v>Carbón</c:v>
                </c:pt>
                <c:pt idx="3">
                  <c:v>Ciclo combinado</c:v>
                </c:pt>
                <c:pt idx="4">
                  <c:v>Cogeneración</c:v>
                </c:pt>
                <c:pt idx="5">
                  <c:v>Residuos no renovables</c:v>
                </c:pt>
                <c:pt idx="6">
                  <c:v>Residuos renovables</c:v>
                </c:pt>
                <c:pt idx="7">
                  <c:v>Eólica</c:v>
                </c:pt>
                <c:pt idx="8">
                  <c:v>Hidráulica</c:v>
                </c:pt>
                <c:pt idx="9">
                  <c:v>Solar fotovoltaica</c:v>
                </c:pt>
                <c:pt idx="10">
                  <c:v>Solar térmica</c:v>
                </c:pt>
                <c:pt idx="11">
                  <c:v>Otras renovables</c:v>
                </c:pt>
              </c:strCache>
            </c:strRef>
          </c:cat>
          <c:val>
            <c:numRef>
              <c:f>Dat_01!$B$109:$B$110</c:f>
              <c:numCache>
                <c:formatCode>#,##0.0</c:formatCode>
                <c:ptCount val="2"/>
                <c:pt idx="0">
                  <c:v>43.5</c:v>
                </c:pt>
                <c:pt idx="1">
                  <c:v>56.5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3B-4C00-AB97-18BDB11FFA56}"/>
            </c:ext>
          </c:extLst>
        </c:ser>
        <c:ser>
          <c:idx val="0"/>
          <c:order val="1"/>
          <c:tx>
            <c:v>Generación</c:v>
          </c:tx>
          <c:dPt>
            <c:idx val="0"/>
            <c:bubble3D val="0"/>
            <c:spPr>
              <a:solidFill>
                <a:srgbClr val="007CF9"/>
              </a:solidFill>
            </c:spPr>
            <c:extLst>
              <c:ext xmlns:c16="http://schemas.microsoft.com/office/drawing/2014/chart" uri="{C3380CC4-5D6E-409C-BE32-E72D297353CC}">
                <c16:uniqueId val="{00000008-853B-4C00-AB97-18BDB11FFA56}"/>
              </c:ext>
            </c:extLst>
          </c:dPt>
          <c:dPt>
            <c:idx val="1"/>
            <c:bubble3D val="0"/>
            <c:spPr>
              <a:solidFill>
                <a:srgbClr val="464394"/>
              </a:solidFill>
            </c:spPr>
            <c:extLst>
              <c:ext xmlns:c16="http://schemas.microsoft.com/office/drawing/2014/chart" uri="{C3380CC4-5D6E-409C-BE32-E72D297353CC}">
                <c16:uniqueId val="{0000000A-853B-4C00-AB97-18BDB11FFA56}"/>
              </c:ext>
            </c:extLst>
          </c:dPt>
          <c:dPt>
            <c:idx val="2"/>
            <c:bubble3D val="0"/>
            <c:spPr>
              <a:solidFill>
                <a:srgbClr val="993300"/>
              </a:solidFill>
            </c:spPr>
            <c:extLst>
              <c:ext xmlns:c16="http://schemas.microsoft.com/office/drawing/2014/chart" uri="{C3380CC4-5D6E-409C-BE32-E72D297353CC}">
                <c16:uniqueId val="{0000000C-853B-4C00-AB97-18BDB11FFA56}"/>
              </c:ext>
            </c:extLst>
          </c:dPt>
          <c:dPt>
            <c:idx val="3"/>
            <c:bubble3D val="0"/>
            <c:spPr>
              <a:solidFill>
                <a:srgbClr val="FFCC66"/>
              </a:solidFill>
            </c:spPr>
            <c:extLst>
              <c:ext xmlns:c16="http://schemas.microsoft.com/office/drawing/2014/chart" uri="{C3380CC4-5D6E-409C-BE32-E72D297353CC}">
                <c16:uniqueId val="{0000000E-853B-4C00-AB97-18BDB11FFA56}"/>
              </c:ext>
            </c:extLst>
          </c:dPt>
          <c:dPt>
            <c:idx val="4"/>
            <c:bubble3D val="0"/>
            <c:spPr>
              <a:solidFill>
                <a:srgbClr val="CFA2CA"/>
              </a:solidFill>
            </c:spPr>
            <c:extLst>
              <c:ext xmlns:c16="http://schemas.microsoft.com/office/drawing/2014/chart" uri="{C3380CC4-5D6E-409C-BE32-E72D297353CC}">
                <c16:uniqueId val="{00000010-853B-4C00-AB97-18BDB11FFA56}"/>
              </c:ext>
            </c:extLst>
          </c:dPt>
          <c:dPt>
            <c:idx val="5"/>
            <c:bubble3D val="0"/>
            <c:spPr>
              <a:solidFill>
                <a:srgbClr val="666666"/>
              </a:solidFill>
            </c:spPr>
            <c:extLst>
              <c:ext xmlns:c16="http://schemas.microsoft.com/office/drawing/2014/chart" uri="{C3380CC4-5D6E-409C-BE32-E72D297353CC}">
                <c16:uniqueId val="{00000012-853B-4C00-AB97-18BDB11FFA56}"/>
              </c:ext>
            </c:extLst>
          </c:dPt>
          <c:dPt>
            <c:idx val="6"/>
            <c:bubble3D val="0"/>
            <c:spPr>
              <a:solidFill>
                <a:srgbClr val="666666"/>
              </a:solidFill>
            </c:spPr>
            <c:extLst>
              <c:ext xmlns:c16="http://schemas.microsoft.com/office/drawing/2014/chart" uri="{C3380CC4-5D6E-409C-BE32-E72D297353CC}">
                <c16:uniqueId val="{00000014-853B-4C00-AB97-18BDB11FFA56}"/>
              </c:ext>
            </c:extLst>
          </c:dPt>
          <c:dPt>
            <c:idx val="7"/>
            <c:bubble3D val="0"/>
            <c:spPr>
              <a:solidFill>
                <a:srgbClr val="6FB114"/>
              </a:solidFill>
            </c:spPr>
            <c:extLst>
              <c:ext xmlns:c16="http://schemas.microsoft.com/office/drawing/2014/chart" uri="{C3380CC4-5D6E-409C-BE32-E72D297353CC}">
                <c16:uniqueId val="{00000016-853B-4C00-AB97-18BDB11FFA56}"/>
              </c:ext>
            </c:extLst>
          </c:dPt>
          <c:dPt>
            <c:idx val="8"/>
            <c:bubble3D val="0"/>
            <c:spPr>
              <a:solidFill>
                <a:srgbClr val="0090D1"/>
              </a:solidFill>
            </c:spPr>
            <c:extLst>
              <c:ext xmlns:c16="http://schemas.microsoft.com/office/drawing/2014/chart" uri="{C3380CC4-5D6E-409C-BE32-E72D297353CC}">
                <c16:uniqueId val="{00000018-853B-4C00-AB97-18BDB11FFA56}"/>
              </c:ext>
            </c:extLst>
          </c:dPt>
          <c:dPt>
            <c:idx val="9"/>
            <c:bubble3D val="0"/>
            <c:spPr>
              <a:solidFill>
                <a:srgbClr val="E48500"/>
              </a:solidFill>
            </c:spPr>
            <c:extLst>
              <c:ext xmlns:c16="http://schemas.microsoft.com/office/drawing/2014/chart" uri="{C3380CC4-5D6E-409C-BE32-E72D297353CC}">
                <c16:uniqueId val="{0000001A-853B-4C00-AB97-18BDB11FFA56}"/>
              </c:ext>
            </c:extLst>
          </c:dPt>
          <c:dPt>
            <c:idx val="1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1C-853B-4C00-AB97-18BDB11FFA56}"/>
              </c:ext>
            </c:extLst>
          </c:dPt>
          <c:dPt>
            <c:idx val="11"/>
            <c:bubble3D val="0"/>
            <c:spPr>
              <a:solidFill>
                <a:srgbClr val="9A5CBC"/>
              </a:solidFill>
            </c:spPr>
            <c:extLst>
              <c:ext xmlns:c16="http://schemas.microsoft.com/office/drawing/2014/chart" uri="{C3380CC4-5D6E-409C-BE32-E72D297353CC}">
                <c16:uniqueId val="{0000001E-853B-4C00-AB97-18BDB11FFA56}"/>
              </c:ext>
            </c:extLst>
          </c:dPt>
          <c:dLbls>
            <c:dLbl>
              <c:idx val="0"/>
              <c:layout>
                <c:manualLayout>
                  <c:x val="0.21138211382113822"/>
                  <c:y val="-8.366013071895424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3B-4C00-AB97-18BDB11FFA56}"/>
                </c:ext>
              </c:extLst>
            </c:dLbl>
            <c:dLbl>
              <c:idx val="1"/>
              <c:layout>
                <c:manualLayout>
                  <c:x val="0.20813008130081301"/>
                  <c:y val="2.614379084967320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3B-4C00-AB97-18BDB11FFA56}"/>
                </c:ext>
              </c:extLst>
            </c:dLbl>
            <c:dLbl>
              <c:idx val="2"/>
              <c:layout>
                <c:manualLayout>
                  <c:x val="0.15284552845528454"/>
                  <c:y val="4.183006535947712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53B-4C00-AB97-18BDB11FFA56}"/>
                </c:ext>
              </c:extLst>
            </c:dLbl>
            <c:dLbl>
              <c:idx val="3"/>
              <c:layout>
                <c:manualLayout>
                  <c:x val="0.12994430574226989"/>
                  <c:y val="8.104575163398693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484552845528455"/>
                      <c:h val="0.1233204672945293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853B-4C00-AB97-18BDB11FFA56}"/>
                </c:ext>
              </c:extLst>
            </c:dLbl>
            <c:dLbl>
              <c:idx val="4"/>
              <c:layout>
                <c:manualLayout>
                  <c:x val="0.23414634146341465"/>
                  <c:y val="8.7933714168081933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8151232315472762"/>
                      <c:h val="0.117071895424836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853B-4C00-AB97-18BDB11FFA56}"/>
                </c:ext>
              </c:extLst>
            </c:dLbl>
            <c:dLbl>
              <c:idx val="5"/>
              <c:layout>
                <c:manualLayout>
                  <c:x val="0.14461378913001716"/>
                  <c:y val="5.425804127425248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53B-4C00-AB97-18BDB11FFA56}"/>
                </c:ext>
              </c:extLst>
            </c:dLbl>
            <c:dLbl>
              <c:idx val="6"/>
              <c:layout>
                <c:manualLayout>
                  <c:x val="6.8292682926829273E-2"/>
                  <c:y val="0.2318213164530904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53B-4C00-AB97-18BDB11FFA56}"/>
                </c:ext>
              </c:extLst>
            </c:dLbl>
            <c:dLbl>
              <c:idx val="7"/>
              <c:layout>
                <c:manualLayout>
                  <c:x val="-0.14308943089430895"/>
                  <c:y val="-1.568627450980392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53B-4C00-AB97-18BDB11FFA56}"/>
                </c:ext>
              </c:extLst>
            </c:dLbl>
            <c:dLbl>
              <c:idx val="8"/>
              <c:layout>
                <c:manualLayout>
                  <c:x val="-0.29830266948338774"/>
                  <c:y val="0.1281045751633986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943102234171946"/>
                      <c:h val="0.1128629509546600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8-853B-4C00-AB97-18BDB11FFA56}"/>
                </c:ext>
              </c:extLst>
            </c:dLbl>
            <c:dLbl>
              <c:idx val="9"/>
              <c:layout>
                <c:manualLayout>
                  <c:x val="-0.26192049164586134"/>
                  <c:y val="0.1176470588235294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8988617886178863"/>
                      <c:h val="0.1128629509546600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A-853B-4C00-AB97-18BDB11FFA56}"/>
                </c:ext>
              </c:extLst>
            </c:dLbl>
            <c:dLbl>
              <c:idx val="10"/>
              <c:layout>
                <c:manualLayout>
                  <c:x val="-0.23739837398373984"/>
                  <c:y val="-3.137254901960784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53B-4C00-AB97-18BDB11FFA56}"/>
                </c:ext>
              </c:extLst>
            </c:dLbl>
            <c:dLbl>
              <c:idx val="11"/>
              <c:layout>
                <c:manualLayout>
                  <c:x val="-8.7804878048780483E-2"/>
                  <c:y val="-8.888888888888889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53B-4C00-AB97-18BDB11FFA5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4563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Dat_01!$A$94:$A$105</c:f>
              <c:strCache>
                <c:ptCount val="12"/>
                <c:pt idx="0">
                  <c:v>Turbinación bombeo</c:v>
                </c:pt>
                <c:pt idx="1">
                  <c:v>Nuclear</c:v>
                </c:pt>
                <c:pt idx="2">
                  <c:v>Carbón</c:v>
                </c:pt>
                <c:pt idx="3">
                  <c:v>Ciclo combinado</c:v>
                </c:pt>
                <c:pt idx="4">
                  <c:v>Cogeneración</c:v>
                </c:pt>
                <c:pt idx="5">
                  <c:v>Residuos no renovables</c:v>
                </c:pt>
                <c:pt idx="6">
                  <c:v>Residuos renovables</c:v>
                </c:pt>
                <c:pt idx="7">
                  <c:v>Eólica</c:v>
                </c:pt>
                <c:pt idx="8">
                  <c:v>Hidráulica</c:v>
                </c:pt>
                <c:pt idx="9">
                  <c:v>Solar fotovoltaica</c:v>
                </c:pt>
                <c:pt idx="10">
                  <c:v>Solar térmica</c:v>
                </c:pt>
                <c:pt idx="11">
                  <c:v>Otras renovables</c:v>
                </c:pt>
              </c:strCache>
            </c:strRef>
          </c:cat>
          <c:val>
            <c:numRef>
              <c:f>Dat_01!$B$94:$B$105</c:f>
              <c:numCache>
                <c:formatCode>_-* #,##0.0\ _€_-;\-* #,##0.0\ _€_-;_-* "-"??\ _€_-;_-@_-</c:formatCode>
                <c:ptCount val="12"/>
                <c:pt idx="0">
                  <c:v>2.2000000000000002</c:v>
                </c:pt>
                <c:pt idx="1">
                  <c:v>19.899999999999999</c:v>
                </c:pt>
                <c:pt idx="2">
                  <c:v>3.4</c:v>
                </c:pt>
                <c:pt idx="3">
                  <c:v>8.1</c:v>
                </c:pt>
                <c:pt idx="4">
                  <c:v>9.2000000000000028</c:v>
                </c:pt>
                <c:pt idx="5">
                  <c:v>0.7</c:v>
                </c:pt>
                <c:pt idx="6">
                  <c:v>0.2</c:v>
                </c:pt>
                <c:pt idx="7">
                  <c:v>40.700000000000003</c:v>
                </c:pt>
                <c:pt idx="8">
                  <c:v>12.9</c:v>
                </c:pt>
                <c:pt idx="9">
                  <c:v>1.3</c:v>
                </c:pt>
                <c:pt idx="10">
                  <c:v>0.1</c:v>
                </c:pt>
                <c:pt idx="11">
                  <c:v>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853B-4C00-AB97-18BDB11FFA56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345"/>
        <c:holeSize val="50"/>
      </c:doughnutChart>
      <c:spPr>
        <a:noFill/>
      </c:spPr>
    </c:plotArea>
    <c:plotVisOnly val="1"/>
    <c:dispBlanksAs val="zero"/>
    <c:showDLblsOverMax val="0"/>
  </c:chart>
  <c:spPr>
    <a:solidFill>
      <a:srgbClr val="F5F5F5"/>
    </a:solidFill>
    <a:ln>
      <a:noFill/>
    </a:ln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Dat_01!$H$91</c:f>
          <c:strCache>
            <c:ptCount val="1"/>
            <c:pt idx="0">
              <c:v>Histórico 20/03/2018</c:v>
            </c:pt>
          </c:strCache>
        </c:strRef>
      </c:tx>
      <c:layout>
        <c:manualLayout>
          <c:xMode val="edge"/>
          <c:yMode val="edge"/>
          <c:x val="1.4634146341463415E-2"/>
          <c:y val="2.6143790849673203E-2"/>
        </c:manualLayout>
      </c:layout>
      <c:overlay val="0"/>
      <c:spPr>
        <a:ln>
          <a:noFill/>
        </a:ln>
      </c:spPr>
      <c:txPr>
        <a:bodyPr/>
        <a:lstStyle/>
        <a:p>
          <a:pPr algn="l">
            <a:defRPr sz="1000">
              <a:solidFill>
                <a:srgbClr val="004563"/>
              </a:solidFill>
              <a:latin typeface="Arial" panose="020B0604020202020204" pitchFamily="34" charset="0"/>
              <a:cs typeface="Arial" panose="020B060402020202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4142987004673198"/>
          <c:y val="0.10657897174617879"/>
          <c:w val="0.4868981499263812"/>
          <c:h val="0.78285584890124038"/>
        </c:manualLayout>
      </c:layout>
      <c:doughnutChart>
        <c:varyColors val="1"/>
        <c:ser>
          <c:idx val="1"/>
          <c:order val="0"/>
          <c:tx>
            <c:strRef>
              <c:f>Dat_01!$G$109:$G$110</c:f>
              <c:strCache>
                <c:ptCount val="2"/>
                <c:pt idx="0">
                  <c:v>No renovables</c:v>
                </c:pt>
                <c:pt idx="1">
                  <c:v>Renovables</c:v>
                </c:pt>
              </c:strCache>
            </c:strRef>
          </c:tx>
          <c:dPt>
            <c:idx val="0"/>
            <c:bubble3D val="0"/>
            <c:spPr>
              <a:solidFill>
                <a:srgbClr val="D9D9D9"/>
              </a:solidFill>
            </c:spPr>
            <c:extLst>
              <c:ext xmlns:c16="http://schemas.microsoft.com/office/drawing/2014/chart" uri="{C3380CC4-5D6E-409C-BE32-E72D297353CC}">
                <c16:uniqueId val="{00000001-6B07-4655-B23D-BA600798B352}"/>
              </c:ext>
            </c:extLst>
          </c:dPt>
          <c:dPt>
            <c:idx val="1"/>
            <c:bubble3D val="0"/>
            <c:spPr>
              <a:solidFill>
                <a:srgbClr val="CCFF99"/>
              </a:solidFill>
            </c:spPr>
            <c:extLst>
              <c:ext xmlns:c16="http://schemas.microsoft.com/office/drawing/2014/chart" uri="{C3380CC4-5D6E-409C-BE32-E72D297353CC}">
                <c16:uniqueId val="{00000003-6B07-4655-B23D-BA600798B352}"/>
              </c:ext>
            </c:extLst>
          </c:dPt>
          <c:dPt>
            <c:idx val="9"/>
            <c:bubble3D val="0"/>
            <c:spPr>
              <a:solidFill>
                <a:srgbClr val="9A5CBC"/>
              </a:solidFill>
            </c:spPr>
            <c:extLst>
              <c:ext xmlns:c16="http://schemas.microsoft.com/office/drawing/2014/chart" uri="{C3380CC4-5D6E-409C-BE32-E72D297353CC}">
                <c16:uniqueId val="{00000005-6B07-4655-B23D-BA600798B352}"/>
              </c:ext>
            </c:extLst>
          </c:dPt>
          <c:dLbls>
            <c:dLbl>
              <c:idx val="0"/>
              <c:layout>
                <c:manualLayout>
                  <c:x val="-0.13333333333333339"/>
                  <c:y val="0.16209150326797386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No renovable</a:t>
                    </a:r>
                    <a:r>
                      <a:rPr lang="en-US" baseline="0"/>
                      <a:t>
</a:t>
                    </a:r>
                    <a:fld id="{C02E5402-0102-4D7F-B1D3-D71267A79D24}" type="PERCENTAGE">
                      <a:rPr lang="en-US" baseline="0"/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6B07-4655-B23D-BA600798B352}"/>
                </c:ext>
              </c:extLst>
            </c:dLbl>
            <c:dLbl>
              <c:idx val="1"/>
              <c:layout>
                <c:manualLayout>
                  <c:x val="0.13658536585365846"/>
                  <c:y val="-0.17325634295713035"/>
                </c:manualLayout>
              </c:layout>
              <c:tx>
                <c:rich>
                  <a:bodyPr/>
                  <a:lstStyle/>
                  <a:p>
                    <a:r>
                      <a:rPr lang="en-US" baseline="0"/>
                      <a:t>Renovable
</a:t>
                    </a:r>
                    <a:fld id="{20B3DCA0-CD90-466D-B645-158DB033AAC1}" type="PERCENTAGE">
                      <a:rPr lang="en-US" baseline="0"/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6B07-4655-B23D-BA600798B35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rgbClr val="005463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Dat_01!$G$94:$G$105</c:f>
              <c:strCache>
                <c:ptCount val="12"/>
                <c:pt idx="0">
                  <c:v>Turbinación bombeo</c:v>
                </c:pt>
                <c:pt idx="1">
                  <c:v>Nuclear</c:v>
                </c:pt>
                <c:pt idx="2">
                  <c:v>Carbón</c:v>
                </c:pt>
                <c:pt idx="3">
                  <c:v>Ciclo combinado</c:v>
                </c:pt>
                <c:pt idx="4">
                  <c:v>Cogeneración</c:v>
                </c:pt>
                <c:pt idx="5">
                  <c:v>Residuos no renovables</c:v>
                </c:pt>
                <c:pt idx="6">
                  <c:v>Residuos renovables</c:v>
                </c:pt>
                <c:pt idx="7">
                  <c:v>Eólica</c:v>
                </c:pt>
                <c:pt idx="8">
                  <c:v>Hidráulica</c:v>
                </c:pt>
                <c:pt idx="9">
                  <c:v>Solar fotovoltaica</c:v>
                </c:pt>
                <c:pt idx="10">
                  <c:v>Solar térmica</c:v>
                </c:pt>
                <c:pt idx="11">
                  <c:v>Otras renovables</c:v>
                </c:pt>
              </c:strCache>
            </c:strRef>
          </c:cat>
          <c:val>
            <c:numRef>
              <c:f>Dat_01!$H$109:$H$110</c:f>
              <c:numCache>
                <c:formatCode>#,##0.0</c:formatCode>
                <c:ptCount val="2"/>
                <c:pt idx="0">
                  <c:v>37</c:v>
                </c:pt>
                <c:pt idx="1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B07-4655-B23D-BA600798B352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007CF9"/>
              </a:solidFill>
            </c:spPr>
            <c:extLst>
              <c:ext xmlns:c16="http://schemas.microsoft.com/office/drawing/2014/chart" uri="{C3380CC4-5D6E-409C-BE32-E72D297353CC}">
                <c16:uniqueId val="{00000008-6B07-4655-B23D-BA600798B352}"/>
              </c:ext>
            </c:extLst>
          </c:dPt>
          <c:dPt>
            <c:idx val="1"/>
            <c:bubble3D val="0"/>
            <c:spPr>
              <a:solidFill>
                <a:srgbClr val="464394"/>
              </a:solidFill>
            </c:spPr>
            <c:extLst>
              <c:ext xmlns:c16="http://schemas.microsoft.com/office/drawing/2014/chart" uri="{C3380CC4-5D6E-409C-BE32-E72D297353CC}">
                <c16:uniqueId val="{0000000A-6B07-4655-B23D-BA600798B352}"/>
              </c:ext>
            </c:extLst>
          </c:dPt>
          <c:dPt>
            <c:idx val="2"/>
            <c:bubble3D val="0"/>
            <c:spPr>
              <a:solidFill>
                <a:srgbClr val="993300"/>
              </a:solidFill>
            </c:spPr>
            <c:extLst>
              <c:ext xmlns:c16="http://schemas.microsoft.com/office/drawing/2014/chart" uri="{C3380CC4-5D6E-409C-BE32-E72D297353CC}">
                <c16:uniqueId val="{0000000C-6B07-4655-B23D-BA600798B352}"/>
              </c:ext>
            </c:extLst>
          </c:dPt>
          <c:dPt>
            <c:idx val="3"/>
            <c:bubble3D val="0"/>
            <c:spPr>
              <a:solidFill>
                <a:srgbClr val="FFCC66"/>
              </a:solidFill>
            </c:spPr>
            <c:extLst>
              <c:ext xmlns:c16="http://schemas.microsoft.com/office/drawing/2014/chart" uri="{C3380CC4-5D6E-409C-BE32-E72D297353CC}">
                <c16:uniqueId val="{0000000E-6B07-4655-B23D-BA600798B352}"/>
              </c:ext>
            </c:extLst>
          </c:dPt>
          <c:dPt>
            <c:idx val="4"/>
            <c:bubble3D val="0"/>
            <c:spPr>
              <a:solidFill>
                <a:srgbClr val="CFA2CA"/>
              </a:solidFill>
            </c:spPr>
            <c:extLst>
              <c:ext xmlns:c16="http://schemas.microsoft.com/office/drawing/2014/chart" uri="{C3380CC4-5D6E-409C-BE32-E72D297353CC}">
                <c16:uniqueId val="{00000010-6B07-4655-B23D-BA600798B352}"/>
              </c:ext>
            </c:extLst>
          </c:dPt>
          <c:dPt>
            <c:idx val="5"/>
            <c:bubble3D val="0"/>
            <c:spPr>
              <a:solidFill>
                <a:srgbClr val="666666"/>
              </a:solidFill>
            </c:spPr>
            <c:extLst>
              <c:ext xmlns:c16="http://schemas.microsoft.com/office/drawing/2014/chart" uri="{C3380CC4-5D6E-409C-BE32-E72D297353CC}">
                <c16:uniqueId val="{00000012-6B07-4655-B23D-BA600798B352}"/>
              </c:ext>
            </c:extLst>
          </c:dPt>
          <c:dPt>
            <c:idx val="7"/>
            <c:bubble3D val="0"/>
            <c:spPr>
              <a:solidFill>
                <a:srgbClr val="6FB114"/>
              </a:solidFill>
            </c:spPr>
            <c:extLst>
              <c:ext xmlns:c16="http://schemas.microsoft.com/office/drawing/2014/chart" uri="{C3380CC4-5D6E-409C-BE32-E72D297353CC}">
                <c16:uniqueId val="{00000014-6B07-4655-B23D-BA600798B352}"/>
              </c:ext>
            </c:extLst>
          </c:dPt>
          <c:dPt>
            <c:idx val="8"/>
            <c:bubble3D val="0"/>
            <c:spPr>
              <a:solidFill>
                <a:srgbClr val="0090D1"/>
              </a:solidFill>
            </c:spPr>
            <c:extLst>
              <c:ext xmlns:c16="http://schemas.microsoft.com/office/drawing/2014/chart" uri="{C3380CC4-5D6E-409C-BE32-E72D297353CC}">
                <c16:uniqueId val="{00000016-6B07-4655-B23D-BA600798B352}"/>
              </c:ext>
            </c:extLst>
          </c:dPt>
          <c:dPt>
            <c:idx val="9"/>
            <c:bubble3D val="0"/>
            <c:spPr>
              <a:solidFill>
                <a:srgbClr val="E48500"/>
              </a:solidFill>
            </c:spPr>
            <c:extLst>
              <c:ext xmlns:c16="http://schemas.microsoft.com/office/drawing/2014/chart" uri="{C3380CC4-5D6E-409C-BE32-E72D297353CC}">
                <c16:uniqueId val="{00000018-6B07-4655-B23D-BA600798B352}"/>
              </c:ext>
            </c:extLst>
          </c:dPt>
          <c:dPt>
            <c:idx val="1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1A-6B07-4655-B23D-BA600798B352}"/>
              </c:ext>
            </c:extLst>
          </c:dPt>
          <c:dPt>
            <c:idx val="11"/>
            <c:bubble3D val="0"/>
            <c:spPr>
              <a:solidFill>
                <a:srgbClr val="9A5CBC"/>
              </a:solidFill>
            </c:spPr>
            <c:extLst>
              <c:ext xmlns:c16="http://schemas.microsoft.com/office/drawing/2014/chart" uri="{C3380CC4-5D6E-409C-BE32-E72D297353CC}">
                <c16:uniqueId val="{0000001C-6B07-4655-B23D-BA600798B352}"/>
              </c:ext>
            </c:extLst>
          </c:dPt>
          <c:dLbls>
            <c:dLbl>
              <c:idx val="0"/>
              <c:layout>
                <c:manualLayout>
                  <c:x val="0.21463414634146341"/>
                  <c:y val="-7.583263856723791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B07-4655-B23D-BA600798B352}"/>
                </c:ext>
              </c:extLst>
            </c:dLbl>
            <c:dLbl>
              <c:idx val="1"/>
              <c:layout>
                <c:manualLayout>
                  <c:x val="0.17929889251648409"/>
                  <c:y val="-3.137254901960784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B07-4655-B23D-BA600798B352}"/>
                </c:ext>
              </c:extLst>
            </c:dLbl>
            <c:dLbl>
              <c:idx val="2"/>
              <c:layout>
                <c:manualLayout>
                  <c:x val="0.10081300813008118"/>
                  <c:y val="-7.320261437908497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B07-4655-B23D-BA600798B352}"/>
                </c:ext>
              </c:extLst>
            </c:dLbl>
            <c:dLbl>
              <c:idx val="3"/>
              <c:layout>
                <c:manualLayout>
                  <c:x val="0.1194973433198899"/>
                  <c:y val="-6.0359219803406451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7606504065040651"/>
                      <c:h val="0.1762186197313570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6B07-4655-B23D-BA600798B352}"/>
                </c:ext>
              </c:extLst>
            </c:dLbl>
            <c:dLbl>
              <c:idx val="4"/>
              <c:layout>
                <c:manualLayout>
                  <c:x val="0.1203252032520324"/>
                  <c:y val="5.22875816993463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B07-4655-B23D-BA600798B352}"/>
                </c:ext>
              </c:extLst>
            </c:dLbl>
            <c:dLbl>
              <c:idx val="5"/>
              <c:layout>
                <c:manualLayout>
                  <c:x val="0.14959349593495924"/>
                  <c:y val="0.1007404662652462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B07-4655-B23D-BA600798B352}"/>
                </c:ext>
              </c:extLst>
            </c:dLbl>
            <c:dLbl>
              <c:idx val="6"/>
              <c:layout>
                <c:manualLayout>
                  <c:x val="1.9512195121951102E-2"/>
                  <c:y val="0.214672636508671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B07-4655-B23D-BA600798B352}"/>
                </c:ext>
              </c:extLst>
            </c:dLbl>
            <c:dLbl>
              <c:idx val="7"/>
              <c:layout>
                <c:manualLayout>
                  <c:x val="-0.14959349593495941"/>
                  <c:y val="1.568627450980382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B07-4655-B23D-BA600798B352}"/>
                </c:ext>
              </c:extLst>
            </c:dLbl>
            <c:dLbl>
              <c:idx val="8"/>
              <c:layout>
                <c:manualLayout>
                  <c:x val="-0.14959349593495935"/>
                  <c:y val="-1.04575163398692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B07-4655-B23D-BA600798B352}"/>
                </c:ext>
              </c:extLst>
            </c:dLbl>
            <c:dLbl>
              <c:idx val="9"/>
              <c:layout>
                <c:manualLayout>
                  <c:x val="-0.19186979066641063"/>
                  <c:y val="-7.8431372549019607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845541258562188"/>
                      <c:h val="0.1180917091245947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8-6B07-4655-B23D-BA600798B352}"/>
                </c:ext>
              </c:extLst>
            </c:dLbl>
            <c:dLbl>
              <c:idx val="10"/>
              <c:layout>
                <c:manualLayout>
                  <c:x val="-0.13983739837398379"/>
                  <c:y val="-9.934640522875816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B07-4655-B23D-BA600798B352}"/>
                </c:ext>
              </c:extLst>
            </c:dLbl>
            <c:dLbl>
              <c:idx val="11"/>
              <c:layout>
                <c:manualLayout>
                  <c:x val="5.6910569105690999E-2"/>
                  <c:y val="-9.150326797385620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061788617886178"/>
                      <c:h val="0.1128629509546600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C-6B07-4655-B23D-BA600798B35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4563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Dat_01!$G$94:$G$105</c:f>
              <c:strCache>
                <c:ptCount val="12"/>
                <c:pt idx="0">
                  <c:v>Turbinación bombeo</c:v>
                </c:pt>
                <c:pt idx="1">
                  <c:v>Nuclear</c:v>
                </c:pt>
                <c:pt idx="2">
                  <c:v>Carbón</c:v>
                </c:pt>
                <c:pt idx="3">
                  <c:v>Ciclo combinado</c:v>
                </c:pt>
                <c:pt idx="4">
                  <c:v>Cogeneración</c:v>
                </c:pt>
                <c:pt idx="5">
                  <c:v>Residuos no renovables</c:v>
                </c:pt>
                <c:pt idx="6">
                  <c:v>Residuos renovables</c:v>
                </c:pt>
                <c:pt idx="7">
                  <c:v>Eólica</c:v>
                </c:pt>
                <c:pt idx="8">
                  <c:v>Hidráulica</c:v>
                </c:pt>
                <c:pt idx="9">
                  <c:v>Solar fotovoltaica</c:v>
                </c:pt>
                <c:pt idx="10">
                  <c:v>Solar térmica</c:v>
                </c:pt>
                <c:pt idx="11">
                  <c:v>Otras renovables</c:v>
                </c:pt>
              </c:strCache>
            </c:strRef>
          </c:cat>
          <c:val>
            <c:numRef>
              <c:f>Dat_01!$H$94:$H$105</c:f>
              <c:numCache>
                <c:formatCode>_-* #,##0.0\ _€_-;\-* #,##0.0\ _€_-;_-* "-"??\ _€_-;_-@_-</c:formatCode>
                <c:ptCount val="12"/>
                <c:pt idx="0">
                  <c:v>1.3</c:v>
                </c:pt>
                <c:pt idx="1">
                  <c:v>17.100000000000001</c:v>
                </c:pt>
                <c:pt idx="2">
                  <c:v>4.2</c:v>
                </c:pt>
                <c:pt idx="3">
                  <c:v>4.2</c:v>
                </c:pt>
                <c:pt idx="4">
                  <c:v>9.4000000000000057</c:v>
                </c:pt>
                <c:pt idx="5">
                  <c:v>0.8</c:v>
                </c:pt>
                <c:pt idx="6">
                  <c:v>0.2</c:v>
                </c:pt>
                <c:pt idx="7">
                  <c:v>38.200000000000003</c:v>
                </c:pt>
                <c:pt idx="8">
                  <c:v>20.100000000000001</c:v>
                </c:pt>
                <c:pt idx="9">
                  <c:v>2.2999999999999998</c:v>
                </c:pt>
                <c:pt idx="10">
                  <c:v>1.3</c:v>
                </c:pt>
                <c:pt idx="11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6B07-4655-B23D-BA600798B352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  <c:holeSize val="50"/>
      </c:doughnutChart>
      <c:spPr>
        <a:noFill/>
      </c:spPr>
    </c:plotArea>
    <c:plotVisOnly val="1"/>
    <c:dispBlanksAs val="zero"/>
    <c:showDLblsOverMax val="0"/>
  </c:chart>
  <c:spPr>
    <a:solidFill>
      <a:srgbClr val="F5F5F5"/>
    </a:solidFill>
    <a:ln>
      <a:noFill/>
    </a:ln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38078019217548E-2"/>
          <c:y val="0.19852622507025586"/>
          <c:w val="0.89139096346862223"/>
          <c:h val="0.67007523509679123"/>
        </c:manualLayout>
      </c:layout>
      <c:lineChart>
        <c:grouping val="standard"/>
        <c:varyColors val="0"/>
        <c:ser>
          <c:idx val="2"/>
          <c:order val="0"/>
          <c:tx>
            <c:strRef>
              <c:f>Dat_01!$A$161</c:f>
              <c:strCache>
                <c:ptCount val="1"/>
                <c:pt idx="0">
                  <c:v>Renovables: hidráulica, eólica, solar fotovoltaica, solar térmica, otras renovables y residuos renovables.</c:v>
                </c:pt>
              </c:strCache>
            </c:strRef>
          </c:tx>
          <c:spPr>
            <a:ln w="28575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800" b="1" i="0" u="none" strike="noStrike" kern="1200" baseline="0">
                    <a:solidFill>
                      <a:srgbClr val="92D05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Dat_01!$B$140:$N$140</c:f>
              <c:strCache>
                <c:ptCount val="13"/>
                <c:pt idx="0">
                  <c:v>E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E</c:v>
                </c:pt>
              </c:strCache>
            </c:strRef>
          </c:cat>
          <c:val>
            <c:numRef>
              <c:f>Dat_01!$B$158:$N$158</c:f>
              <c:numCache>
                <c:formatCode>0.0</c:formatCode>
                <c:ptCount val="13"/>
                <c:pt idx="0">
                  <c:v>39</c:v>
                </c:pt>
                <c:pt idx="1">
                  <c:v>37.499999999999993</c:v>
                </c:pt>
                <c:pt idx="2">
                  <c:v>43.4</c:v>
                </c:pt>
                <c:pt idx="3">
                  <c:v>42.199999999999996</c:v>
                </c:pt>
                <c:pt idx="4">
                  <c:v>43.4</c:v>
                </c:pt>
                <c:pt idx="5">
                  <c:v>34.9</c:v>
                </c:pt>
                <c:pt idx="6">
                  <c:v>31.099999999999998</c:v>
                </c:pt>
                <c:pt idx="7">
                  <c:v>28.7</c:v>
                </c:pt>
                <c:pt idx="8">
                  <c:v>33.099999999999994</c:v>
                </c:pt>
                <c:pt idx="9">
                  <c:v>31.5</c:v>
                </c:pt>
                <c:pt idx="10">
                  <c:v>50.599999999999987</c:v>
                </c:pt>
                <c:pt idx="11">
                  <c:v>51.499999999999993</c:v>
                </c:pt>
                <c:pt idx="12">
                  <c:v>43.29999999999999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1A-4337-AD86-D2D3C7BBF9BF}"/>
            </c:ext>
          </c:extLst>
        </c:ser>
        <c:ser>
          <c:idx val="0"/>
          <c:order val="1"/>
          <c:tx>
            <c:strRef>
              <c:f>Dat_01!$A$162</c:f>
              <c:strCache>
                <c:ptCount val="1"/>
                <c:pt idx="0">
                  <c:v>No renovables: turbinación bombeo, nuclear, carbón, fuel/gas, ciclo combinado, cogeneración y residuos no renovables.</c:v>
                </c:pt>
              </c:strCache>
            </c:strRef>
          </c:tx>
          <c:spPr>
            <a:ln w="28575" cap="rnd">
              <a:solidFill>
                <a:srgbClr val="7F7F7F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800" b="1" i="0" u="none" strike="noStrike" kern="1200" baseline="0">
                    <a:solidFill>
                      <a:srgbClr val="7F7F7F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Dat_01!$B$140:$N$140</c:f>
              <c:strCache>
                <c:ptCount val="13"/>
                <c:pt idx="0">
                  <c:v>E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E</c:v>
                </c:pt>
              </c:strCache>
            </c:strRef>
          </c:cat>
          <c:val>
            <c:numRef>
              <c:f>Dat_01!$B$159:$N$159</c:f>
              <c:numCache>
                <c:formatCode>0.0</c:formatCode>
                <c:ptCount val="13"/>
                <c:pt idx="0">
                  <c:v>61</c:v>
                </c:pt>
                <c:pt idx="1">
                  <c:v>62.500000000000007</c:v>
                </c:pt>
                <c:pt idx="2">
                  <c:v>56.6</c:v>
                </c:pt>
                <c:pt idx="3">
                  <c:v>57.800000000000004</c:v>
                </c:pt>
                <c:pt idx="4">
                  <c:v>56.6</c:v>
                </c:pt>
                <c:pt idx="5">
                  <c:v>65.099999999999994</c:v>
                </c:pt>
                <c:pt idx="6">
                  <c:v>68.900000000000006</c:v>
                </c:pt>
                <c:pt idx="7">
                  <c:v>71.3</c:v>
                </c:pt>
                <c:pt idx="8">
                  <c:v>66.900000000000006</c:v>
                </c:pt>
                <c:pt idx="9">
                  <c:v>68.5</c:v>
                </c:pt>
                <c:pt idx="10">
                  <c:v>49.400000000000013</c:v>
                </c:pt>
                <c:pt idx="11">
                  <c:v>48.500000000000007</c:v>
                </c:pt>
                <c:pt idx="12">
                  <c:v>56.70000000000001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81A-4337-AD86-D2D3C7BBF9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90936232"/>
        <c:axId val="690935840"/>
      </c:lineChart>
      <c:catAx>
        <c:axId val="6909362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004563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Meses</a:t>
                </a:r>
              </a:p>
            </c:rich>
          </c:tx>
          <c:layout>
            <c:manualLayout>
              <c:xMode val="edge"/>
              <c:yMode val="edge"/>
              <c:x val="0.92155223588515101"/>
              <c:y val="0.9361349077241228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rgbClr val="004563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4563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690935840"/>
        <c:crosses val="autoZero"/>
        <c:auto val="1"/>
        <c:lblAlgn val="ctr"/>
        <c:lblOffset val="100"/>
        <c:noMultiLvlLbl val="1"/>
      </c:catAx>
      <c:valAx>
        <c:axId val="690935840"/>
        <c:scaling>
          <c:orientation val="minMax"/>
          <c:max val="10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004563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%</a:t>
                </a:r>
              </a:p>
            </c:rich>
          </c:tx>
          <c:layout>
            <c:manualLayout>
              <c:xMode val="edge"/>
              <c:yMode val="edge"/>
              <c:x val="5.2379669690930081E-2"/>
              <c:y val="0.1155950876510806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004563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4563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690936232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9.1650911047857931E-3"/>
          <c:y val="6.7305012799325995E-3"/>
          <c:w val="0.988175961557333"/>
          <c:h val="0.151751725478759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004563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5F5F5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rgbClr val="004563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38078019217548E-2"/>
          <c:y val="0.23155001909591022"/>
          <c:w val="0.89139096346862223"/>
          <c:h val="0.6213406141569765"/>
        </c:manualLayout>
      </c:layout>
      <c:areaChart>
        <c:grouping val="standard"/>
        <c:varyColors val="0"/>
        <c:ser>
          <c:idx val="1"/>
          <c:order val="2"/>
          <c:tx>
            <c:v>Emisiones (ktCO2)</c:v>
          </c:tx>
          <c:spPr>
            <a:solidFill>
              <a:srgbClr val="CC3300">
                <a:alpha val="30196"/>
              </a:srgbClr>
            </a:solidFill>
            <a:ln w="25400">
              <a:noFill/>
            </a:ln>
            <a:effectLst/>
          </c:spPr>
          <c:val>
            <c:numRef>
              <c:f>Dat_01!$C$261:$O$261</c:f>
              <c:numCache>
                <c:formatCode>#,##0.000;\(#,##0.000\)</c:formatCode>
                <c:ptCount val="13"/>
                <c:pt idx="0">
                  <c:v>5171168.9287400004</c:v>
                </c:pt>
                <c:pt idx="1">
                  <c:v>3992779.7023900002</c:v>
                </c:pt>
                <c:pt idx="2">
                  <c:v>2586357.3615100002</c:v>
                </c:pt>
                <c:pt idx="3">
                  <c:v>2661507.1298699998</c:v>
                </c:pt>
                <c:pt idx="4">
                  <c:v>2763406.1785599999</c:v>
                </c:pt>
                <c:pt idx="5">
                  <c:v>3223676.05486</c:v>
                </c:pt>
                <c:pt idx="6">
                  <c:v>4157388.5418600002</c:v>
                </c:pt>
                <c:pt idx="7">
                  <c:v>3851868.6212499999</c:v>
                </c:pt>
                <c:pt idx="8">
                  <c:v>3351644.0921</c:v>
                </c:pt>
                <c:pt idx="9">
                  <c:v>3688617.4773300001</c:v>
                </c:pt>
                <c:pt idx="10">
                  <c:v>2901691.3188399998</c:v>
                </c:pt>
                <c:pt idx="11">
                  <c:v>2290911.10629</c:v>
                </c:pt>
                <c:pt idx="12">
                  <c:v>2984885.9893899998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1-4685-AE04-F93B5205A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6839376"/>
        <c:axId val="993225888"/>
      </c:areaChart>
      <c:lineChart>
        <c:grouping val="standard"/>
        <c:varyColors val="0"/>
        <c:ser>
          <c:idx val="2"/>
          <c:order val="0"/>
          <c:tx>
            <c:strRef>
              <c:f>Dat_01!$A$169</c:f>
              <c:strCache>
                <c:ptCount val="1"/>
                <c:pt idx="0">
                  <c:v>Sin emisiones CO2: hidráulica, turbinación bombeo, nuclear, eólica, solar fotovoltaica, solar térmica, otras renovables y residuos renovables.</c:v>
                </c:pt>
              </c:strCache>
            </c:strRef>
          </c:tx>
          <c:spPr>
            <a:ln w="28575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4836960278205306E-2"/>
                  <c:y val="-4.37460487717673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E0-4F10-A4EA-C6D89D74D7EB}"/>
                </c:ext>
              </c:extLst>
            </c:dLbl>
            <c:dLbl>
              <c:idx val="1"/>
              <c:layout>
                <c:manualLayout>
                  <c:x val="-3.3030764771621514E-2"/>
                  <c:y val="-4.37460487717673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E0-4F10-A4EA-C6D89D74D7EB}"/>
                </c:ext>
              </c:extLst>
            </c:dLbl>
            <c:dLbl>
              <c:idx val="2"/>
              <c:layout>
                <c:manualLayout>
                  <c:x val="-3.8449351291372898E-2"/>
                  <c:y val="-4.37460487717673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E0-4F10-A4EA-C6D89D74D7EB}"/>
                </c:ext>
              </c:extLst>
            </c:dLbl>
            <c:dLbl>
              <c:idx val="3"/>
              <c:layout>
                <c:manualLayout>
                  <c:x val="-3.8449351291372898E-2"/>
                  <c:y val="-3.9618081795503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E0-4F10-A4EA-C6D89D74D7EB}"/>
                </c:ext>
              </c:extLst>
            </c:dLbl>
            <c:dLbl>
              <c:idx val="6"/>
              <c:layout>
                <c:manualLayout>
                  <c:x val="-3.3030764771621576E-2"/>
                  <c:y val="-3.96180817955031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E0-4F10-A4EA-C6D89D74D7EB}"/>
                </c:ext>
              </c:extLst>
            </c:dLbl>
            <c:dLbl>
              <c:idx val="7"/>
              <c:layout>
                <c:manualLayout>
                  <c:x val="-3.3030764771621576E-2"/>
                  <c:y val="-4.37460487717673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E0-4F10-A4EA-C6D89D74D7EB}"/>
                </c:ext>
              </c:extLst>
            </c:dLbl>
            <c:dLbl>
              <c:idx val="10"/>
              <c:layout>
                <c:manualLayout>
                  <c:x val="-2.9418373758454051E-2"/>
                  <c:y val="-6.02579166768240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E0-4F10-A4EA-C6D89D74D7EB}"/>
                </c:ext>
              </c:extLst>
            </c:dLbl>
            <c:dLbl>
              <c:idx val="12"/>
              <c:layout>
                <c:manualLayout>
                  <c:x val="-2.9418373758454051E-2"/>
                  <c:y val="-6.025791667682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E0-4F10-A4EA-C6D89D74D7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800" b="1" i="0" u="none" strike="noStrike" kern="1200" baseline="0">
                    <a:solidFill>
                      <a:srgbClr val="92D05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Dat_01!$B$140:$N$140</c:f>
              <c:strCache>
                <c:ptCount val="13"/>
                <c:pt idx="0">
                  <c:v>E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E</c:v>
                </c:pt>
              </c:strCache>
            </c:strRef>
          </c:cat>
          <c:val>
            <c:numRef>
              <c:f>Dat_01!$B$166:$N$166</c:f>
              <c:numCache>
                <c:formatCode>0.0</c:formatCode>
                <c:ptCount val="13"/>
                <c:pt idx="0">
                  <c:v>61.199999999999996</c:v>
                </c:pt>
                <c:pt idx="1">
                  <c:v>62.8</c:v>
                </c:pt>
                <c:pt idx="2">
                  <c:v>71</c:v>
                </c:pt>
                <c:pt idx="3">
                  <c:v>67.5</c:v>
                </c:pt>
                <c:pt idx="4">
                  <c:v>64.399999999999991</c:v>
                </c:pt>
                <c:pt idx="5">
                  <c:v>58.8</c:v>
                </c:pt>
                <c:pt idx="6">
                  <c:v>54.199999999999996</c:v>
                </c:pt>
                <c:pt idx="7">
                  <c:v>53</c:v>
                </c:pt>
                <c:pt idx="8">
                  <c:v>58.399999999999991</c:v>
                </c:pt>
                <c:pt idx="9">
                  <c:v>54.9</c:v>
                </c:pt>
                <c:pt idx="10">
                  <c:v>67.3</c:v>
                </c:pt>
                <c:pt idx="11">
                  <c:v>73.499999999999986</c:v>
                </c:pt>
                <c:pt idx="12">
                  <c:v>68.899999999999991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2E0-4F10-A4EA-C6D89D74D7EB}"/>
            </c:ext>
          </c:extLst>
        </c:ser>
        <c:ser>
          <c:idx val="0"/>
          <c:order val="1"/>
          <c:tx>
            <c:strRef>
              <c:f>Dat_01!$A$170</c:f>
              <c:strCache>
                <c:ptCount val="1"/>
                <c:pt idx="0">
                  <c:v>Con emisiones CO2: carbón, fuel/gas, ciclo combinado, cogeneración y residuos no renovables.</c:v>
                </c:pt>
              </c:strCache>
            </c:strRef>
          </c:tx>
          <c:spPr>
            <a:ln w="28575" cap="rnd">
              <a:solidFill>
                <a:srgbClr val="7F7F7F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612178251870123E-2"/>
                  <c:y val="6.77090595873658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E0-4F10-A4EA-C6D89D74D7EB}"/>
                </c:ext>
              </c:extLst>
            </c:dLbl>
            <c:dLbl>
              <c:idx val="1"/>
              <c:layout>
                <c:manualLayout>
                  <c:x val="-3.3030764771621514E-2"/>
                  <c:y val="5.5325158658573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E0-4F10-A4EA-C6D89D74D7EB}"/>
                </c:ext>
              </c:extLst>
            </c:dLbl>
            <c:dLbl>
              <c:idx val="2"/>
              <c:layout>
                <c:manualLayout>
                  <c:x val="-2.7612178251870123E-2"/>
                  <c:y val="4.7069224706044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E0-4F10-A4EA-C6D89D74D7EB}"/>
                </c:ext>
              </c:extLst>
            </c:dLbl>
            <c:dLbl>
              <c:idx val="3"/>
              <c:layout>
                <c:manualLayout>
                  <c:x val="-2.9418373758453985E-2"/>
                  <c:y val="3.4685323777252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E0-4F10-A4EA-C6D89D74D7EB}"/>
                </c:ext>
              </c:extLst>
            </c:dLbl>
            <c:dLbl>
              <c:idx val="4"/>
              <c:layout>
                <c:manualLayout>
                  <c:x val="-3.1224569265037715E-2"/>
                  <c:y val="4.2941257729780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E0-4F10-A4EA-C6D89D74D7EB}"/>
                </c:ext>
              </c:extLst>
            </c:dLbl>
            <c:dLbl>
              <c:idx val="5"/>
              <c:layout>
                <c:manualLayout>
                  <c:x val="-2.7612178251870123E-2"/>
                  <c:y val="3.05573568009881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E0-4F10-A4EA-C6D89D74D7EB}"/>
                </c:ext>
              </c:extLst>
            </c:dLbl>
            <c:dLbl>
              <c:idx val="6"/>
              <c:layout>
                <c:manualLayout>
                  <c:x val="-2.9418373758453919E-2"/>
                  <c:y val="5.119719168230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2E0-4F10-A4EA-C6D89D74D7EB}"/>
                </c:ext>
              </c:extLst>
            </c:dLbl>
            <c:dLbl>
              <c:idx val="7"/>
              <c:layout>
                <c:manualLayout>
                  <c:x val="-2.9418373758453919E-2"/>
                  <c:y val="3.05573568009880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2E0-4F10-A4EA-C6D89D74D7EB}"/>
                </c:ext>
              </c:extLst>
            </c:dLbl>
            <c:dLbl>
              <c:idx val="8"/>
              <c:layout>
                <c:manualLayout>
                  <c:x val="-3.1224569265037715E-2"/>
                  <c:y val="5.1197191682308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2E0-4F10-A4EA-C6D89D74D7EB}"/>
                </c:ext>
              </c:extLst>
            </c:dLbl>
            <c:dLbl>
              <c:idx val="9"/>
              <c:layout>
                <c:manualLayout>
                  <c:x val="-2.9418373758453919E-2"/>
                  <c:y val="4.29412577297806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2E0-4F10-A4EA-C6D89D74D7EB}"/>
                </c:ext>
              </c:extLst>
            </c:dLbl>
            <c:dLbl>
              <c:idx val="10"/>
              <c:layout>
                <c:manualLayout>
                  <c:x val="-2.3999787238702532E-2"/>
                  <c:y val="5.53251586585731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2E0-4F10-A4EA-C6D89D74D7EB}"/>
                </c:ext>
              </c:extLst>
            </c:dLbl>
            <c:dLbl>
              <c:idx val="11"/>
              <c:layout>
                <c:manualLayout>
                  <c:x val="-2.3999787238702532E-2"/>
                  <c:y val="4.29412577297806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2E0-4F10-A4EA-C6D89D74D7EB}"/>
                </c:ext>
              </c:extLst>
            </c:dLbl>
            <c:dLbl>
              <c:idx val="12"/>
              <c:layout>
                <c:manualLayout>
                  <c:x val="-2.7612178251870255E-2"/>
                  <c:y val="4.70692247060447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2E0-4F10-A4EA-C6D89D74D7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800" b="1" i="0" u="none" strike="noStrike" kern="1200" baseline="0">
                    <a:solidFill>
                      <a:srgbClr val="7F7F7F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Dat_01!$B$140:$N$140</c:f>
              <c:strCache>
                <c:ptCount val="13"/>
                <c:pt idx="0">
                  <c:v>E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E</c:v>
                </c:pt>
              </c:strCache>
            </c:strRef>
          </c:cat>
          <c:val>
            <c:numRef>
              <c:f>Dat_01!$B$167:$N$167</c:f>
              <c:numCache>
                <c:formatCode>0.0</c:formatCode>
                <c:ptCount val="13"/>
                <c:pt idx="0">
                  <c:v>38.800000000000004</c:v>
                </c:pt>
                <c:pt idx="1">
                  <c:v>37.200000000000003</c:v>
                </c:pt>
                <c:pt idx="2">
                  <c:v>29</c:v>
                </c:pt>
                <c:pt idx="3">
                  <c:v>32.5</c:v>
                </c:pt>
                <c:pt idx="4">
                  <c:v>35.600000000000009</c:v>
                </c:pt>
                <c:pt idx="5">
                  <c:v>41.2</c:v>
                </c:pt>
                <c:pt idx="6">
                  <c:v>45.800000000000004</c:v>
                </c:pt>
                <c:pt idx="7">
                  <c:v>47</c:v>
                </c:pt>
                <c:pt idx="8">
                  <c:v>41.600000000000009</c:v>
                </c:pt>
                <c:pt idx="9">
                  <c:v>45.1</c:v>
                </c:pt>
                <c:pt idx="10">
                  <c:v>32.700000000000003</c:v>
                </c:pt>
                <c:pt idx="11">
                  <c:v>26.500000000000014</c:v>
                </c:pt>
                <c:pt idx="12">
                  <c:v>31.100000000000009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2E0-4F10-A4EA-C6D89D74D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0938976"/>
        <c:axId val="690939368"/>
      </c:lineChart>
      <c:catAx>
        <c:axId val="690938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004563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Meses</a:t>
                </a:r>
              </a:p>
            </c:rich>
          </c:tx>
          <c:layout>
            <c:manualLayout>
              <c:xMode val="edge"/>
              <c:yMode val="edge"/>
              <c:x val="0.92335843139173468"/>
              <c:y val="0.9256609616649450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rgbClr val="004563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4563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690939368"/>
        <c:crosses val="autoZero"/>
        <c:auto val="1"/>
        <c:lblAlgn val="ctr"/>
        <c:lblOffset val="100"/>
        <c:noMultiLvlLbl val="1"/>
      </c:catAx>
      <c:valAx>
        <c:axId val="690939368"/>
        <c:scaling>
          <c:orientation val="minMax"/>
          <c:max val="10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004563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%</a:t>
                </a:r>
              </a:p>
            </c:rich>
          </c:tx>
          <c:layout>
            <c:manualLayout>
              <c:xMode val="edge"/>
              <c:yMode val="edge"/>
              <c:x val="1.9868150572421757E-2"/>
              <c:y val="0.1641237414982570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004563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4563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690938976"/>
        <c:crosses val="autoZero"/>
        <c:crossBetween val="between"/>
        <c:majorUnit val="20"/>
      </c:valAx>
      <c:valAx>
        <c:axId val="993225888"/>
        <c:scaling>
          <c:orientation val="minMax"/>
          <c:max val="7500000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4563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986839376"/>
        <c:crosses val="max"/>
        <c:crossBetween val="between"/>
        <c:majorUnit val="1500000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004563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</c:dispUnitsLbl>
        </c:dispUnits>
      </c:valAx>
      <c:catAx>
        <c:axId val="986839376"/>
        <c:scaling>
          <c:orientation val="minMax"/>
        </c:scaling>
        <c:delete val="1"/>
        <c:axPos val="b"/>
        <c:majorTickMark val="out"/>
        <c:minorTickMark val="none"/>
        <c:tickLblPos val="nextTo"/>
        <c:crossAx val="9932258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"/>
          <c:y val="1.3801061245053349E-2"/>
          <c:w val="1"/>
          <c:h val="0.1557397430584334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004563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5F5F5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rgbClr val="004563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38078019217548E-2"/>
          <c:y val="0.19852622507025586"/>
          <c:w val="0.89139096346862223"/>
          <c:h val="0.67007523509679123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Dat_01!$A$142</c:f>
              <c:strCache>
                <c:ptCount val="1"/>
                <c:pt idx="0">
                  <c:v>Hidráulica</c:v>
                </c:pt>
              </c:strCache>
            </c:strRef>
          </c:tx>
          <c:spPr>
            <a:solidFill>
              <a:srgbClr val="5B9BD5"/>
            </a:solidFill>
            <a:ln>
              <a:noFill/>
            </a:ln>
            <a:effectLst/>
          </c:spPr>
          <c:invertIfNegative val="0"/>
          <c:cat>
            <c:strRef>
              <c:f>Dat_01!$B$140:$N$140</c:f>
              <c:strCache>
                <c:ptCount val="13"/>
                <c:pt idx="0">
                  <c:v>E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E</c:v>
                </c:pt>
              </c:strCache>
            </c:strRef>
          </c:cat>
          <c:val>
            <c:numRef>
              <c:f>Dat_01!$B$142:$N$142</c:f>
              <c:numCache>
                <c:formatCode>#,##0.0</c:formatCode>
                <c:ptCount val="13"/>
                <c:pt idx="0">
                  <c:v>2126.922141256</c:v>
                </c:pt>
                <c:pt idx="1">
                  <c:v>2483.1404345719998</c:v>
                </c:pt>
                <c:pt idx="2">
                  <c:v>2132.151119952</c:v>
                </c:pt>
                <c:pt idx="3">
                  <c:v>1924.9576321879999</c:v>
                </c:pt>
                <c:pt idx="4">
                  <c:v>1934.7271387759999</c:v>
                </c:pt>
                <c:pt idx="5">
                  <c:v>1626.0940129099999</c:v>
                </c:pt>
                <c:pt idx="6">
                  <c:v>1581.570384826</c:v>
                </c:pt>
                <c:pt idx="7">
                  <c:v>1254.440733828</c:v>
                </c:pt>
                <c:pt idx="8">
                  <c:v>1224.795245668</c:v>
                </c:pt>
                <c:pt idx="9">
                  <c:v>1119.19830946</c:v>
                </c:pt>
                <c:pt idx="10">
                  <c:v>2657.4414732999999</c:v>
                </c:pt>
                <c:pt idx="11">
                  <c:v>4626.2222297759999</c:v>
                </c:pt>
                <c:pt idx="12">
                  <c:v>3724.46863893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2E-49E7-B2B3-B66EBA2475E3}"/>
            </c:ext>
          </c:extLst>
        </c:ser>
        <c:ser>
          <c:idx val="0"/>
          <c:order val="1"/>
          <c:tx>
            <c:strRef>
              <c:f>Dat_01!$A$147</c:f>
              <c:strCache>
                <c:ptCount val="1"/>
                <c:pt idx="0">
                  <c:v>Eólica</c:v>
                </c:pt>
              </c:strCache>
            </c:strRef>
          </c:tx>
          <c:spPr>
            <a:solidFill>
              <a:srgbClr val="44B114"/>
            </a:solidFill>
            <a:ln>
              <a:noFill/>
            </a:ln>
            <a:effectLst/>
          </c:spPr>
          <c:invertIfNegative val="0"/>
          <c:cat>
            <c:strRef>
              <c:f>Dat_01!$B$140:$N$140</c:f>
              <c:strCache>
                <c:ptCount val="13"/>
                <c:pt idx="0">
                  <c:v>E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E</c:v>
                </c:pt>
              </c:strCache>
            </c:strRef>
          </c:cat>
          <c:val>
            <c:numRef>
              <c:f>Dat_01!$B$147:$N$147</c:f>
              <c:numCache>
                <c:formatCode>#,##0.0</c:formatCode>
                <c:ptCount val="13"/>
                <c:pt idx="0">
                  <c:v>5970.6822620000003</c:v>
                </c:pt>
                <c:pt idx="1">
                  <c:v>3646.796961</c:v>
                </c:pt>
                <c:pt idx="2">
                  <c:v>4823.6493200000004</c:v>
                </c:pt>
                <c:pt idx="3">
                  <c:v>4595.9236090000004</c:v>
                </c:pt>
                <c:pt idx="4">
                  <c:v>4581.0172030000003</c:v>
                </c:pt>
                <c:pt idx="5">
                  <c:v>3212.2473199999999</c:v>
                </c:pt>
                <c:pt idx="6">
                  <c:v>3281.9046039999998</c:v>
                </c:pt>
                <c:pt idx="7">
                  <c:v>2731.9341749999999</c:v>
                </c:pt>
                <c:pt idx="8">
                  <c:v>3793.205336</c:v>
                </c:pt>
                <c:pt idx="9">
                  <c:v>3719.343633</c:v>
                </c:pt>
                <c:pt idx="10">
                  <c:v>7316.8681889999998</c:v>
                </c:pt>
                <c:pt idx="11">
                  <c:v>5394.242784</c:v>
                </c:pt>
                <c:pt idx="12">
                  <c:v>4562.6744749999998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2E-49E7-B2B3-B66EBA2475E3}"/>
            </c:ext>
          </c:extLst>
        </c:ser>
        <c:ser>
          <c:idx val="1"/>
          <c:order val="2"/>
          <c:tx>
            <c:strRef>
              <c:f>Dat_01!$A$148</c:f>
              <c:strCache>
                <c:ptCount val="1"/>
                <c:pt idx="0">
                  <c:v>Solar fotovoltaica</c:v>
                </c:pt>
              </c:strCache>
            </c:strRef>
          </c:tx>
          <c:spPr>
            <a:solidFill>
              <a:srgbClr val="E48500"/>
            </a:solidFill>
            <a:ln>
              <a:noFill/>
            </a:ln>
            <a:effectLst/>
          </c:spPr>
          <c:invertIfNegative val="0"/>
          <c:cat>
            <c:strRef>
              <c:f>Dat_01!$B$140:$N$140</c:f>
              <c:strCache>
                <c:ptCount val="13"/>
                <c:pt idx="0">
                  <c:v>E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E</c:v>
                </c:pt>
              </c:strCache>
            </c:strRef>
          </c:cat>
          <c:val>
            <c:numRef>
              <c:f>Dat_01!$B$148:$N$148</c:f>
              <c:numCache>
                <c:formatCode>#,##0.0</c:formatCode>
                <c:ptCount val="13"/>
                <c:pt idx="0">
                  <c:v>482.13161500000001</c:v>
                </c:pt>
                <c:pt idx="1">
                  <c:v>604.07747800000004</c:v>
                </c:pt>
                <c:pt idx="2">
                  <c:v>775.97597499999995</c:v>
                </c:pt>
                <c:pt idx="3">
                  <c:v>667.67046800000003</c:v>
                </c:pt>
                <c:pt idx="4">
                  <c:v>897.52717800000005</c:v>
                </c:pt>
                <c:pt idx="5">
                  <c:v>895.42524700000001</c:v>
                </c:pt>
                <c:pt idx="6">
                  <c:v>958.50606300000004</c:v>
                </c:pt>
                <c:pt idx="7">
                  <c:v>972.51861699999995</c:v>
                </c:pt>
                <c:pt idx="8">
                  <c:v>826.34228099999996</c:v>
                </c:pt>
                <c:pt idx="9">
                  <c:v>758.14945899999998</c:v>
                </c:pt>
                <c:pt idx="10">
                  <c:v>497.89184699999998</c:v>
                </c:pt>
                <c:pt idx="11">
                  <c:v>487.55590599999999</c:v>
                </c:pt>
                <c:pt idx="12">
                  <c:v>596.07033300000001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2E-49E7-B2B3-B66EBA2475E3}"/>
            </c:ext>
          </c:extLst>
        </c:ser>
        <c:ser>
          <c:idx val="3"/>
          <c:order val="3"/>
          <c:tx>
            <c:strRef>
              <c:f>Dat_01!$A$149</c:f>
              <c:strCache>
                <c:ptCount val="1"/>
                <c:pt idx="0">
                  <c:v>Solar térmica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Dat_01!$B$140:$N$140</c:f>
              <c:strCache>
                <c:ptCount val="13"/>
                <c:pt idx="0">
                  <c:v>E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E</c:v>
                </c:pt>
              </c:strCache>
            </c:strRef>
          </c:cat>
          <c:val>
            <c:numRef>
              <c:f>Dat_01!$B$149:$N$149</c:f>
              <c:numCache>
                <c:formatCode>#,##0.0</c:formatCode>
                <c:ptCount val="13"/>
                <c:pt idx="0">
                  <c:v>166.15012899999999</c:v>
                </c:pt>
                <c:pt idx="1">
                  <c:v>261.97860300000002</c:v>
                </c:pt>
                <c:pt idx="2">
                  <c:v>477.846093</c:v>
                </c:pt>
                <c:pt idx="3">
                  <c:v>379.26881700000001</c:v>
                </c:pt>
                <c:pt idx="4">
                  <c:v>740.99772700000005</c:v>
                </c:pt>
                <c:pt idx="5">
                  <c:v>775.05760599999996</c:v>
                </c:pt>
                <c:pt idx="6">
                  <c:v>722.86748999999998</c:v>
                </c:pt>
                <c:pt idx="7">
                  <c:v>745.49877100000003</c:v>
                </c:pt>
                <c:pt idx="8">
                  <c:v>454.73186500000003</c:v>
                </c:pt>
                <c:pt idx="9">
                  <c:v>303.08525700000001</c:v>
                </c:pt>
                <c:pt idx="10">
                  <c:v>69.970612000000003</c:v>
                </c:pt>
                <c:pt idx="11">
                  <c:v>68.978292999999994</c:v>
                </c:pt>
                <c:pt idx="12">
                  <c:v>85.969313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2E-49E7-B2B3-B66EBA2475E3}"/>
            </c:ext>
          </c:extLst>
        </c:ser>
        <c:ser>
          <c:idx val="5"/>
          <c:order val="4"/>
          <c:tx>
            <c:strRef>
              <c:f>Dat_01!$A$150</c:f>
              <c:strCache>
                <c:ptCount val="1"/>
                <c:pt idx="0">
                  <c:v>Otras renovables</c:v>
                </c:pt>
              </c:strCache>
            </c:strRef>
          </c:tx>
          <c:spPr>
            <a:solidFill>
              <a:srgbClr val="9A5CBC"/>
            </a:solidFill>
            <a:ln>
              <a:noFill/>
            </a:ln>
            <a:effectLst/>
          </c:spPr>
          <c:invertIfNegative val="0"/>
          <c:cat>
            <c:strRef>
              <c:f>Dat_01!$B$140:$N$140</c:f>
              <c:strCache>
                <c:ptCount val="13"/>
                <c:pt idx="0">
                  <c:v>E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E</c:v>
                </c:pt>
              </c:strCache>
            </c:strRef>
          </c:cat>
          <c:val>
            <c:numRef>
              <c:f>Dat_01!$B$150:$N$150</c:f>
              <c:numCache>
                <c:formatCode>#,##0.0</c:formatCode>
                <c:ptCount val="13"/>
                <c:pt idx="0">
                  <c:v>303.48312600000003</c:v>
                </c:pt>
                <c:pt idx="1">
                  <c:v>284.79867300000001</c:v>
                </c:pt>
                <c:pt idx="2">
                  <c:v>309.41373599999997</c:v>
                </c:pt>
                <c:pt idx="3">
                  <c:v>274.24882200000002</c:v>
                </c:pt>
                <c:pt idx="4">
                  <c:v>282.125969</c:v>
                </c:pt>
                <c:pt idx="5">
                  <c:v>285.594067</c:v>
                </c:pt>
                <c:pt idx="6">
                  <c:v>325.694455</c:v>
                </c:pt>
                <c:pt idx="7">
                  <c:v>320.61544400000002</c:v>
                </c:pt>
                <c:pt idx="8">
                  <c:v>301.51870000000002</c:v>
                </c:pt>
                <c:pt idx="9">
                  <c:v>309.88871</c:v>
                </c:pt>
                <c:pt idx="10">
                  <c:v>308.26278200000002</c:v>
                </c:pt>
                <c:pt idx="11">
                  <c:v>299.682208</c:v>
                </c:pt>
                <c:pt idx="12">
                  <c:v>333.99551300000002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82E-49E7-B2B3-B66EBA2475E3}"/>
            </c:ext>
          </c:extLst>
        </c:ser>
        <c:ser>
          <c:idx val="4"/>
          <c:order val="5"/>
          <c:tx>
            <c:strRef>
              <c:f>Dat_01!$A$153</c:f>
              <c:strCache>
                <c:ptCount val="1"/>
                <c:pt idx="0">
                  <c:v>Residuos renovables</c:v>
                </c:pt>
              </c:strCache>
            </c:strRef>
          </c:tx>
          <c:spPr>
            <a:solidFill>
              <a:srgbClr val="A0A0A0"/>
            </a:solidFill>
            <a:ln>
              <a:noFill/>
            </a:ln>
            <a:effectLst/>
          </c:spPr>
          <c:invertIfNegative val="0"/>
          <c:cat>
            <c:strRef>
              <c:f>Dat_01!$B$140:$N$140</c:f>
              <c:strCache>
                <c:ptCount val="13"/>
                <c:pt idx="0">
                  <c:v>E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E</c:v>
                </c:pt>
              </c:strCache>
            </c:strRef>
          </c:cat>
          <c:val>
            <c:numRef>
              <c:f>Dat_01!$B$153:$N$153</c:f>
              <c:numCache>
                <c:formatCode>#,##0.0</c:formatCode>
                <c:ptCount val="13"/>
                <c:pt idx="0">
                  <c:v>63.503646000000003</c:v>
                </c:pt>
                <c:pt idx="1">
                  <c:v>61.891773000000001</c:v>
                </c:pt>
                <c:pt idx="2">
                  <c:v>67.360605500000005</c:v>
                </c:pt>
                <c:pt idx="3">
                  <c:v>64.179035999999996</c:v>
                </c:pt>
                <c:pt idx="4">
                  <c:v>36.450611000000002</c:v>
                </c:pt>
                <c:pt idx="5">
                  <c:v>62.621202500000003</c:v>
                </c:pt>
                <c:pt idx="6">
                  <c:v>65.608477500000006</c:v>
                </c:pt>
                <c:pt idx="7">
                  <c:v>66.150598000000002</c:v>
                </c:pt>
                <c:pt idx="8">
                  <c:v>63.723962499999999</c:v>
                </c:pt>
                <c:pt idx="9">
                  <c:v>61.976173000000003</c:v>
                </c:pt>
                <c:pt idx="10">
                  <c:v>60.149876499999998</c:v>
                </c:pt>
                <c:pt idx="11">
                  <c:v>65.337529000000004</c:v>
                </c:pt>
                <c:pt idx="12">
                  <c:v>55.184336000000002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82E-49E7-B2B3-B66EBA2475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90942112"/>
        <c:axId val="690942504"/>
      </c:barChart>
      <c:catAx>
        <c:axId val="6909421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004563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Meses</a:t>
                </a:r>
              </a:p>
            </c:rich>
          </c:tx>
          <c:layout>
            <c:manualLayout>
              <c:xMode val="edge"/>
              <c:yMode val="edge"/>
              <c:x val="0.91793984487198343"/>
              <c:y val="0.9361349077241228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rgbClr val="004563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4563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690942504"/>
        <c:crosses val="autoZero"/>
        <c:auto val="1"/>
        <c:lblAlgn val="ctr"/>
        <c:lblOffset val="100"/>
        <c:noMultiLvlLbl val="1"/>
      </c:catAx>
      <c:valAx>
        <c:axId val="690942504"/>
        <c:scaling>
          <c:orientation val="minMax"/>
          <c:max val="1600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004563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>
                    <a:solidFill>
                      <a:srgbClr val="004563"/>
                    </a:solidFill>
                  </a:rPr>
                  <a:t>GWh</a:t>
                </a:r>
              </a:p>
            </c:rich>
          </c:tx>
          <c:layout>
            <c:manualLayout>
              <c:xMode val="edge"/>
              <c:yMode val="edge"/>
              <c:x val="3.0705323611924532E-2"/>
              <c:y val="7.743627490397164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004563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4563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6909421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9.0443888901056632E-2"/>
          <c:y val="3.1421838177533384E-2"/>
          <c:w val="0.89999991466792884"/>
          <c:h val="6.13580927926476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004563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5F5F5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rgbClr val="004563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9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167640</xdr:rowOff>
    </xdr:from>
    <xdr:to>
      <xdr:col>2</xdr:col>
      <xdr:colOff>895125</xdr:colOff>
      <xdr:row>2</xdr:row>
      <xdr:rowOff>176502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7165"/>
          <a:ext cx="885600" cy="275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7619</xdr:colOff>
      <xdr:row>3</xdr:row>
      <xdr:rowOff>26670</xdr:rowOff>
    </xdr:from>
    <xdr:to>
      <xdr:col>4</xdr:col>
      <xdr:colOff>6380369</xdr:colOff>
      <xdr:row>3</xdr:row>
      <xdr:rowOff>26670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ShapeType="1"/>
        </xdr:cNvSpPr>
      </xdr:nvSpPr>
      <xdr:spPr bwMode="auto">
        <a:xfrm flipH="1">
          <a:off x="198119" y="493395"/>
          <a:ext cx="77824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</xdr:col>
      <xdr:colOff>16510</xdr:colOff>
      <xdr:row>5</xdr:row>
      <xdr:rowOff>38097</xdr:rowOff>
    </xdr:from>
    <xdr:to>
      <xdr:col>2</xdr:col>
      <xdr:colOff>1060510</xdr:colOff>
      <xdr:row>22</xdr:row>
      <xdr:rowOff>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grayscl/>
          <a:lum bright="4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010" y="866772"/>
          <a:ext cx="1044000" cy="23241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7620</xdr:colOff>
      <xdr:row>1</xdr:row>
      <xdr:rowOff>160020</xdr:rowOff>
    </xdr:from>
    <xdr:to>
      <xdr:col>2</xdr:col>
      <xdr:colOff>893445</xdr:colOff>
      <xdr:row>2</xdr:row>
      <xdr:rowOff>169545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16002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7620</xdr:colOff>
      <xdr:row>3</xdr:row>
      <xdr:rowOff>26670</xdr:rowOff>
    </xdr:from>
    <xdr:to>
      <xdr:col>5</xdr:col>
      <xdr:colOff>2880</xdr:colOff>
      <xdr:row>3</xdr:row>
      <xdr:rowOff>26670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>
          <a:spLocks noChangeShapeType="1"/>
        </xdr:cNvSpPr>
      </xdr:nvSpPr>
      <xdr:spPr bwMode="auto">
        <a:xfrm flipH="1">
          <a:off x="198120" y="483870"/>
          <a:ext cx="8710635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9525</xdr:colOff>
      <xdr:row>6</xdr:row>
      <xdr:rowOff>9525</xdr:rowOff>
    </xdr:from>
    <xdr:to>
      <xdr:col>4</xdr:col>
      <xdr:colOff>7040879</xdr:colOff>
      <xdr:row>24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7620</xdr:colOff>
      <xdr:row>1</xdr:row>
      <xdr:rowOff>160020</xdr:rowOff>
    </xdr:from>
    <xdr:to>
      <xdr:col>2</xdr:col>
      <xdr:colOff>893445</xdr:colOff>
      <xdr:row>2</xdr:row>
      <xdr:rowOff>169545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16002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7619</xdr:colOff>
      <xdr:row>3</xdr:row>
      <xdr:rowOff>19050</xdr:rowOff>
    </xdr:from>
    <xdr:to>
      <xdr:col>8</xdr:col>
      <xdr:colOff>1647824</xdr:colOff>
      <xdr:row>3</xdr:row>
      <xdr:rowOff>26670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>
          <a:spLocks noChangeShapeType="1"/>
        </xdr:cNvSpPr>
      </xdr:nvSpPr>
      <xdr:spPr bwMode="auto">
        <a:xfrm flipH="1">
          <a:off x="198119" y="476250"/>
          <a:ext cx="7431405" cy="762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7621</xdr:colOff>
      <xdr:row>6</xdr:row>
      <xdr:rowOff>3810</xdr:rowOff>
    </xdr:from>
    <xdr:to>
      <xdr:col>4</xdr:col>
      <xdr:colOff>7038975</xdr:colOff>
      <xdr:row>24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</xdr:col>
      <xdr:colOff>7620</xdr:colOff>
      <xdr:row>1</xdr:row>
      <xdr:rowOff>160020</xdr:rowOff>
    </xdr:from>
    <xdr:to>
      <xdr:col>2</xdr:col>
      <xdr:colOff>893445</xdr:colOff>
      <xdr:row>2</xdr:row>
      <xdr:rowOff>169545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16002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7620</xdr:colOff>
      <xdr:row>3</xdr:row>
      <xdr:rowOff>26670</xdr:rowOff>
    </xdr:from>
    <xdr:to>
      <xdr:col>5</xdr:col>
      <xdr:colOff>2880</xdr:colOff>
      <xdr:row>3</xdr:row>
      <xdr:rowOff>26670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>
          <a:spLocks noChangeShapeType="1"/>
        </xdr:cNvSpPr>
      </xdr:nvSpPr>
      <xdr:spPr bwMode="auto">
        <a:xfrm flipH="1">
          <a:off x="198120" y="483870"/>
          <a:ext cx="8710635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28575</xdr:colOff>
      <xdr:row>1</xdr:row>
      <xdr:rowOff>133350</xdr:rowOff>
    </xdr:from>
    <xdr:to>
      <xdr:col>1</xdr:col>
      <xdr:colOff>914400</xdr:colOff>
      <xdr:row>2</xdr:row>
      <xdr:rowOff>142875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C258B9CC-8D20-41F0-AA03-63D3645F4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333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1</xdr:col>
      <xdr:colOff>9525</xdr:colOff>
      <xdr:row>3</xdr:row>
      <xdr:rowOff>28575</xdr:rowOff>
    </xdr:from>
    <xdr:to>
      <xdr:col>4</xdr:col>
      <xdr:colOff>4785</xdr:colOff>
      <xdr:row>3</xdr:row>
      <xdr:rowOff>28575</xdr:rowOff>
    </xdr:to>
    <xdr:sp macro="" textlink="">
      <xdr:nvSpPr>
        <xdr:cNvPr id="3" name="Line 3">
          <a:extLst>
            <a:ext uri="{FF2B5EF4-FFF2-40B4-BE49-F238E27FC236}">
              <a16:creationId xmlns:a16="http://schemas.microsoft.com/office/drawing/2014/main" id="{75DF015B-45BE-46E7-8E9D-CD0EB7CDE0DA}"/>
            </a:ext>
          </a:extLst>
        </xdr:cNvPr>
        <xdr:cNvSpPr>
          <a:spLocks noChangeShapeType="1"/>
        </xdr:cNvSpPr>
      </xdr:nvSpPr>
      <xdr:spPr bwMode="auto">
        <a:xfrm flipH="1">
          <a:off x="190500" y="485775"/>
          <a:ext cx="8710635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38100</xdr:colOff>
      <xdr:row>4</xdr:row>
      <xdr:rowOff>104775</xdr:rowOff>
    </xdr:from>
    <xdr:to>
      <xdr:col>4</xdr:col>
      <xdr:colOff>9525</xdr:colOff>
      <xdr:row>19</xdr:row>
      <xdr:rowOff>95250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A19F2C6E-18EA-4250-8197-35D16D0CD9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0.08654</cdr:x>
      <cdr:y>0.03846</cdr:y>
    </cdr:from>
    <cdr:to>
      <cdr:x>0.134</cdr:x>
      <cdr:y>0.07081</cdr:y>
    </cdr:to>
    <cdr:sp macro="" textlink="">
      <cdr:nvSpPr>
        <cdr:cNvPr id="4" name="Texto 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07484" y="93041"/>
          <a:ext cx="333166" cy="78266"/>
        </a:xfrm>
        <a:prstGeom xmlns:a="http://schemas.openxmlformats.org/drawingml/2006/main" prst="rect">
          <a:avLst/>
        </a:prstGeom>
        <a:solidFill xmlns:a="http://schemas.openxmlformats.org/drawingml/2006/main">
          <a:srgbClr val="FFFF99"/>
        </a:solidFill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0.13785</cdr:x>
      <cdr:y>0.02854</cdr:y>
    </cdr:from>
    <cdr:to>
      <cdr:x>0.19745</cdr:x>
      <cdr:y>0.07467</cdr:y>
    </cdr:to>
    <cdr:sp macro="" textlink="">
      <cdr:nvSpPr>
        <cdr:cNvPr id="5" name="Texto 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7676" y="69041"/>
          <a:ext cx="418388" cy="1116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0">
          <a:noFill/>
          <a:miter lim="800000"/>
          <a:headEnd/>
          <a:tailEnd/>
        </a:ln>
      </cdr:spPr>
      <cdr:txBody>
        <a:bodyPr xmlns:a="http://schemas.openxmlformats.org/drawingml/2006/main" wrap="square" lIns="27432" tIns="18288" rIns="27432" bIns="18288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4563"/>
              </a:solidFill>
              <a:latin typeface="Arial" panose="020B0604020202020204" pitchFamily="34" charset="0"/>
              <a:cs typeface="Arial" panose="020B0604020202020204" pitchFamily="34" charset="0"/>
            </a:rPr>
            <a:t>Seco</a:t>
          </a:r>
        </a:p>
      </cdr:txBody>
    </cdr:sp>
  </cdr:relSizeAnchor>
  <cdr:relSizeAnchor xmlns:cdr="http://schemas.openxmlformats.org/drawingml/2006/chartDrawing">
    <cdr:from>
      <cdr:x>0.2067</cdr:x>
      <cdr:y>0.03523</cdr:y>
    </cdr:from>
    <cdr:to>
      <cdr:x>0.25416</cdr:x>
      <cdr:y>0.06758</cdr:y>
    </cdr:to>
    <cdr:sp macro="" textlink="">
      <cdr:nvSpPr>
        <cdr:cNvPr id="7" name="Texto 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50998" y="85226"/>
          <a:ext cx="333166" cy="78266"/>
        </a:xfrm>
        <a:prstGeom xmlns:a="http://schemas.openxmlformats.org/drawingml/2006/main" prst="rect">
          <a:avLst/>
        </a:prstGeom>
        <a:solidFill xmlns:a="http://schemas.openxmlformats.org/drawingml/2006/main">
          <a:srgbClr val="00B0F0"/>
        </a:solidFill>
        <a:ln xmlns:a="http://schemas.openxmlformats.org/drawingml/2006/main" w="0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0.25611</cdr:x>
      <cdr:y>0.03113</cdr:y>
    </cdr:from>
    <cdr:to>
      <cdr:x>0.35852</cdr:x>
      <cdr:y>0.08033</cdr:y>
    </cdr:to>
    <cdr:sp macro="" textlink="">
      <cdr:nvSpPr>
        <cdr:cNvPr id="8" name="Texto 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97899" y="75317"/>
          <a:ext cx="718911" cy="11903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0">
          <a:noFill/>
          <a:miter lim="800000"/>
          <a:headEnd/>
          <a:tailEnd/>
        </a:ln>
      </cdr:spPr>
      <cdr:txBody>
        <a:bodyPr xmlns:a="http://schemas.openxmlformats.org/drawingml/2006/main" wrap="square" lIns="27432" tIns="18288" rIns="27432" bIns="18288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4563"/>
              </a:solidFill>
              <a:latin typeface="Arial" panose="020B0604020202020204" pitchFamily="34" charset="0"/>
              <a:cs typeface="Arial" panose="020B0604020202020204" pitchFamily="34" charset="0"/>
            </a:rPr>
            <a:t>Húmedo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0</xdr:rowOff>
    </xdr:from>
    <xdr:to>
      <xdr:col>1</xdr:col>
      <xdr:colOff>885825</xdr:colOff>
      <xdr:row>2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61925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1</xdr:col>
      <xdr:colOff>0</xdr:colOff>
      <xdr:row>3</xdr:row>
      <xdr:rowOff>28575</xdr:rowOff>
    </xdr:from>
    <xdr:to>
      <xdr:col>3</xdr:col>
      <xdr:colOff>7043760</xdr:colOff>
      <xdr:row>3</xdr:row>
      <xdr:rowOff>28575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>
          <a:spLocks noChangeShapeType="1"/>
        </xdr:cNvSpPr>
      </xdr:nvSpPr>
      <xdr:spPr bwMode="auto">
        <a:xfrm flipH="1">
          <a:off x="180975" y="514350"/>
          <a:ext cx="8710635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7938</xdr:colOff>
      <xdr:row>5</xdr:row>
      <xdr:rowOff>152400</xdr:rowOff>
    </xdr:from>
    <xdr:to>
      <xdr:col>3</xdr:col>
      <xdr:colOff>7008813</xdr:colOff>
      <xdr:row>24</xdr:row>
      <xdr:rowOff>161924</xdr:rowOff>
    </xdr:to>
    <xdr:graphicFrame macro="">
      <xdr:nvGraphicFramePr>
        <xdr:cNvPr id="5" name="Chart 2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0.88543</cdr:x>
      <cdr:y>0.0944</cdr:y>
    </cdr:from>
    <cdr:to>
      <cdr:x>0.88551</cdr:x>
      <cdr:y>0.75704</cdr:y>
    </cdr:to>
    <cdr:sp macro="" textlink="">
      <cdr:nvSpPr>
        <cdr:cNvPr id="41989" name="Line 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98780" y="289516"/>
          <a:ext cx="560" cy="203234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 cap="rnd">
          <a:solidFill>
            <a:srgbClr val="006699"/>
          </a:solidFill>
          <a:prstDash val="sysDot"/>
          <a:round/>
          <a:headEnd/>
          <a:tailEnd type="none" w="med" len="sm"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0.13071</cdr:x>
      <cdr:y>0.84994</cdr:y>
    </cdr:from>
    <cdr:to>
      <cdr:x>0.98586</cdr:x>
      <cdr:y>0.92462</cdr:y>
    </cdr:to>
    <cdr:sp macro="" textlink="">
      <cdr:nvSpPr>
        <cdr:cNvPr id="8" name="7 CuadroTexto"/>
        <cdr:cNvSpPr txBox="1"/>
      </cdr:nvSpPr>
      <cdr:spPr>
        <a:xfrm xmlns:a="http://schemas.openxmlformats.org/drawingml/2006/main">
          <a:off x="915103" y="2606812"/>
          <a:ext cx="5986799" cy="2290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s-ES" sz="800">
              <a:solidFill>
                <a:srgbClr val="004563"/>
              </a:solidFill>
              <a:latin typeface="Arial" panose="020B0604020202020204" pitchFamily="34" charset="0"/>
              <a:cs typeface="Arial" panose="020B0604020202020204" pitchFamily="34" charset="0"/>
            </a:rPr>
            <a:t>Máximo y mínimo estadístico: media de los valores máximos y mínimos de los últimos 20 años.</a:t>
          </a:r>
        </a:p>
      </cdr:txBody>
    </cdr:sp>
  </cdr:relSizeAnchor>
  <cdr:relSizeAnchor xmlns:cdr="http://schemas.openxmlformats.org/drawingml/2006/chartDrawing">
    <cdr:from>
      <cdr:x>0.22585</cdr:x>
      <cdr:y>0.60548</cdr:y>
    </cdr:from>
    <cdr:to>
      <cdr:x>0.35647</cdr:x>
      <cdr:y>0.70024</cdr:y>
    </cdr:to>
    <cdr:sp macro="" textlink="">
      <cdr:nvSpPr>
        <cdr:cNvPr id="2" name="Texto 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81121" y="1857030"/>
          <a:ext cx="914455" cy="290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18288" tIns="22860" rIns="18288" bIns="22860" anchor="ctr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4563"/>
              </a:solidFill>
              <a:latin typeface="Arial" panose="020B0604020202020204" pitchFamily="34" charset="0"/>
              <a:cs typeface="Arial" panose="020B0604020202020204" pitchFamily="34" charset="0"/>
            </a:rPr>
            <a:t>Mínimo estadístico</a:t>
          </a:r>
        </a:p>
      </cdr:txBody>
    </cdr:sp>
  </cdr:relSizeAnchor>
  <cdr:relSizeAnchor xmlns:cdr="http://schemas.openxmlformats.org/drawingml/2006/chartDrawing">
    <cdr:from>
      <cdr:x>0.70477</cdr:x>
      <cdr:y>0.22486</cdr:y>
    </cdr:from>
    <cdr:to>
      <cdr:x>0.84336</cdr:x>
      <cdr:y>0.29842</cdr:y>
    </cdr:to>
    <cdr:sp macro="" textlink="">
      <cdr:nvSpPr>
        <cdr:cNvPr id="4" name="Texto 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933973" y="689643"/>
          <a:ext cx="970252" cy="22561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18288" tIns="22860" rIns="18288" bIns="22860" anchor="ctr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4563"/>
              </a:solidFill>
              <a:latin typeface="Arial" panose="020B0604020202020204" pitchFamily="34" charset="0"/>
              <a:cs typeface="Arial" panose="020B0604020202020204" pitchFamily="34" charset="0"/>
            </a:rPr>
            <a:t>Máximo estadístico</a:t>
          </a:r>
        </a:p>
      </cdr:txBody>
    </cdr:sp>
  </cdr:relSizeAnchor>
  <cdr:relSizeAnchor xmlns:cdr="http://schemas.openxmlformats.org/drawingml/2006/chartDrawing">
    <cdr:from>
      <cdr:x>0.08145</cdr:x>
      <cdr:y>0.87483</cdr:y>
    </cdr:from>
    <cdr:to>
      <cdr:x>0.12436</cdr:x>
      <cdr:y>0.89481</cdr:y>
    </cdr:to>
    <cdr:sp macro="" textlink="">
      <cdr:nvSpPr>
        <cdr:cNvPr id="9" name="Rectángulo 8"/>
        <cdr:cNvSpPr/>
      </cdr:nvSpPr>
      <cdr:spPr>
        <a:xfrm xmlns:a="http://schemas.openxmlformats.org/drawingml/2006/main" flipH="1" flipV="1">
          <a:off x="570233" y="2683157"/>
          <a:ext cx="300407" cy="61280"/>
        </a:xfrm>
        <a:prstGeom xmlns:a="http://schemas.openxmlformats.org/drawingml/2006/main" prst="rect">
          <a:avLst/>
        </a:prstGeom>
        <a:solidFill xmlns:a="http://schemas.openxmlformats.org/drawingml/2006/main">
          <a:srgbClr val="CCCCFF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35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3986250</xdr:colOff>
      <xdr:row>3</xdr:row>
      <xdr:rowOff>28575</xdr:rowOff>
    </xdr:to>
    <xdr:sp macro="" textlink="">
      <xdr:nvSpPr>
        <xdr:cNvPr id="3" name="Line 36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>
          <a:spLocks noChangeShapeType="1"/>
        </xdr:cNvSpPr>
      </xdr:nvSpPr>
      <xdr:spPr bwMode="auto">
        <a:xfrm flipH="1">
          <a:off x="200025" y="495300"/>
          <a:ext cx="56436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116205</xdr:colOff>
      <xdr:row>6</xdr:row>
      <xdr:rowOff>133350</xdr:rowOff>
    </xdr:from>
    <xdr:to>
      <xdr:col>4</xdr:col>
      <xdr:colOff>3954780</xdr:colOff>
      <xdr:row>23</xdr:row>
      <xdr:rowOff>95250</xdr:rowOff>
    </xdr:to>
    <xdr:sp macro="" textlink="">
      <xdr:nvSpPr>
        <xdr:cNvPr id="4" name="Dibujo 299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>
          <a:spLocks/>
        </xdr:cNvSpPr>
      </xdr:nvSpPr>
      <xdr:spPr bwMode="auto">
        <a:xfrm>
          <a:off x="1973580" y="1190625"/>
          <a:ext cx="3838575" cy="2714625"/>
        </a:xfrm>
        <a:custGeom>
          <a:avLst/>
          <a:gdLst>
            <a:gd name="T0" fmla="*/ 12797 w 16384"/>
            <a:gd name="T1" fmla="*/ 1740 h 16384"/>
            <a:gd name="T2" fmla="*/ 12797 w 16384"/>
            <a:gd name="T3" fmla="*/ 2221 h 16384"/>
            <a:gd name="T4" fmla="*/ 9743 w 16384"/>
            <a:gd name="T5" fmla="*/ 900 h 16384"/>
            <a:gd name="T6" fmla="*/ 6205 w 16384"/>
            <a:gd name="T7" fmla="*/ 900 h 16384"/>
            <a:gd name="T8" fmla="*/ 4266 w 16384"/>
            <a:gd name="T9" fmla="*/ 420 h 16384"/>
            <a:gd name="T10" fmla="*/ 2569 w 16384"/>
            <a:gd name="T11" fmla="*/ 420 h 16384"/>
            <a:gd name="T12" fmla="*/ 1794 w 16384"/>
            <a:gd name="T13" fmla="*/ 0 h 16384"/>
            <a:gd name="T14" fmla="*/ 0 w 16384"/>
            <a:gd name="T15" fmla="*/ 1500 h 16384"/>
            <a:gd name="T16" fmla="*/ 533 w 16384"/>
            <a:gd name="T17" fmla="*/ 3961 h 16384"/>
            <a:gd name="T18" fmla="*/ 1551 w 16384"/>
            <a:gd name="T19" fmla="*/ 3481 h 16384"/>
            <a:gd name="T20" fmla="*/ 1939 w 16384"/>
            <a:gd name="T21" fmla="*/ 4021 h 16384"/>
            <a:gd name="T22" fmla="*/ 2618 w 16384"/>
            <a:gd name="T23" fmla="*/ 3841 h 16384"/>
            <a:gd name="T24" fmla="*/ 3442 w 16384"/>
            <a:gd name="T25" fmla="*/ 3901 h 16384"/>
            <a:gd name="T26" fmla="*/ 3296 w 16384"/>
            <a:gd name="T27" fmla="*/ 4381 h 16384"/>
            <a:gd name="T28" fmla="*/ 3781 w 16384"/>
            <a:gd name="T29" fmla="*/ 4441 h 16384"/>
            <a:gd name="T30" fmla="*/ 2908 w 16384"/>
            <a:gd name="T31" fmla="*/ 5461 h 16384"/>
            <a:gd name="T32" fmla="*/ 2666 w 16384"/>
            <a:gd name="T33" fmla="*/ 8402 h 16384"/>
            <a:gd name="T34" fmla="*/ 2230 w 16384"/>
            <a:gd name="T35" fmla="*/ 8402 h 16384"/>
            <a:gd name="T36" fmla="*/ 2908 w 16384"/>
            <a:gd name="T37" fmla="*/ 9722 h 16384"/>
            <a:gd name="T38" fmla="*/ 2908 w 16384"/>
            <a:gd name="T39" fmla="*/ 9782 h 16384"/>
            <a:gd name="T40" fmla="*/ 2860 w 16384"/>
            <a:gd name="T41" fmla="*/ 9842 h 16384"/>
            <a:gd name="T42" fmla="*/ 2811 w 16384"/>
            <a:gd name="T43" fmla="*/ 10082 h 16384"/>
            <a:gd name="T44" fmla="*/ 2811 w 16384"/>
            <a:gd name="T45" fmla="*/ 10323 h 16384"/>
            <a:gd name="T46" fmla="*/ 2472 w 16384"/>
            <a:gd name="T47" fmla="*/ 10863 h 16384"/>
            <a:gd name="T48" fmla="*/ 2908 w 16384"/>
            <a:gd name="T49" fmla="*/ 11643 h 16384"/>
            <a:gd name="T50" fmla="*/ 2278 w 16384"/>
            <a:gd name="T51" fmla="*/ 12723 h 16384"/>
            <a:gd name="T52" fmla="*/ 2327 w 16384"/>
            <a:gd name="T53" fmla="*/ 13683 h 16384"/>
            <a:gd name="T54" fmla="*/ 3102 w 16384"/>
            <a:gd name="T55" fmla="*/ 13743 h 16384"/>
            <a:gd name="T56" fmla="*/ 3539 w 16384"/>
            <a:gd name="T57" fmla="*/ 14344 h 16384"/>
            <a:gd name="T58" fmla="*/ 3539 w 16384"/>
            <a:gd name="T59" fmla="*/ 15184 h 16384"/>
            <a:gd name="T60" fmla="*/ 4847 w 16384"/>
            <a:gd name="T61" fmla="*/ 16384 h 16384"/>
            <a:gd name="T62" fmla="*/ 6544 w 16384"/>
            <a:gd name="T63" fmla="*/ 14824 h 16384"/>
            <a:gd name="T64" fmla="*/ 8968 w 16384"/>
            <a:gd name="T65" fmla="*/ 14764 h 16384"/>
            <a:gd name="T66" fmla="*/ 9258 w 16384"/>
            <a:gd name="T67" fmla="*/ 14464 h 16384"/>
            <a:gd name="T68" fmla="*/ 9598 w 16384"/>
            <a:gd name="T69" fmla="*/ 14824 h 16384"/>
            <a:gd name="T70" fmla="*/ 9937 w 16384"/>
            <a:gd name="T71" fmla="*/ 13803 h 16384"/>
            <a:gd name="T72" fmla="*/ 10519 w 16384"/>
            <a:gd name="T73" fmla="*/ 13203 h 16384"/>
            <a:gd name="T74" fmla="*/ 11585 w 16384"/>
            <a:gd name="T75" fmla="*/ 13083 h 16384"/>
            <a:gd name="T76" fmla="*/ 11973 w 16384"/>
            <a:gd name="T77" fmla="*/ 11103 h 16384"/>
            <a:gd name="T78" fmla="*/ 12845 w 16384"/>
            <a:gd name="T79" fmla="*/ 10443 h 16384"/>
            <a:gd name="T80" fmla="*/ 11876 w 16384"/>
            <a:gd name="T81" fmla="*/ 8882 h 16384"/>
            <a:gd name="T82" fmla="*/ 12942 w 16384"/>
            <a:gd name="T83" fmla="*/ 6662 h 16384"/>
            <a:gd name="T84" fmla="*/ 13330 w 16384"/>
            <a:gd name="T85" fmla="*/ 6482 h 16384"/>
            <a:gd name="T86" fmla="*/ 13282 w 16384"/>
            <a:gd name="T87" fmla="*/ 5941 h 16384"/>
            <a:gd name="T88" fmla="*/ 15124 w 16384"/>
            <a:gd name="T89" fmla="*/ 4861 h 16384"/>
            <a:gd name="T90" fmla="*/ 16384 w 16384"/>
            <a:gd name="T91" fmla="*/ 3361 h 16384"/>
            <a:gd name="T92" fmla="*/ 16190 w 16384"/>
            <a:gd name="T93" fmla="*/ 2401 h 16384"/>
            <a:gd name="T94" fmla="*/ 14348 w 16384"/>
            <a:gd name="T95" fmla="*/ 2401 h 16384"/>
            <a:gd name="T96" fmla="*/ 14009 w 16384"/>
            <a:gd name="T97" fmla="*/ 2641 h 16384"/>
            <a:gd name="T98" fmla="*/ 13912 w 16384"/>
            <a:gd name="T99" fmla="*/ 2101 h 16384"/>
            <a:gd name="T100" fmla="*/ 12797 w 16384"/>
            <a:gd name="T101" fmla="*/ 1740 h 16384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</a:gdLst>
          <a:ahLst/>
          <a:cxnLst>
            <a:cxn ang="T102">
              <a:pos x="T0" y="T1"/>
            </a:cxn>
            <a:cxn ang="T103">
              <a:pos x="T2" y="T3"/>
            </a:cxn>
            <a:cxn ang="T104">
              <a:pos x="T4" y="T5"/>
            </a:cxn>
            <a:cxn ang="T105">
              <a:pos x="T6" y="T7"/>
            </a:cxn>
            <a:cxn ang="T106">
              <a:pos x="T8" y="T9"/>
            </a:cxn>
            <a:cxn ang="T107">
              <a:pos x="T10" y="T11"/>
            </a:cxn>
            <a:cxn ang="T108">
              <a:pos x="T12" y="T13"/>
            </a:cxn>
            <a:cxn ang="T109">
              <a:pos x="T14" y="T15"/>
            </a:cxn>
            <a:cxn ang="T110">
              <a:pos x="T16" y="T17"/>
            </a:cxn>
            <a:cxn ang="T111">
              <a:pos x="T18" y="T19"/>
            </a:cxn>
            <a:cxn ang="T112">
              <a:pos x="T20" y="T21"/>
            </a:cxn>
            <a:cxn ang="T113">
              <a:pos x="T22" y="T23"/>
            </a:cxn>
            <a:cxn ang="T114">
              <a:pos x="T24" y="T25"/>
            </a:cxn>
            <a:cxn ang="T115">
              <a:pos x="T26" y="T27"/>
            </a:cxn>
            <a:cxn ang="T116">
              <a:pos x="T28" y="T29"/>
            </a:cxn>
            <a:cxn ang="T117">
              <a:pos x="T30" y="T31"/>
            </a:cxn>
            <a:cxn ang="T118">
              <a:pos x="T32" y="T33"/>
            </a:cxn>
            <a:cxn ang="T119">
              <a:pos x="T34" y="T35"/>
            </a:cxn>
            <a:cxn ang="T120">
              <a:pos x="T36" y="T37"/>
            </a:cxn>
            <a:cxn ang="T121">
              <a:pos x="T38" y="T39"/>
            </a:cxn>
            <a:cxn ang="T122">
              <a:pos x="T40" y="T41"/>
            </a:cxn>
            <a:cxn ang="T123">
              <a:pos x="T42" y="T43"/>
            </a:cxn>
            <a:cxn ang="T124">
              <a:pos x="T44" y="T45"/>
            </a:cxn>
            <a:cxn ang="T125">
              <a:pos x="T46" y="T47"/>
            </a:cxn>
            <a:cxn ang="T126">
              <a:pos x="T48" y="T49"/>
            </a:cxn>
            <a:cxn ang="T127">
              <a:pos x="T50" y="T51"/>
            </a:cxn>
            <a:cxn ang="T128">
              <a:pos x="T52" y="T53"/>
            </a:cxn>
            <a:cxn ang="T129">
              <a:pos x="T54" y="T55"/>
            </a:cxn>
            <a:cxn ang="T130">
              <a:pos x="T56" y="T57"/>
            </a:cxn>
            <a:cxn ang="T131">
              <a:pos x="T58" y="T59"/>
            </a:cxn>
            <a:cxn ang="T132">
              <a:pos x="T60" y="T61"/>
            </a:cxn>
            <a:cxn ang="T133">
              <a:pos x="T62" y="T63"/>
            </a:cxn>
            <a:cxn ang="T134">
              <a:pos x="T64" y="T65"/>
            </a:cxn>
            <a:cxn ang="T135">
              <a:pos x="T66" y="T67"/>
            </a:cxn>
            <a:cxn ang="T136">
              <a:pos x="T68" y="T69"/>
            </a:cxn>
            <a:cxn ang="T137">
              <a:pos x="T70" y="T71"/>
            </a:cxn>
            <a:cxn ang="T138">
              <a:pos x="T72" y="T73"/>
            </a:cxn>
            <a:cxn ang="T139">
              <a:pos x="T74" y="T75"/>
            </a:cxn>
            <a:cxn ang="T140">
              <a:pos x="T76" y="T77"/>
            </a:cxn>
            <a:cxn ang="T141">
              <a:pos x="T78" y="T79"/>
            </a:cxn>
            <a:cxn ang="T142">
              <a:pos x="T80" y="T81"/>
            </a:cxn>
            <a:cxn ang="T143">
              <a:pos x="T82" y="T83"/>
            </a:cxn>
            <a:cxn ang="T144">
              <a:pos x="T84" y="T85"/>
            </a:cxn>
            <a:cxn ang="T145">
              <a:pos x="T86" y="T87"/>
            </a:cxn>
            <a:cxn ang="T146">
              <a:pos x="T88" y="T89"/>
            </a:cxn>
            <a:cxn ang="T147">
              <a:pos x="T90" y="T91"/>
            </a:cxn>
            <a:cxn ang="T148">
              <a:pos x="T92" y="T93"/>
            </a:cxn>
            <a:cxn ang="T149">
              <a:pos x="T94" y="T95"/>
            </a:cxn>
            <a:cxn ang="T150">
              <a:pos x="T96" y="T97"/>
            </a:cxn>
            <a:cxn ang="T151">
              <a:pos x="T98" y="T99"/>
            </a:cxn>
            <a:cxn ang="T152">
              <a:pos x="T100" y="T101"/>
            </a:cxn>
          </a:cxnLst>
          <a:rect l="0" t="0" r="r" b="b"/>
          <a:pathLst>
            <a:path w="16384" h="16384">
              <a:moveTo>
                <a:pt x="12797" y="1740"/>
              </a:moveTo>
              <a:lnTo>
                <a:pt x="12797" y="2221"/>
              </a:lnTo>
              <a:lnTo>
                <a:pt x="9743" y="900"/>
              </a:lnTo>
              <a:lnTo>
                <a:pt x="6205" y="900"/>
              </a:lnTo>
              <a:lnTo>
                <a:pt x="4266" y="420"/>
              </a:lnTo>
              <a:lnTo>
                <a:pt x="2569" y="420"/>
              </a:lnTo>
              <a:lnTo>
                <a:pt x="1794" y="0"/>
              </a:lnTo>
              <a:lnTo>
                <a:pt x="0" y="1500"/>
              </a:lnTo>
              <a:lnTo>
                <a:pt x="533" y="3961"/>
              </a:lnTo>
              <a:lnTo>
                <a:pt x="1551" y="3481"/>
              </a:lnTo>
              <a:lnTo>
                <a:pt x="1939" y="4021"/>
              </a:lnTo>
              <a:lnTo>
                <a:pt x="2618" y="3841"/>
              </a:lnTo>
              <a:lnTo>
                <a:pt x="3442" y="3901"/>
              </a:lnTo>
              <a:lnTo>
                <a:pt x="3296" y="4381"/>
              </a:lnTo>
              <a:lnTo>
                <a:pt x="3781" y="4441"/>
              </a:lnTo>
              <a:lnTo>
                <a:pt x="2908" y="5461"/>
              </a:lnTo>
              <a:lnTo>
                <a:pt x="2666" y="8402"/>
              </a:lnTo>
              <a:lnTo>
                <a:pt x="2230" y="8402"/>
              </a:lnTo>
              <a:lnTo>
                <a:pt x="2908" y="9722"/>
              </a:lnTo>
              <a:lnTo>
                <a:pt x="2908" y="9782"/>
              </a:lnTo>
              <a:lnTo>
                <a:pt x="2860" y="9842"/>
              </a:lnTo>
              <a:lnTo>
                <a:pt x="2811" y="10082"/>
              </a:lnTo>
              <a:lnTo>
                <a:pt x="2811" y="10323"/>
              </a:lnTo>
              <a:lnTo>
                <a:pt x="2472" y="10863"/>
              </a:lnTo>
              <a:lnTo>
                <a:pt x="2908" y="11643"/>
              </a:lnTo>
              <a:lnTo>
                <a:pt x="2278" y="12723"/>
              </a:lnTo>
              <a:lnTo>
                <a:pt x="2327" y="13683"/>
              </a:lnTo>
              <a:lnTo>
                <a:pt x="3102" y="13743"/>
              </a:lnTo>
              <a:lnTo>
                <a:pt x="3539" y="14344"/>
              </a:lnTo>
              <a:lnTo>
                <a:pt x="3539" y="15184"/>
              </a:lnTo>
              <a:lnTo>
                <a:pt x="4847" y="16384"/>
              </a:lnTo>
              <a:lnTo>
                <a:pt x="6544" y="14824"/>
              </a:lnTo>
              <a:lnTo>
                <a:pt x="8968" y="14764"/>
              </a:lnTo>
              <a:lnTo>
                <a:pt x="9258" y="14464"/>
              </a:lnTo>
              <a:lnTo>
                <a:pt x="9598" y="14824"/>
              </a:lnTo>
              <a:lnTo>
                <a:pt x="9937" y="13803"/>
              </a:lnTo>
              <a:lnTo>
                <a:pt x="10519" y="13203"/>
              </a:lnTo>
              <a:lnTo>
                <a:pt x="11585" y="13083"/>
              </a:lnTo>
              <a:lnTo>
                <a:pt x="11973" y="11103"/>
              </a:lnTo>
              <a:lnTo>
                <a:pt x="12845" y="10443"/>
              </a:lnTo>
              <a:lnTo>
                <a:pt x="11876" y="8882"/>
              </a:lnTo>
              <a:lnTo>
                <a:pt x="12942" y="6662"/>
              </a:lnTo>
              <a:lnTo>
                <a:pt x="13330" y="6482"/>
              </a:lnTo>
              <a:lnTo>
                <a:pt x="13282" y="5941"/>
              </a:lnTo>
              <a:lnTo>
                <a:pt x="15124" y="4861"/>
              </a:lnTo>
              <a:lnTo>
                <a:pt x="16384" y="3361"/>
              </a:lnTo>
              <a:lnTo>
                <a:pt x="16190" y="2401"/>
              </a:lnTo>
              <a:lnTo>
                <a:pt x="14348" y="2401"/>
              </a:lnTo>
              <a:lnTo>
                <a:pt x="14009" y="2641"/>
              </a:lnTo>
              <a:lnTo>
                <a:pt x="13912" y="2101"/>
              </a:lnTo>
              <a:lnTo>
                <a:pt x="12797" y="1740"/>
              </a:lnTo>
              <a:close/>
            </a:path>
          </a:pathLst>
        </a:custGeom>
        <a:solidFill>
          <a:schemeClr val="accent1">
            <a:lumMod val="60000"/>
            <a:lumOff val="40000"/>
          </a:schemeClr>
        </a:solidFill>
        <a:ln>
          <a:noFill/>
        </a:ln>
        <a:effectLst>
          <a:outerShdw dist="35921" dir="2700000" algn="ctr" rotWithShape="0">
            <a:srgbClr val="624FAC"/>
          </a:outerShdw>
        </a:effectLst>
      </xdr:spPr>
    </xdr:sp>
    <xdr:clientData/>
  </xdr:twoCellAnchor>
  <xdr:twoCellAnchor>
    <xdr:from>
      <xdr:col>4</xdr:col>
      <xdr:colOff>782955</xdr:colOff>
      <xdr:row>7</xdr:row>
      <xdr:rowOff>114300</xdr:rowOff>
    </xdr:from>
    <xdr:to>
      <xdr:col>4</xdr:col>
      <xdr:colOff>2383155</xdr:colOff>
      <xdr:row>10</xdr:row>
      <xdr:rowOff>133350</xdr:rowOff>
    </xdr:to>
    <xdr:sp macro="" textlink="">
      <xdr:nvSpPr>
        <xdr:cNvPr id="5" name="Line 3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SpPr>
          <a:spLocks noChangeShapeType="1"/>
        </xdr:cNvSpPr>
      </xdr:nvSpPr>
      <xdr:spPr bwMode="auto">
        <a:xfrm flipV="1">
          <a:off x="2640330" y="1333500"/>
          <a:ext cx="1600200" cy="504825"/>
        </a:xfrm>
        <a:prstGeom prst="line">
          <a:avLst/>
        </a:prstGeom>
        <a:noFill/>
        <a:ln w="12700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1821180</xdr:colOff>
      <xdr:row>8</xdr:row>
      <xdr:rowOff>123825</xdr:rowOff>
    </xdr:from>
    <xdr:to>
      <xdr:col>4</xdr:col>
      <xdr:colOff>2154555</xdr:colOff>
      <xdr:row>12</xdr:row>
      <xdr:rowOff>123825</xdr:rowOff>
    </xdr:to>
    <xdr:sp macro="" textlink="">
      <xdr:nvSpPr>
        <xdr:cNvPr id="6" name="Line 4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SpPr>
          <a:spLocks noChangeShapeType="1"/>
        </xdr:cNvSpPr>
      </xdr:nvSpPr>
      <xdr:spPr bwMode="auto">
        <a:xfrm>
          <a:off x="3678555" y="1504950"/>
          <a:ext cx="333375" cy="647700"/>
        </a:xfrm>
        <a:prstGeom prst="line">
          <a:avLst/>
        </a:prstGeom>
        <a:noFill/>
        <a:ln w="12700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773430</xdr:colOff>
      <xdr:row>12</xdr:row>
      <xdr:rowOff>114300</xdr:rowOff>
    </xdr:from>
    <xdr:to>
      <xdr:col>4</xdr:col>
      <xdr:colOff>2173605</xdr:colOff>
      <xdr:row>14</xdr:row>
      <xdr:rowOff>104775</xdr:rowOff>
    </xdr:to>
    <xdr:sp macro="" textlink="">
      <xdr:nvSpPr>
        <xdr:cNvPr id="7" name="Line 5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SpPr>
          <a:spLocks noChangeShapeType="1"/>
        </xdr:cNvSpPr>
      </xdr:nvSpPr>
      <xdr:spPr bwMode="auto">
        <a:xfrm flipH="1">
          <a:off x="2630805" y="2143125"/>
          <a:ext cx="1400175" cy="314325"/>
        </a:xfrm>
        <a:prstGeom prst="line">
          <a:avLst/>
        </a:prstGeom>
        <a:noFill/>
        <a:ln w="12700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773430</xdr:colOff>
      <xdr:row>17</xdr:row>
      <xdr:rowOff>20955</xdr:rowOff>
    </xdr:from>
    <xdr:to>
      <xdr:col>4</xdr:col>
      <xdr:colOff>2030730</xdr:colOff>
      <xdr:row>17</xdr:row>
      <xdr:rowOff>20955</xdr:rowOff>
    </xdr:to>
    <xdr:sp macro="" textlink="">
      <xdr:nvSpPr>
        <xdr:cNvPr id="8" name="Line 6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SpPr>
          <a:spLocks noChangeShapeType="1"/>
        </xdr:cNvSpPr>
      </xdr:nvSpPr>
      <xdr:spPr bwMode="auto">
        <a:xfrm flipH="1">
          <a:off x="2630805" y="2859405"/>
          <a:ext cx="1257300" cy="0"/>
        </a:xfrm>
        <a:prstGeom prst="line">
          <a:avLst/>
        </a:prstGeom>
        <a:noFill/>
        <a:ln w="12700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925830</xdr:colOff>
      <xdr:row>17</xdr:row>
      <xdr:rowOff>20955</xdr:rowOff>
    </xdr:from>
    <xdr:to>
      <xdr:col>4</xdr:col>
      <xdr:colOff>2040255</xdr:colOff>
      <xdr:row>21</xdr:row>
      <xdr:rowOff>59055</xdr:rowOff>
    </xdr:to>
    <xdr:sp macro="" textlink="">
      <xdr:nvSpPr>
        <xdr:cNvPr id="9" name="Line 7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SpPr>
          <a:spLocks noChangeShapeType="1"/>
        </xdr:cNvSpPr>
      </xdr:nvSpPr>
      <xdr:spPr bwMode="auto">
        <a:xfrm flipH="1">
          <a:off x="2783205" y="2859405"/>
          <a:ext cx="1114425" cy="685800"/>
        </a:xfrm>
        <a:prstGeom prst="line">
          <a:avLst/>
        </a:prstGeom>
        <a:noFill/>
        <a:ln w="12700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2145030</xdr:colOff>
      <xdr:row>12</xdr:row>
      <xdr:rowOff>114300</xdr:rowOff>
    </xdr:from>
    <xdr:to>
      <xdr:col>4</xdr:col>
      <xdr:colOff>3145155</xdr:colOff>
      <xdr:row>13</xdr:row>
      <xdr:rowOff>123825</xdr:rowOff>
    </xdr:to>
    <xdr:sp macro="" textlink="">
      <xdr:nvSpPr>
        <xdr:cNvPr id="10" name="Line 8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SpPr>
          <a:spLocks noChangeShapeType="1"/>
        </xdr:cNvSpPr>
      </xdr:nvSpPr>
      <xdr:spPr bwMode="auto">
        <a:xfrm>
          <a:off x="4002405" y="2143125"/>
          <a:ext cx="1000125" cy="171450"/>
        </a:xfrm>
        <a:prstGeom prst="line">
          <a:avLst/>
        </a:prstGeom>
        <a:noFill/>
        <a:ln w="12700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2040255</xdr:colOff>
      <xdr:row>17</xdr:row>
      <xdr:rowOff>30480</xdr:rowOff>
    </xdr:from>
    <xdr:to>
      <xdr:col>4</xdr:col>
      <xdr:colOff>2573655</xdr:colOff>
      <xdr:row>20</xdr:row>
      <xdr:rowOff>59055</xdr:rowOff>
    </xdr:to>
    <xdr:sp macro="" textlink="">
      <xdr:nvSpPr>
        <xdr:cNvPr id="11" name="Line 9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SpPr>
          <a:spLocks noChangeShapeType="1"/>
        </xdr:cNvSpPr>
      </xdr:nvSpPr>
      <xdr:spPr bwMode="auto">
        <a:xfrm>
          <a:off x="3897630" y="2868930"/>
          <a:ext cx="533400" cy="514350"/>
        </a:xfrm>
        <a:prstGeom prst="line">
          <a:avLst/>
        </a:prstGeom>
        <a:noFill/>
        <a:ln w="12700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4</xdr:col>
      <xdr:colOff>906780</xdr:colOff>
      <xdr:row>17</xdr:row>
      <xdr:rowOff>30480</xdr:rowOff>
    </xdr:from>
    <xdr:ext cx="485967" cy="141001"/>
    <xdr:sp macro="" textlink="">
      <xdr:nvSpPr>
        <xdr:cNvPr id="13" name="Texto 14">
          <a:extLst>
            <a:ext uri="{FF2B5EF4-FFF2-40B4-BE49-F238E27FC236}">
              <a16:creationId xmlns:a16="http://schemas.microsoft.com/office/drawing/2014/main" id="{00000000-0008-0000-1200-00000D000000}"/>
            </a:ext>
          </a:extLst>
        </xdr:cNvPr>
        <xdr:cNvSpPr txBox="1">
          <a:spLocks noChangeArrowheads="1"/>
        </xdr:cNvSpPr>
      </xdr:nvSpPr>
      <xdr:spPr bwMode="auto">
        <a:xfrm>
          <a:off x="2764155" y="2868930"/>
          <a:ext cx="485967" cy="14100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Guadiana</a:t>
          </a:r>
        </a:p>
      </xdr:txBody>
    </xdr:sp>
    <xdr:clientData/>
  </xdr:oneCellAnchor>
  <xdr:oneCellAnchor>
    <xdr:from>
      <xdr:col>4</xdr:col>
      <xdr:colOff>1192530</xdr:colOff>
      <xdr:row>7</xdr:row>
      <xdr:rowOff>114300</xdr:rowOff>
    </xdr:from>
    <xdr:ext cx="286360" cy="141001"/>
    <xdr:sp macro="" textlink="">
      <xdr:nvSpPr>
        <xdr:cNvPr id="15" name="Texto 11">
          <a:extLst>
            <a:ext uri="{FF2B5EF4-FFF2-40B4-BE49-F238E27FC236}">
              <a16:creationId xmlns:a16="http://schemas.microsoft.com/office/drawing/2014/main" id="{00000000-0008-0000-1200-00000F000000}"/>
            </a:ext>
          </a:extLst>
        </xdr:cNvPr>
        <xdr:cNvSpPr txBox="1">
          <a:spLocks noChangeArrowheads="1"/>
        </xdr:cNvSpPr>
      </xdr:nvSpPr>
      <xdr:spPr bwMode="auto">
        <a:xfrm>
          <a:off x="3049905" y="1333500"/>
          <a:ext cx="286360" cy="14100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Norte</a:t>
          </a:r>
        </a:p>
      </xdr:txBody>
    </xdr:sp>
    <xdr:clientData/>
  </xdr:oneCellAnchor>
  <xdr:twoCellAnchor>
    <xdr:from>
      <xdr:col>4</xdr:col>
      <xdr:colOff>226841</xdr:colOff>
      <xdr:row>8</xdr:row>
      <xdr:rowOff>20955</xdr:rowOff>
    </xdr:from>
    <xdr:to>
      <xdr:col>4</xdr:col>
      <xdr:colOff>255416</xdr:colOff>
      <xdr:row>10</xdr:row>
      <xdr:rowOff>59055</xdr:rowOff>
    </xdr:to>
    <xdr:sp macro="" textlink="">
      <xdr:nvSpPr>
        <xdr:cNvPr id="20" name="Rectangle 42">
          <a:extLst>
            <a:ext uri="{FF2B5EF4-FFF2-40B4-BE49-F238E27FC236}">
              <a16:creationId xmlns:a16="http://schemas.microsoft.com/office/drawing/2014/main" id="{00000000-0008-0000-1200-000014000000}"/>
            </a:ext>
          </a:extLst>
        </xdr:cNvPr>
        <xdr:cNvSpPr>
          <a:spLocks noChangeArrowheads="1"/>
        </xdr:cNvSpPr>
      </xdr:nvSpPr>
      <xdr:spPr bwMode="auto">
        <a:xfrm>
          <a:off x="2087879" y="1391090"/>
          <a:ext cx="28575" cy="360484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527244</xdr:colOff>
      <xdr:row>8</xdr:row>
      <xdr:rowOff>30480</xdr:rowOff>
    </xdr:from>
    <xdr:to>
      <xdr:col>4</xdr:col>
      <xdr:colOff>555819</xdr:colOff>
      <xdr:row>10</xdr:row>
      <xdr:rowOff>59055</xdr:rowOff>
    </xdr:to>
    <xdr:sp macro="" textlink="">
      <xdr:nvSpPr>
        <xdr:cNvPr id="23" name="Rectangle 51">
          <a:extLst>
            <a:ext uri="{FF2B5EF4-FFF2-40B4-BE49-F238E27FC236}">
              <a16:creationId xmlns:a16="http://schemas.microsoft.com/office/drawing/2014/main" id="{00000000-0008-0000-1200-000017000000}"/>
            </a:ext>
          </a:extLst>
        </xdr:cNvPr>
        <xdr:cNvSpPr>
          <a:spLocks noChangeArrowheads="1"/>
        </xdr:cNvSpPr>
      </xdr:nvSpPr>
      <xdr:spPr bwMode="auto">
        <a:xfrm>
          <a:off x="2388282" y="1400615"/>
          <a:ext cx="28575" cy="350959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2240280</xdr:colOff>
      <xdr:row>10</xdr:row>
      <xdr:rowOff>68580</xdr:rowOff>
    </xdr:from>
    <xdr:to>
      <xdr:col>4</xdr:col>
      <xdr:colOff>2268855</xdr:colOff>
      <xdr:row>12</xdr:row>
      <xdr:rowOff>97155</xdr:rowOff>
    </xdr:to>
    <xdr:sp macro="" textlink="">
      <xdr:nvSpPr>
        <xdr:cNvPr id="26" name="Rectangle 56">
          <a:extLst>
            <a:ext uri="{FF2B5EF4-FFF2-40B4-BE49-F238E27FC236}">
              <a16:creationId xmlns:a16="http://schemas.microsoft.com/office/drawing/2014/main" id="{00000000-0008-0000-1200-00001A000000}"/>
            </a:ext>
          </a:extLst>
        </xdr:cNvPr>
        <xdr:cNvSpPr>
          <a:spLocks noChangeArrowheads="1"/>
        </xdr:cNvSpPr>
      </xdr:nvSpPr>
      <xdr:spPr bwMode="auto">
        <a:xfrm>
          <a:off x="4097655" y="1773555"/>
          <a:ext cx="28575" cy="352425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2554605</xdr:colOff>
      <xdr:row>10</xdr:row>
      <xdr:rowOff>68580</xdr:rowOff>
    </xdr:from>
    <xdr:to>
      <xdr:col>4</xdr:col>
      <xdr:colOff>2583180</xdr:colOff>
      <xdr:row>12</xdr:row>
      <xdr:rowOff>97155</xdr:rowOff>
    </xdr:to>
    <xdr:sp macro="" textlink="">
      <xdr:nvSpPr>
        <xdr:cNvPr id="29" name="Rectangle 61">
          <a:extLst>
            <a:ext uri="{FF2B5EF4-FFF2-40B4-BE49-F238E27FC236}">
              <a16:creationId xmlns:a16="http://schemas.microsoft.com/office/drawing/2014/main" id="{00000000-0008-0000-1200-00001D000000}"/>
            </a:ext>
          </a:extLst>
        </xdr:cNvPr>
        <xdr:cNvSpPr>
          <a:spLocks noChangeArrowheads="1"/>
        </xdr:cNvSpPr>
      </xdr:nvSpPr>
      <xdr:spPr bwMode="auto">
        <a:xfrm>
          <a:off x="4411980" y="1773555"/>
          <a:ext cx="28575" cy="352425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2106930</xdr:colOff>
      <xdr:row>15</xdr:row>
      <xdr:rowOff>38100</xdr:rowOff>
    </xdr:from>
    <xdr:to>
      <xdr:col>4</xdr:col>
      <xdr:colOff>2135505</xdr:colOff>
      <xdr:row>17</xdr:row>
      <xdr:rowOff>66675</xdr:rowOff>
    </xdr:to>
    <xdr:sp macro="" textlink="">
      <xdr:nvSpPr>
        <xdr:cNvPr id="32" name="Rectangle 66">
          <a:extLst>
            <a:ext uri="{FF2B5EF4-FFF2-40B4-BE49-F238E27FC236}">
              <a16:creationId xmlns:a16="http://schemas.microsoft.com/office/drawing/2014/main" id="{00000000-0008-0000-1200-000020000000}"/>
            </a:ext>
          </a:extLst>
        </xdr:cNvPr>
        <xdr:cNvSpPr>
          <a:spLocks noChangeArrowheads="1"/>
        </xdr:cNvSpPr>
      </xdr:nvSpPr>
      <xdr:spPr bwMode="auto">
        <a:xfrm>
          <a:off x="3964305" y="2552700"/>
          <a:ext cx="28575" cy="352425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2402205</xdr:colOff>
      <xdr:row>15</xdr:row>
      <xdr:rowOff>38100</xdr:rowOff>
    </xdr:from>
    <xdr:to>
      <xdr:col>4</xdr:col>
      <xdr:colOff>2430780</xdr:colOff>
      <xdr:row>17</xdr:row>
      <xdr:rowOff>66675</xdr:rowOff>
    </xdr:to>
    <xdr:sp macro="" textlink="">
      <xdr:nvSpPr>
        <xdr:cNvPr id="34" name="Rectangle 71">
          <a:extLst>
            <a:ext uri="{FF2B5EF4-FFF2-40B4-BE49-F238E27FC236}">
              <a16:creationId xmlns:a16="http://schemas.microsoft.com/office/drawing/2014/main" id="{00000000-0008-0000-1200-000022000000}"/>
            </a:ext>
          </a:extLst>
        </xdr:cNvPr>
        <xdr:cNvSpPr>
          <a:spLocks noChangeArrowheads="1"/>
        </xdr:cNvSpPr>
      </xdr:nvSpPr>
      <xdr:spPr bwMode="auto">
        <a:xfrm>
          <a:off x="4259580" y="2552700"/>
          <a:ext cx="28575" cy="352425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1487805</xdr:colOff>
      <xdr:row>18</xdr:row>
      <xdr:rowOff>123825</xdr:rowOff>
    </xdr:from>
    <xdr:to>
      <xdr:col>4</xdr:col>
      <xdr:colOff>1516380</xdr:colOff>
      <xdr:row>20</xdr:row>
      <xdr:rowOff>152400</xdr:rowOff>
    </xdr:to>
    <xdr:sp macro="" textlink="">
      <xdr:nvSpPr>
        <xdr:cNvPr id="37" name="Rectangle 76">
          <a:extLst>
            <a:ext uri="{FF2B5EF4-FFF2-40B4-BE49-F238E27FC236}">
              <a16:creationId xmlns:a16="http://schemas.microsoft.com/office/drawing/2014/main" id="{00000000-0008-0000-1200-000025000000}"/>
            </a:ext>
          </a:extLst>
        </xdr:cNvPr>
        <xdr:cNvSpPr>
          <a:spLocks noChangeArrowheads="1"/>
        </xdr:cNvSpPr>
      </xdr:nvSpPr>
      <xdr:spPr bwMode="auto">
        <a:xfrm>
          <a:off x="3345180" y="3124200"/>
          <a:ext cx="28575" cy="352425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1792605</xdr:colOff>
      <xdr:row>18</xdr:row>
      <xdr:rowOff>123825</xdr:rowOff>
    </xdr:from>
    <xdr:to>
      <xdr:col>4</xdr:col>
      <xdr:colOff>1821180</xdr:colOff>
      <xdr:row>20</xdr:row>
      <xdr:rowOff>152400</xdr:rowOff>
    </xdr:to>
    <xdr:sp macro="" textlink="">
      <xdr:nvSpPr>
        <xdr:cNvPr id="39" name="Rectangle 81">
          <a:extLst>
            <a:ext uri="{FF2B5EF4-FFF2-40B4-BE49-F238E27FC236}">
              <a16:creationId xmlns:a16="http://schemas.microsoft.com/office/drawing/2014/main" id="{00000000-0008-0000-1200-000027000000}"/>
            </a:ext>
          </a:extLst>
        </xdr:cNvPr>
        <xdr:cNvSpPr>
          <a:spLocks noChangeArrowheads="1"/>
        </xdr:cNvSpPr>
      </xdr:nvSpPr>
      <xdr:spPr bwMode="auto">
        <a:xfrm>
          <a:off x="3649980" y="3124200"/>
          <a:ext cx="28575" cy="352425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811530</xdr:colOff>
      <xdr:row>18</xdr:row>
      <xdr:rowOff>59055</xdr:rowOff>
    </xdr:from>
    <xdr:to>
      <xdr:col>4</xdr:col>
      <xdr:colOff>840105</xdr:colOff>
      <xdr:row>20</xdr:row>
      <xdr:rowOff>87630</xdr:rowOff>
    </xdr:to>
    <xdr:sp macro="" textlink="">
      <xdr:nvSpPr>
        <xdr:cNvPr id="41" name="Rectangle 86">
          <a:extLst>
            <a:ext uri="{FF2B5EF4-FFF2-40B4-BE49-F238E27FC236}">
              <a16:creationId xmlns:a16="http://schemas.microsoft.com/office/drawing/2014/main" id="{00000000-0008-0000-1200-000029000000}"/>
            </a:ext>
          </a:extLst>
        </xdr:cNvPr>
        <xdr:cNvSpPr>
          <a:spLocks noChangeArrowheads="1"/>
        </xdr:cNvSpPr>
      </xdr:nvSpPr>
      <xdr:spPr bwMode="auto">
        <a:xfrm>
          <a:off x="2668905" y="3059430"/>
          <a:ext cx="28575" cy="352425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3028950</xdr:colOff>
      <xdr:row>24</xdr:row>
      <xdr:rowOff>28575</xdr:rowOff>
    </xdr:from>
    <xdr:to>
      <xdr:col>4</xdr:col>
      <xdr:colOff>3057525</xdr:colOff>
      <xdr:row>26</xdr:row>
      <xdr:rowOff>57150</xdr:rowOff>
    </xdr:to>
    <xdr:sp macro="" textlink="">
      <xdr:nvSpPr>
        <xdr:cNvPr id="44" name="Rectangle 91">
          <a:extLst>
            <a:ext uri="{FF2B5EF4-FFF2-40B4-BE49-F238E27FC236}">
              <a16:creationId xmlns:a16="http://schemas.microsoft.com/office/drawing/2014/main" id="{00000000-0008-0000-1200-00002C000000}"/>
            </a:ext>
          </a:extLst>
        </xdr:cNvPr>
        <xdr:cNvSpPr>
          <a:spLocks noChangeArrowheads="1"/>
        </xdr:cNvSpPr>
      </xdr:nvSpPr>
      <xdr:spPr bwMode="auto">
        <a:xfrm>
          <a:off x="4886325" y="3952875"/>
          <a:ext cx="28575" cy="352425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2533650</xdr:colOff>
      <xdr:row>24</xdr:row>
      <xdr:rowOff>28575</xdr:rowOff>
    </xdr:from>
    <xdr:to>
      <xdr:col>4</xdr:col>
      <xdr:colOff>2562225</xdr:colOff>
      <xdr:row>26</xdr:row>
      <xdr:rowOff>57150</xdr:rowOff>
    </xdr:to>
    <xdr:sp macro="" textlink="">
      <xdr:nvSpPr>
        <xdr:cNvPr id="47" name="Rectangle 96">
          <a:extLst>
            <a:ext uri="{FF2B5EF4-FFF2-40B4-BE49-F238E27FC236}">
              <a16:creationId xmlns:a16="http://schemas.microsoft.com/office/drawing/2014/main" id="{00000000-0008-0000-1200-00002F000000}"/>
            </a:ext>
          </a:extLst>
        </xdr:cNvPr>
        <xdr:cNvSpPr>
          <a:spLocks noChangeArrowheads="1"/>
        </xdr:cNvSpPr>
      </xdr:nvSpPr>
      <xdr:spPr bwMode="auto">
        <a:xfrm>
          <a:off x="4391025" y="3952875"/>
          <a:ext cx="28575" cy="352425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868680</xdr:colOff>
      <xdr:row>11</xdr:row>
      <xdr:rowOff>106680</xdr:rowOff>
    </xdr:from>
    <xdr:to>
      <xdr:col>4</xdr:col>
      <xdr:colOff>897255</xdr:colOff>
      <xdr:row>13</xdr:row>
      <xdr:rowOff>135255</xdr:rowOff>
    </xdr:to>
    <xdr:sp macro="" textlink="">
      <xdr:nvSpPr>
        <xdr:cNvPr id="50" name="Rectangle 101">
          <a:extLst>
            <a:ext uri="{FF2B5EF4-FFF2-40B4-BE49-F238E27FC236}">
              <a16:creationId xmlns:a16="http://schemas.microsoft.com/office/drawing/2014/main" id="{00000000-0008-0000-1200-000032000000}"/>
            </a:ext>
          </a:extLst>
        </xdr:cNvPr>
        <xdr:cNvSpPr>
          <a:spLocks noChangeArrowheads="1"/>
        </xdr:cNvSpPr>
      </xdr:nvSpPr>
      <xdr:spPr bwMode="auto">
        <a:xfrm>
          <a:off x="2726055" y="1973580"/>
          <a:ext cx="28575" cy="352425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1173480</xdr:colOff>
      <xdr:row>11</xdr:row>
      <xdr:rowOff>106680</xdr:rowOff>
    </xdr:from>
    <xdr:to>
      <xdr:col>4</xdr:col>
      <xdr:colOff>1202055</xdr:colOff>
      <xdr:row>13</xdr:row>
      <xdr:rowOff>135255</xdr:rowOff>
    </xdr:to>
    <xdr:sp macro="" textlink="">
      <xdr:nvSpPr>
        <xdr:cNvPr id="53" name="Rectangle 106">
          <a:extLst>
            <a:ext uri="{FF2B5EF4-FFF2-40B4-BE49-F238E27FC236}">
              <a16:creationId xmlns:a16="http://schemas.microsoft.com/office/drawing/2014/main" id="{00000000-0008-0000-1200-000035000000}"/>
            </a:ext>
          </a:extLst>
        </xdr:cNvPr>
        <xdr:cNvSpPr>
          <a:spLocks noChangeArrowheads="1"/>
        </xdr:cNvSpPr>
      </xdr:nvSpPr>
      <xdr:spPr bwMode="auto">
        <a:xfrm>
          <a:off x="3030855" y="1973580"/>
          <a:ext cx="28575" cy="352425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3505200</xdr:colOff>
      <xdr:row>24</xdr:row>
      <xdr:rowOff>28575</xdr:rowOff>
    </xdr:from>
    <xdr:to>
      <xdr:col>4</xdr:col>
      <xdr:colOff>3533775</xdr:colOff>
      <xdr:row>26</xdr:row>
      <xdr:rowOff>57150</xdr:rowOff>
    </xdr:to>
    <xdr:sp macro="" textlink="">
      <xdr:nvSpPr>
        <xdr:cNvPr id="56" name="Rectangle 111">
          <a:extLst>
            <a:ext uri="{FF2B5EF4-FFF2-40B4-BE49-F238E27FC236}">
              <a16:creationId xmlns:a16="http://schemas.microsoft.com/office/drawing/2014/main" id="{00000000-0008-0000-1200-000038000000}"/>
            </a:ext>
          </a:extLst>
        </xdr:cNvPr>
        <xdr:cNvSpPr>
          <a:spLocks noChangeArrowheads="1"/>
        </xdr:cNvSpPr>
      </xdr:nvSpPr>
      <xdr:spPr bwMode="auto">
        <a:xfrm>
          <a:off x="5362575" y="3952875"/>
          <a:ext cx="28575" cy="352425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1647825</xdr:colOff>
      <xdr:row>24</xdr:row>
      <xdr:rowOff>0</xdr:rowOff>
    </xdr:from>
    <xdr:to>
      <xdr:col>4</xdr:col>
      <xdr:colOff>2543175</xdr:colOff>
      <xdr:row>25</xdr:row>
      <xdr:rowOff>19050</xdr:rowOff>
    </xdr:to>
    <xdr:sp macro="" textlink="">
      <xdr:nvSpPr>
        <xdr:cNvPr id="57" name="Texto 239">
          <a:extLst>
            <a:ext uri="{FF2B5EF4-FFF2-40B4-BE49-F238E27FC236}">
              <a16:creationId xmlns:a16="http://schemas.microsoft.com/office/drawing/2014/main" id="{00000000-0008-0000-1200-000039000000}"/>
            </a:ext>
          </a:extLst>
        </xdr:cNvPr>
        <xdr:cNvSpPr txBox="1">
          <a:spLocks noChangeArrowheads="1"/>
        </xdr:cNvSpPr>
      </xdr:nvSpPr>
      <xdr:spPr bwMode="auto">
        <a:xfrm>
          <a:off x="3505200" y="3924300"/>
          <a:ext cx="895350" cy="1809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0" tIns="22860" rIns="27432" bIns="0" anchor="t" upright="1"/>
        <a:lstStyle/>
        <a:p>
          <a:pPr algn="r" rtl="0">
            <a:defRPr sz="1000"/>
          </a:pPr>
          <a:r>
            <a:rPr lang="es-ES" sz="800" b="0" i="0" u="none" strike="noStrike" baseline="0">
              <a:solidFill>
                <a:srgbClr val="004563"/>
              </a:solidFill>
              <a:latin typeface="Arial"/>
              <a:cs typeface="Arial"/>
            </a:rPr>
            <a:t>Reservas (GWh)</a:t>
          </a:r>
        </a:p>
      </xdr:txBody>
    </xdr:sp>
    <xdr:clientData/>
  </xdr:twoCellAnchor>
  <xdr:twoCellAnchor>
    <xdr:from>
      <xdr:col>4</xdr:col>
      <xdr:colOff>1647825</xdr:colOff>
      <xdr:row>25</xdr:row>
      <xdr:rowOff>66675</xdr:rowOff>
    </xdr:from>
    <xdr:to>
      <xdr:col>4</xdr:col>
      <xdr:colOff>2543175</xdr:colOff>
      <xdr:row>26</xdr:row>
      <xdr:rowOff>76200</xdr:rowOff>
    </xdr:to>
    <xdr:sp macro="" textlink="">
      <xdr:nvSpPr>
        <xdr:cNvPr id="58" name="Texto 239">
          <a:extLst>
            <a:ext uri="{FF2B5EF4-FFF2-40B4-BE49-F238E27FC236}">
              <a16:creationId xmlns:a16="http://schemas.microsoft.com/office/drawing/2014/main" id="{00000000-0008-0000-1200-00003A000000}"/>
            </a:ext>
          </a:extLst>
        </xdr:cNvPr>
        <xdr:cNvSpPr txBox="1">
          <a:spLocks noChangeArrowheads="1"/>
        </xdr:cNvSpPr>
      </xdr:nvSpPr>
      <xdr:spPr bwMode="auto">
        <a:xfrm>
          <a:off x="3505200" y="4152900"/>
          <a:ext cx="895350" cy="1714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0" tIns="22860" rIns="27432" bIns="0" anchor="t" upright="1"/>
        <a:lstStyle/>
        <a:p>
          <a:pPr algn="r" rtl="0">
            <a:defRPr sz="1000"/>
          </a:pPr>
          <a:r>
            <a:rPr lang="es-ES" sz="800" b="0" i="0" u="none" strike="noStrike" baseline="0">
              <a:solidFill>
                <a:srgbClr val="004563"/>
              </a:solidFill>
              <a:latin typeface="Arial"/>
              <a:cs typeface="Arial"/>
            </a:rPr>
            <a:t>Llenado (%)</a:t>
          </a:r>
        </a:p>
      </xdr:txBody>
    </xdr:sp>
    <xdr:clientData/>
  </xdr:twoCellAnchor>
  <xdr:twoCellAnchor>
    <xdr:from>
      <xdr:col>4</xdr:col>
      <xdr:colOff>2495550</xdr:colOff>
      <xdr:row>21</xdr:row>
      <xdr:rowOff>123825</xdr:rowOff>
    </xdr:from>
    <xdr:to>
      <xdr:col>4</xdr:col>
      <xdr:colOff>3886200</xdr:colOff>
      <xdr:row>24</xdr:row>
      <xdr:rowOff>9525</xdr:rowOff>
    </xdr:to>
    <xdr:sp macro="" textlink="">
      <xdr:nvSpPr>
        <xdr:cNvPr id="59" name="Texto 239">
          <a:extLst>
            <a:ext uri="{FF2B5EF4-FFF2-40B4-BE49-F238E27FC236}">
              <a16:creationId xmlns:a16="http://schemas.microsoft.com/office/drawing/2014/main" id="{00000000-0008-0000-1200-00003B000000}"/>
            </a:ext>
          </a:extLst>
        </xdr:cNvPr>
        <xdr:cNvSpPr txBox="1">
          <a:spLocks noChangeArrowheads="1"/>
        </xdr:cNvSpPr>
      </xdr:nvSpPr>
      <xdr:spPr bwMode="auto">
        <a:xfrm>
          <a:off x="4352925" y="3609975"/>
          <a:ext cx="1390650" cy="3238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u="none" strike="noStrike" baseline="0">
              <a:solidFill>
                <a:srgbClr val="004563"/>
              </a:solidFill>
              <a:latin typeface="Arial"/>
              <a:cs typeface="Arial"/>
            </a:rPr>
            <a:t>Régimen   Régimen                   </a:t>
          </a:r>
        </a:p>
        <a:p>
          <a:pPr algn="l" rtl="0">
            <a:defRPr sz="1000"/>
          </a:pPr>
          <a:r>
            <a:rPr lang="es-ES" sz="800" b="0" i="0" u="none" strike="noStrike" baseline="0">
              <a:solidFill>
                <a:srgbClr val="004563"/>
              </a:solidFill>
              <a:latin typeface="Arial"/>
              <a:cs typeface="Arial"/>
            </a:rPr>
            <a:t>anual         hiperanual  Total     </a:t>
          </a:r>
        </a:p>
      </xdr:txBody>
    </xdr:sp>
    <xdr:clientData/>
  </xdr:twoCellAnchor>
  <xdr:twoCellAnchor>
    <xdr:from>
      <xdr:col>4</xdr:col>
      <xdr:colOff>845233</xdr:colOff>
      <xdr:row>8</xdr:row>
      <xdr:rowOff>25644</xdr:rowOff>
    </xdr:from>
    <xdr:to>
      <xdr:col>4</xdr:col>
      <xdr:colOff>873808</xdr:colOff>
      <xdr:row>10</xdr:row>
      <xdr:rowOff>54219</xdr:rowOff>
    </xdr:to>
    <xdr:sp macro="" textlink="">
      <xdr:nvSpPr>
        <xdr:cNvPr id="63" name="Rectangle 51">
          <a:extLst>
            <a:ext uri="{FF2B5EF4-FFF2-40B4-BE49-F238E27FC236}">
              <a16:creationId xmlns:a16="http://schemas.microsoft.com/office/drawing/2014/main" id="{00000000-0008-0000-1200-00003F000000}"/>
            </a:ext>
          </a:extLst>
        </xdr:cNvPr>
        <xdr:cNvSpPr>
          <a:spLocks noChangeArrowheads="1"/>
        </xdr:cNvSpPr>
      </xdr:nvSpPr>
      <xdr:spPr bwMode="auto">
        <a:xfrm>
          <a:off x="2706271" y="1395779"/>
          <a:ext cx="28575" cy="350959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1487805</xdr:colOff>
      <xdr:row>11</xdr:row>
      <xdr:rowOff>95250</xdr:rowOff>
    </xdr:from>
    <xdr:to>
      <xdr:col>4</xdr:col>
      <xdr:colOff>1516380</xdr:colOff>
      <xdr:row>13</xdr:row>
      <xdr:rowOff>123825</xdr:rowOff>
    </xdr:to>
    <xdr:sp macro="" textlink="">
      <xdr:nvSpPr>
        <xdr:cNvPr id="66" name="Rectangle 51">
          <a:extLst>
            <a:ext uri="{FF2B5EF4-FFF2-40B4-BE49-F238E27FC236}">
              <a16:creationId xmlns:a16="http://schemas.microsoft.com/office/drawing/2014/main" id="{00000000-0008-0000-1200-000042000000}"/>
            </a:ext>
          </a:extLst>
        </xdr:cNvPr>
        <xdr:cNvSpPr>
          <a:spLocks noChangeArrowheads="1"/>
        </xdr:cNvSpPr>
      </xdr:nvSpPr>
      <xdr:spPr bwMode="auto">
        <a:xfrm>
          <a:off x="3345180" y="1962150"/>
          <a:ext cx="28575" cy="352425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2859405</xdr:colOff>
      <xdr:row>10</xdr:row>
      <xdr:rowOff>66675</xdr:rowOff>
    </xdr:from>
    <xdr:to>
      <xdr:col>4</xdr:col>
      <xdr:colOff>2887980</xdr:colOff>
      <xdr:row>12</xdr:row>
      <xdr:rowOff>95250</xdr:rowOff>
    </xdr:to>
    <xdr:sp macro="" textlink="">
      <xdr:nvSpPr>
        <xdr:cNvPr id="69" name="Rectangle 61">
          <a:extLst>
            <a:ext uri="{FF2B5EF4-FFF2-40B4-BE49-F238E27FC236}">
              <a16:creationId xmlns:a16="http://schemas.microsoft.com/office/drawing/2014/main" id="{00000000-0008-0000-1200-000045000000}"/>
            </a:ext>
          </a:extLst>
        </xdr:cNvPr>
        <xdr:cNvSpPr>
          <a:spLocks noChangeArrowheads="1"/>
        </xdr:cNvSpPr>
      </xdr:nvSpPr>
      <xdr:spPr bwMode="auto">
        <a:xfrm>
          <a:off x="4716780" y="1771650"/>
          <a:ext cx="28575" cy="352425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2707005</xdr:colOff>
      <xdr:row>15</xdr:row>
      <xdr:rowOff>38100</xdr:rowOff>
    </xdr:from>
    <xdr:to>
      <xdr:col>4</xdr:col>
      <xdr:colOff>2735580</xdr:colOff>
      <xdr:row>17</xdr:row>
      <xdr:rowOff>66675</xdr:rowOff>
    </xdr:to>
    <xdr:sp macro="" textlink="">
      <xdr:nvSpPr>
        <xdr:cNvPr id="72" name="Rectangle 71">
          <a:extLst>
            <a:ext uri="{FF2B5EF4-FFF2-40B4-BE49-F238E27FC236}">
              <a16:creationId xmlns:a16="http://schemas.microsoft.com/office/drawing/2014/main" id="{00000000-0008-0000-1200-000048000000}"/>
            </a:ext>
          </a:extLst>
        </xdr:cNvPr>
        <xdr:cNvSpPr>
          <a:spLocks noChangeArrowheads="1"/>
        </xdr:cNvSpPr>
      </xdr:nvSpPr>
      <xdr:spPr bwMode="auto">
        <a:xfrm>
          <a:off x="4564380" y="2552700"/>
          <a:ext cx="28575" cy="352425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2097405</xdr:colOff>
      <xdr:row>18</xdr:row>
      <xdr:rowOff>125730</xdr:rowOff>
    </xdr:from>
    <xdr:to>
      <xdr:col>4</xdr:col>
      <xdr:colOff>2125980</xdr:colOff>
      <xdr:row>20</xdr:row>
      <xdr:rowOff>154305</xdr:rowOff>
    </xdr:to>
    <xdr:sp macro="" textlink="">
      <xdr:nvSpPr>
        <xdr:cNvPr id="75" name="Rectangle 81">
          <a:extLst>
            <a:ext uri="{FF2B5EF4-FFF2-40B4-BE49-F238E27FC236}">
              <a16:creationId xmlns:a16="http://schemas.microsoft.com/office/drawing/2014/main" id="{00000000-0008-0000-1200-00004B000000}"/>
            </a:ext>
          </a:extLst>
        </xdr:cNvPr>
        <xdr:cNvSpPr>
          <a:spLocks noChangeArrowheads="1"/>
        </xdr:cNvSpPr>
      </xdr:nvSpPr>
      <xdr:spPr bwMode="auto">
        <a:xfrm>
          <a:off x="3954780" y="3126105"/>
          <a:ext cx="28575" cy="352425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259080</xdr:colOff>
      <xdr:row>9</xdr:row>
      <xdr:rowOff>28575</xdr:rowOff>
    </xdr:from>
    <xdr:to>
      <xdr:col>4</xdr:col>
      <xdr:colOff>495300</xdr:colOff>
      <xdr:row>10</xdr:row>
      <xdr:rowOff>27200</xdr:rowOff>
    </xdr:to>
    <xdr:sp macro="" textlink="'Data 3'!F70">
      <xdr:nvSpPr>
        <xdr:cNvPr id="100" name="Text Box 45">
          <a:extLst>
            <a:ext uri="{FF2B5EF4-FFF2-40B4-BE49-F238E27FC236}">
              <a16:creationId xmlns:a16="http://schemas.microsoft.com/office/drawing/2014/main" id="{00000000-0008-0000-1200-000064000000}"/>
            </a:ext>
          </a:extLst>
        </xdr:cNvPr>
        <xdr:cNvSpPr txBox="1">
          <a:spLocks noChangeArrowheads="1" noTextEdit="1"/>
        </xdr:cNvSpPr>
      </xdr:nvSpPr>
      <xdr:spPr bwMode="auto">
        <a:xfrm>
          <a:off x="2116455" y="1571625"/>
          <a:ext cx="236220" cy="160550"/>
        </a:xfrm>
        <a:prstGeom prst="rect">
          <a:avLst/>
        </a:prstGeom>
        <a:solidFill>
          <a:srgbClr val="00B0F0"/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marL="0" indent="0" algn="ctr" rtl="0">
            <a:defRPr sz="1000"/>
          </a:pPr>
          <a:fld id="{F7F4F971-DEA8-4716-8C9B-4D424A1CDFE2}" type="TxLink">
            <a:rPr lang="en-US" sz="800" b="1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66,8%</a:t>
          </a:fld>
          <a:endParaRPr lang="es-ES" sz="800" b="1" i="0" u="none" strike="noStrike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573405</xdr:colOff>
      <xdr:row>8</xdr:row>
      <xdr:rowOff>133350</xdr:rowOff>
    </xdr:from>
    <xdr:to>
      <xdr:col>4</xdr:col>
      <xdr:colOff>828675</xdr:colOff>
      <xdr:row>10</xdr:row>
      <xdr:rowOff>35925</xdr:rowOff>
    </xdr:to>
    <xdr:sp macro="" textlink="'Data 3'!H70">
      <xdr:nvSpPr>
        <xdr:cNvPr id="103" name="Text Box 49">
          <a:extLst>
            <a:ext uri="{FF2B5EF4-FFF2-40B4-BE49-F238E27FC236}">
              <a16:creationId xmlns:a16="http://schemas.microsoft.com/office/drawing/2014/main" id="{00000000-0008-0000-1200-000067000000}"/>
            </a:ext>
          </a:extLst>
        </xdr:cNvPr>
        <xdr:cNvSpPr txBox="1">
          <a:spLocks noChangeArrowheads="1" noTextEdit="1"/>
        </xdr:cNvSpPr>
      </xdr:nvSpPr>
      <xdr:spPr bwMode="auto">
        <a:xfrm>
          <a:off x="2430780" y="1514475"/>
          <a:ext cx="255270" cy="226425"/>
        </a:xfrm>
        <a:prstGeom prst="rect">
          <a:avLst/>
        </a:prstGeom>
        <a:solidFill>
          <a:srgbClr val="00B050"/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marL="0" indent="0" algn="ctr" rtl="0">
            <a:defRPr sz="1000"/>
          </a:pPr>
          <a:fld id="{B5FEBE96-A646-4C6F-A3A0-BA76EB9748AC}" type="TxLink">
            <a:rPr lang="en-US" sz="800" b="1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92,1%</a:t>
          </a:fld>
          <a:endParaRPr lang="es-ES" sz="800" b="1" i="0" u="none" strike="noStrike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890905</xdr:colOff>
      <xdr:row>9</xdr:row>
      <xdr:rowOff>19050</xdr:rowOff>
    </xdr:from>
    <xdr:to>
      <xdr:col>4</xdr:col>
      <xdr:colOff>1152525</xdr:colOff>
      <xdr:row>10</xdr:row>
      <xdr:rowOff>38101</xdr:rowOff>
    </xdr:to>
    <xdr:sp macro="" textlink="'Data 3'!J70">
      <xdr:nvSpPr>
        <xdr:cNvPr id="104" name="Text Box 109">
          <a:extLst>
            <a:ext uri="{FF2B5EF4-FFF2-40B4-BE49-F238E27FC236}">
              <a16:creationId xmlns:a16="http://schemas.microsoft.com/office/drawing/2014/main" id="{00000000-0008-0000-1200-000068000000}"/>
            </a:ext>
          </a:extLst>
        </xdr:cNvPr>
        <xdr:cNvSpPr txBox="1">
          <a:spLocks noChangeArrowheads="1" noTextEdit="1"/>
        </xdr:cNvSpPr>
      </xdr:nvSpPr>
      <xdr:spPr bwMode="auto">
        <a:xfrm>
          <a:off x="2748280" y="1562100"/>
          <a:ext cx="261620" cy="180976"/>
        </a:xfrm>
        <a:prstGeom prst="rect">
          <a:avLst/>
        </a:prstGeom>
        <a:solidFill>
          <a:schemeClr val="bg1">
            <a:lumMod val="50000"/>
          </a:schemeClr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marL="0" indent="0" algn="ctr" rtl="0">
            <a:defRPr sz="1000"/>
          </a:pPr>
          <a:fld id="{2505EADB-DBBC-4D23-88BC-B2048BC480EB}" type="TxLink">
            <a:rPr lang="en-US" sz="800" b="1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73,4%</a:t>
          </a:fld>
          <a:endParaRPr lang="es-ES" sz="800" b="1" i="0" u="none" strike="noStrike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230505</xdr:colOff>
      <xdr:row>7</xdr:row>
      <xdr:rowOff>57150</xdr:rowOff>
    </xdr:from>
    <xdr:to>
      <xdr:col>4</xdr:col>
      <xdr:colOff>554355</xdr:colOff>
      <xdr:row>8</xdr:row>
      <xdr:rowOff>95250</xdr:rowOff>
    </xdr:to>
    <xdr:sp macro="" textlink="'Data 3'!G70">
      <xdr:nvSpPr>
        <xdr:cNvPr id="105" name="Texto 239">
          <a:extLst>
            <a:ext uri="{FF2B5EF4-FFF2-40B4-BE49-F238E27FC236}">
              <a16:creationId xmlns:a16="http://schemas.microsoft.com/office/drawing/2014/main" id="{00000000-0008-0000-1200-000069000000}"/>
            </a:ext>
          </a:extLst>
        </xdr:cNvPr>
        <xdr:cNvSpPr txBox="1">
          <a:spLocks noChangeArrowheads="1" noTextEdit="1"/>
        </xdr:cNvSpPr>
      </xdr:nvSpPr>
      <xdr:spPr bwMode="auto">
        <a:xfrm>
          <a:off x="2087880" y="1276350"/>
          <a:ext cx="323850" cy="2000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indent="0" algn="l" rtl="0">
            <a:defRPr sz="1000"/>
          </a:pPr>
          <a:fld id="{024E62CA-E3B0-4332-8273-CBE9A2EA6ABC}" type="TxLink">
            <a:rPr lang="en-US" sz="800" b="0" i="0" u="none" strike="noStrike" baseline="0">
              <a:solidFill>
                <a:srgbClr val="004563"/>
              </a:solidFill>
              <a:latin typeface="Arial"/>
              <a:ea typeface="+mn-ea"/>
              <a:cs typeface="Arial"/>
            </a:rPr>
            <a:pPr marL="0" indent="0" algn="l" rtl="0">
              <a:defRPr sz="1000"/>
            </a:pPr>
            <a:t>1.700</a:t>
          </a:fld>
          <a:endParaRPr lang="es-ES" sz="800" b="0" i="0" u="none" strike="noStrike" baseline="0">
            <a:solidFill>
              <a:srgbClr val="004563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558018</xdr:colOff>
      <xdr:row>7</xdr:row>
      <xdr:rowOff>45427</xdr:rowOff>
    </xdr:from>
    <xdr:to>
      <xdr:col>4</xdr:col>
      <xdr:colOff>881868</xdr:colOff>
      <xdr:row>8</xdr:row>
      <xdr:rowOff>83527</xdr:rowOff>
    </xdr:to>
    <xdr:sp macro="" textlink="'Data 3'!I70">
      <xdr:nvSpPr>
        <xdr:cNvPr id="106" name="Texto 239">
          <a:extLst>
            <a:ext uri="{FF2B5EF4-FFF2-40B4-BE49-F238E27FC236}">
              <a16:creationId xmlns:a16="http://schemas.microsoft.com/office/drawing/2014/main" id="{00000000-0008-0000-1200-00006A000000}"/>
            </a:ext>
          </a:extLst>
        </xdr:cNvPr>
        <xdr:cNvSpPr txBox="1">
          <a:spLocks noChangeArrowheads="1" noTextEdit="1"/>
        </xdr:cNvSpPr>
      </xdr:nvSpPr>
      <xdr:spPr bwMode="auto">
        <a:xfrm>
          <a:off x="2415393" y="1264627"/>
          <a:ext cx="323850" cy="2000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indent="0" algn="l" rtl="0">
            <a:defRPr sz="1000"/>
          </a:pPr>
          <a:fld id="{58B3F277-6782-4ED2-BE5A-4EF20380975E}" type="TxLink">
            <a:rPr lang="en-US" sz="800" b="0" i="0" u="none" strike="noStrike" baseline="0">
              <a:solidFill>
                <a:srgbClr val="004563"/>
              </a:solidFill>
              <a:latin typeface="Arial"/>
              <a:ea typeface="+mn-ea"/>
              <a:cs typeface="Arial"/>
            </a:rPr>
            <a:pPr marL="0" indent="0" algn="l" rtl="0">
              <a:defRPr sz="1000"/>
            </a:pPr>
            <a:t>838</a:t>
          </a:fld>
          <a:endParaRPr lang="es-ES" sz="800" b="0" i="0" u="none" strike="noStrike" baseline="0">
            <a:solidFill>
              <a:srgbClr val="004563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881430</xdr:colOff>
      <xdr:row>7</xdr:row>
      <xdr:rowOff>41031</xdr:rowOff>
    </xdr:from>
    <xdr:to>
      <xdr:col>4</xdr:col>
      <xdr:colOff>1205280</xdr:colOff>
      <xdr:row>8</xdr:row>
      <xdr:rowOff>79131</xdr:rowOff>
    </xdr:to>
    <xdr:sp macro="" textlink="'Data 3'!K70">
      <xdr:nvSpPr>
        <xdr:cNvPr id="107" name="Texto 239">
          <a:extLst>
            <a:ext uri="{FF2B5EF4-FFF2-40B4-BE49-F238E27FC236}">
              <a16:creationId xmlns:a16="http://schemas.microsoft.com/office/drawing/2014/main" id="{00000000-0008-0000-1200-00006B000000}"/>
            </a:ext>
          </a:extLst>
        </xdr:cNvPr>
        <xdr:cNvSpPr txBox="1">
          <a:spLocks noChangeArrowheads="1" noTextEdit="1"/>
        </xdr:cNvSpPr>
      </xdr:nvSpPr>
      <xdr:spPr bwMode="auto">
        <a:xfrm>
          <a:off x="2738805" y="1260231"/>
          <a:ext cx="323850" cy="2000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indent="0" algn="l" rtl="0">
            <a:defRPr sz="1000"/>
          </a:pPr>
          <a:fld id="{541D0F1C-F015-4865-AF97-225A7EDCCE1A}" type="TxLink">
            <a:rPr lang="en-US" sz="800" b="0" i="0" u="none" strike="noStrike" baseline="0">
              <a:solidFill>
                <a:srgbClr val="004563"/>
              </a:solidFill>
              <a:latin typeface="Arial"/>
              <a:ea typeface="+mn-ea"/>
              <a:cs typeface="Arial"/>
            </a:rPr>
            <a:pPr marL="0" indent="0" algn="l" rtl="0">
              <a:defRPr sz="1000"/>
            </a:pPr>
            <a:t>2.538</a:t>
          </a:fld>
          <a:endParaRPr lang="es-ES" sz="800" b="0" i="0" u="none" strike="noStrike" baseline="0">
            <a:solidFill>
              <a:srgbClr val="004563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1497330</xdr:colOff>
      <xdr:row>7</xdr:row>
      <xdr:rowOff>104775</xdr:rowOff>
    </xdr:from>
    <xdr:to>
      <xdr:col>4</xdr:col>
      <xdr:colOff>1821180</xdr:colOff>
      <xdr:row>8</xdr:row>
      <xdr:rowOff>142875</xdr:rowOff>
    </xdr:to>
    <xdr:sp macro="" textlink="'Data 3'!E70">
      <xdr:nvSpPr>
        <xdr:cNvPr id="108" name="Texto 239">
          <a:extLst>
            <a:ext uri="{FF2B5EF4-FFF2-40B4-BE49-F238E27FC236}">
              <a16:creationId xmlns:a16="http://schemas.microsoft.com/office/drawing/2014/main" id="{00000000-0008-0000-1200-00006C000000}"/>
            </a:ext>
          </a:extLst>
        </xdr:cNvPr>
        <xdr:cNvSpPr txBox="1">
          <a:spLocks noChangeArrowheads="1" noTextEdit="1"/>
        </xdr:cNvSpPr>
      </xdr:nvSpPr>
      <xdr:spPr bwMode="auto">
        <a:xfrm>
          <a:off x="3354705" y="1323975"/>
          <a:ext cx="323850" cy="2000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indent="0" algn="l" rtl="0">
            <a:defRPr sz="1000"/>
          </a:pPr>
          <a:fld id="{37AA9071-48BF-4505-8727-2AC73EFF86EF}" type="TxLink">
            <a:rPr lang="en-US" sz="800" b="1" i="0" u="none" strike="noStrike" baseline="0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l" rtl="0">
              <a:defRPr sz="1000"/>
            </a:pPr>
            <a:t>5.204</a:t>
          </a:fld>
          <a:endParaRPr lang="es-ES" sz="800" b="1" i="0" u="none" strike="noStrike" baseline="0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oneCellAnchor>
    <xdr:from>
      <xdr:col>4</xdr:col>
      <xdr:colOff>1743075</xdr:colOff>
      <xdr:row>7</xdr:row>
      <xdr:rowOff>85725</xdr:rowOff>
    </xdr:from>
    <xdr:ext cx="390525" cy="180975"/>
    <xdr:sp macro="" textlink="">
      <xdr:nvSpPr>
        <xdr:cNvPr id="110" name="CuadroTexto 109">
          <a:extLst>
            <a:ext uri="{FF2B5EF4-FFF2-40B4-BE49-F238E27FC236}">
              <a16:creationId xmlns:a16="http://schemas.microsoft.com/office/drawing/2014/main" id="{00000000-0008-0000-1200-00006E000000}"/>
            </a:ext>
          </a:extLst>
        </xdr:cNvPr>
        <xdr:cNvSpPr txBox="1"/>
      </xdr:nvSpPr>
      <xdr:spPr>
        <a:xfrm>
          <a:off x="3600450" y="1304925"/>
          <a:ext cx="390525" cy="1809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8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MW</a:t>
          </a:r>
        </a:p>
      </xdr:txBody>
    </xdr:sp>
    <xdr:clientData/>
  </xdr:oneCellAnchor>
  <xdr:twoCellAnchor>
    <xdr:from>
      <xdr:col>4</xdr:col>
      <xdr:colOff>914400</xdr:colOff>
      <xdr:row>12</xdr:row>
      <xdr:rowOff>76200</xdr:rowOff>
    </xdr:from>
    <xdr:to>
      <xdr:col>4</xdr:col>
      <xdr:colOff>1166400</xdr:colOff>
      <xdr:row>13</xdr:row>
      <xdr:rowOff>112790</xdr:rowOff>
    </xdr:to>
    <xdr:sp macro="" textlink="'Data 3'!F71">
      <xdr:nvSpPr>
        <xdr:cNvPr id="111" name="Text Box 99">
          <a:extLst>
            <a:ext uri="{FF2B5EF4-FFF2-40B4-BE49-F238E27FC236}">
              <a16:creationId xmlns:a16="http://schemas.microsoft.com/office/drawing/2014/main" id="{00000000-0008-0000-1200-00006F000000}"/>
            </a:ext>
          </a:extLst>
        </xdr:cNvPr>
        <xdr:cNvSpPr txBox="1">
          <a:spLocks noChangeArrowheads="1" noTextEdit="1"/>
        </xdr:cNvSpPr>
      </xdr:nvSpPr>
      <xdr:spPr bwMode="auto">
        <a:xfrm>
          <a:off x="2771775" y="2105025"/>
          <a:ext cx="252000" cy="198515"/>
        </a:xfrm>
        <a:prstGeom prst="rect">
          <a:avLst/>
        </a:prstGeom>
        <a:solidFill>
          <a:srgbClr val="00B0F0"/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marL="0" indent="0" algn="ctr" rtl="0">
            <a:defRPr sz="1000"/>
          </a:pPr>
          <a:fld id="{0230AC9F-2FA0-4E85-A16B-3091EC8D354A}" type="TxLink">
            <a:rPr lang="en-US" sz="800" b="1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75,1%</a:t>
          </a:fld>
          <a:endParaRPr lang="es-ES" sz="800" b="1" i="0" u="none" strike="noStrike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1228725</xdr:colOff>
      <xdr:row>12</xdr:row>
      <xdr:rowOff>123825</xdr:rowOff>
    </xdr:from>
    <xdr:to>
      <xdr:col>4</xdr:col>
      <xdr:colOff>1466850</xdr:colOff>
      <xdr:row>13</xdr:row>
      <xdr:rowOff>115912</xdr:rowOff>
    </xdr:to>
    <xdr:sp macro="" textlink="'Data 3'!H71">
      <xdr:nvSpPr>
        <xdr:cNvPr id="112" name="Text Box 104">
          <a:extLst>
            <a:ext uri="{FF2B5EF4-FFF2-40B4-BE49-F238E27FC236}">
              <a16:creationId xmlns:a16="http://schemas.microsoft.com/office/drawing/2014/main" id="{00000000-0008-0000-1200-000070000000}"/>
            </a:ext>
          </a:extLst>
        </xdr:cNvPr>
        <xdr:cNvSpPr txBox="1">
          <a:spLocks noChangeArrowheads="1" noTextEdit="1"/>
        </xdr:cNvSpPr>
      </xdr:nvSpPr>
      <xdr:spPr bwMode="auto">
        <a:xfrm>
          <a:off x="3086100" y="2152650"/>
          <a:ext cx="238125" cy="154012"/>
        </a:xfrm>
        <a:prstGeom prst="rect">
          <a:avLst/>
        </a:prstGeom>
        <a:solidFill>
          <a:srgbClr val="00B050"/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marL="0" indent="0" algn="ctr" rtl="0">
            <a:defRPr sz="1000"/>
          </a:pPr>
          <a:fld id="{E768463A-88C4-4CE3-BD6E-8E68FB2741F3}" type="TxLink">
            <a:rPr lang="en-US" sz="800" b="1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56,0%</a:t>
          </a:fld>
          <a:endParaRPr lang="es-ES" sz="800" b="1" i="0" u="none" strike="noStrike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1543050</xdr:colOff>
      <xdr:row>12</xdr:row>
      <xdr:rowOff>104775</xdr:rowOff>
    </xdr:from>
    <xdr:to>
      <xdr:col>4</xdr:col>
      <xdr:colOff>1795050</xdr:colOff>
      <xdr:row>13</xdr:row>
      <xdr:rowOff>102373</xdr:rowOff>
    </xdr:to>
    <xdr:sp macro="" textlink="'Data 3'!J71">
      <xdr:nvSpPr>
        <xdr:cNvPr id="113" name="Text Box 109">
          <a:extLst>
            <a:ext uri="{FF2B5EF4-FFF2-40B4-BE49-F238E27FC236}">
              <a16:creationId xmlns:a16="http://schemas.microsoft.com/office/drawing/2014/main" id="{00000000-0008-0000-1200-000071000000}"/>
            </a:ext>
          </a:extLst>
        </xdr:cNvPr>
        <xdr:cNvSpPr txBox="1">
          <a:spLocks noChangeArrowheads="1" noTextEdit="1"/>
        </xdr:cNvSpPr>
      </xdr:nvSpPr>
      <xdr:spPr bwMode="auto">
        <a:xfrm>
          <a:off x="3400425" y="2133600"/>
          <a:ext cx="252000" cy="159523"/>
        </a:xfrm>
        <a:prstGeom prst="rect">
          <a:avLst/>
        </a:prstGeom>
        <a:solidFill>
          <a:schemeClr val="bg1">
            <a:lumMod val="50000"/>
          </a:schemeClr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marL="0" indent="0" algn="ctr" rtl="0">
            <a:defRPr sz="1000"/>
          </a:pPr>
          <a:fld id="{2191A7EB-3DC3-456D-8743-462A9276EE51}" type="TxLink">
            <a:rPr lang="en-US" sz="800" b="1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62,7%</a:t>
          </a:fld>
          <a:endParaRPr lang="es-ES" sz="800" b="1" i="0" u="none" strike="noStrike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oneCellAnchor>
    <xdr:from>
      <xdr:col>4</xdr:col>
      <xdr:colOff>1230630</xdr:colOff>
      <xdr:row>9</xdr:row>
      <xdr:rowOff>107950</xdr:rowOff>
    </xdr:from>
    <xdr:ext cx="314830" cy="141001"/>
    <xdr:sp macro="" textlink="">
      <xdr:nvSpPr>
        <xdr:cNvPr id="114" name="Texto 13">
          <a:extLst>
            <a:ext uri="{FF2B5EF4-FFF2-40B4-BE49-F238E27FC236}">
              <a16:creationId xmlns:a16="http://schemas.microsoft.com/office/drawing/2014/main" id="{00000000-0008-0000-1200-000072000000}"/>
            </a:ext>
          </a:extLst>
        </xdr:cNvPr>
        <xdr:cNvSpPr txBox="1">
          <a:spLocks noChangeArrowheads="1"/>
        </xdr:cNvSpPr>
      </xdr:nvSpPr>
      <xdr:spPr bwMode="auto">
        <a:xfrm>
          <a:off x="3088005" y="1651000"/>
          <a:ext cx="314830" cy="14100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Duero</a:t>
          </a:r>
        </a:p>
      </xdr:txBody>
    </xdr:sp>
    <xdr:clientData/>
  </xdr:oneCellAnchor>
  <xdr:twoCellAnchor>
    <xdr:from>
      <xdr:col>4</xdr:col>
      <xdr:colOff>1571625</xdr:colOff>
      <xdr:row>9</xdr:row>
      <xdr:rowOff>123825</xdr:rowOff>
    </xdr:from>
    <xdr:to>
      <xdr:col>4</xdr:col>
      <xdr:colOff>1895475</xdr:colOff>
      <xdr:row>11</xdr:row>
      <xdr:rowOff>0</xdr:rowOff>
    </xdr:to>
    <xdr:sp macro="" textlink="'Data 3'!E71">
      <xdr:nvSpPr>
        <xdr:cNvPr id="115" name="Texto 239">
          <a:extLst>
            <a:ext uri="{FF2B5EF4-FFF2-40B4-BE49-F238E27FC236}">
              <a16:creationId xmlns:a16="http://schemas.microsoft.com/office/drawing/2014/main" id="{00000000-0008-0000-1200-000073000000}"/>
            </a:ext>
          </a:extLst>
        </xdr:cNvPr>
        <xdr:cNvSpPr txBox="1">
          <a:spLocks noChangeArrowheads="1" noTextEdit="1"/>
        </xdr:cNvSpPr>
      </xdr:nvSpPr>
      <xdr:spPr bwMode="auto">
        <a:xfrm>
          <a:off x="3429000" y="1666875"/>
          <a:ext cx="323850" cy="2000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indent="0" algn="l" rtl="0">
            <a:defRPr sz="1000"/>
          </a:pPr>
          <a:fld id="{F64F5CE4-FB93-4442-A501-582E45EE40C3}" type="TxLink">
            <a:rPr lang="en-US" sz="800" b="1" i="0" u="none" strike="noStrike" baseline="0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l" rtl="0">
              <a:defRPr sz="1000"/>
            </a:pPr>
            <a:t>3.968</a:t>
          </a:fld>
          <a:endParaRPr lang="es-ES" sz="800" b="1" i="0" u="none" strike="noStrike" baseline="0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oneCellAnchor>
    <xdr:from>
      <xdr:col>4</xdr:col>
      <xdr:colOff>1800224</xdr:colOff>
      <xdr:row>9</xdr:row>
      <xdr:rowOff>95250</xdr:rowOff>
    </xdr:from>
    <xdr:ext cx="390525" cy="180975"/>
    <xdr:sp macro="" textlink="">
      <xdr:nvSpPr>
        <xdr:cNvPr id="116" name="CuadroTexto 115">
          <a:extLst>
            <a:ext uri="{FF2B5EF4-FFF2-40B4-BE49-F238E27FC236}">
              <a16:creationId xmlns:a16="http://schemas.microsoft.com/office/drawing/2014/main" id="{00000000-0008-0000-1200-000074000000}"/>
            </a:ext>
          </a:extLst>
        </xdr:cNvPr>
        <xdr:cNvSpPr txBox="1"/>
      </xdr:nvSpPr>
      <xdr:spPr>
        <a:xfrm>
          <a:off x="3657599" y="1638300"/>
          <a:ext cx="390525" cy="1809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8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MW</a:t>
          </a:r>
        </a:p>
      </xdr:txBody>
    </xdr:sp>
    <xdr:clientData/>
  </xdr:oneCellAnchor>
  <xdr:twoCellAnchor>
    <xdr:from>
      <xdr:col>4</xdr:col>
      <xdr:colOff>923925</xdr:colOff>
      <xdr:row>11</xdr:row>
      <xdr:rowOff>0</xdr:rowOff>
    </xdr:from>
    <xdr:to>
      <xdr:col>4</xdr:col>
      <xdr:colOff>1247775</xdr:colOff>
      <xdr:row>11</xdr:row>
      <xdr:rowOff>123825</xdr:rowOff>
    </xdr:to>
    <xdr:sp macro="" textlink="'Data 3'!G71">
      <xdr:nvSpPr>
        <xdr:cNvPr id="117" name="Texto 239">
          <a:extLst>
            <a:ext uri="{FF2B5EF4-FFF2-40B4-BE49-F238E27FC236}">
              <a16:creationId xmlns:a16="http://schemas.microsoft.com/office/drawing/2014/main" id="{00000000-0008-0000-1200-000075000000}"/>
            </a:ext>
          </a:extLst>
        </xdr:cNvPr>
        <xdr:cNvSpPr txBox="1">
          <a:spLocks noChangeArrowheads="1" noTextEdit="1"/>
        </xdr:cNvSpPr>
      </xdr:nvSpPr>
      <xdr:spPr bwMode="auto">
        <a:xfrm>
          <a:off x="2781300" y="1866900"/>
          <a:ext cx="323850" cy="1238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indent="0" algn="l" rtl="0">
            <a:defRPr sz="1000"/>
          </a:pPr>
          <a:fld id="{F659F481-CAFA-406E-A70B-1E6C8CF70DD4}" type="TxLink">
            <a:rPr lang="en-US" sz="800" b="0" i="0" u="none" strike="noStrike" baseline="0">
              <a:solidFill>
                <a:srgbClr val="004563"/>
              </a:solidFill>
              <a:latin typeface="Arial"/>
              <a:ea typeface="+mn-ea"/>
              <a:cs typeface="Arial"/>
            </a:rPr>
            <a:pPr marL="0" indent="0" algn="l" rtl="0">
              <a:defRPr sz="1000"/>
            </a:pPr>
            <a:t>1.263</a:t>
          </a:fld>
          <a:endParaRPr lang="es-ES" sz="800" b="0" i="0" u="none" strike="noStrike" baseline="0">
            <a:solidFill>
              <a:srgbClr val="004563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1181100</xdr:colOff>
      <xdr:row>11</xdr:row>
      <xdr:rowOff>9525</xdr:rowOff>
    </xdr:from>
    <xdr:to>
      <xdr:col>4</xdr:col>
      <xdr:colOff>1504950</xdr:colOff>
      <xdr:row>12</xdr:row>
      <xdr:rowOff>49530</xdr:rowOff>
    </xdr:to>
    <xdr:sp macro="" textlink="'Data 3'!I71">
      <xdr:nvSpPr>
        <xdr:cNvPr id="118" name="Texto 239">
          <a:extLst>
            <a:ext uri="{FF2B5EF4-FFF2-40B4-BE49-F238E27FC236}">
              <a16:creationId xmlns:a16="http://schemas.microsoft.com/office/drawing/2014/main" id="{00000000-0008-0000-1200-000076000000}"/>
            </a:ext>
          </a:extLst>
        </xdr:cNvPr>
        <xdr:cNvSpPr txBox="1">
          <a:spLocks noChangeArrowheads="1" noTextEdit="1"/>
        </xdr:cNvSpPr>
      </xdr:nvSpPr>
      <xdr:spPr bwMode="auto">
        <a:xfrm>
          <a:off x="3038475" y="1876425"/>
          <a:ext cx="323850" cy="20193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indent="0" algn="l" rtl="0">
            <a:defRPr sz="1000"/>
          </a:pPr>
          <a:fld id="{94138D50-6D4D-456E-AA82-1CB80A319DEF}" type="TxLink">
            <a:rPr lang="en-US" sz="800" b="0" i="0" u="none" strike="noStrike" baseline="0">
              <a:solidFill>
                <a:srgbClr val="004563"/>
              </a:solidFill>
              <a:latin typeface="Arial"/>
              <a:ea typeface="+mn-ea"/>
              <a:cs typeface="Arial"/>
            </a:rPr>
            <a:pPr marL="0" indent="0" algn="l" rtl="0">
              <a:defRPr sz="1000"/>
            </a:pPr>
            <a:t>1.749</a:t>
          </a:fld>
          <a:endParaRPr lang="es-ES" sz="800" b="0" i="0" u="none" strike="noStrike" baseline="0">
            <a:solidFill>
              <a:srgbClr val="004563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1485900</xdr:colOff>
      <xdr:row>11</xdr:row>
      <xdr:rowOff>9525</xdr:rowOff>
    </xdr:from>
    <xdr:to>
      <xdr:col>4</xdr:col>
      <xdr:colOff>1809750</xdr:colOff>
      <xdr:row>11</xdr:row>
      <xdr:rowOff>142875</xdr:rowOff>
    </xdr:to>
    <xdr:sp macro="" textlink="'Data 3'!K71">
      <xdr:nvSpPr>
        <xdr:cNvPr id="119" name="Texto 239">
          <a:extLst>
            <a:ext uri="{FF2B5EF4-FFF2-40B4-BE49-F238E27FC236}">
              <a16:creationId xmlns:a16="http://schemas.microsoft.com/office/drawing/2014/main" id="{00000000-0008-0000-1200-000077000000}"/>
            </a:ext>
          </a:extLst>
        </xdr:cNvPr>
        <xdr:cNvSpPr txBox="1">
          <a:spLocks noChangeArrowheads="1" noTextEdit="1"/>
        </xdr:cNvSpPr>
      </xdr:nvSpPr>
      <xdr:spPr bwMode="auto">
        <a:xfrm>
          <a:off x="3343275" y="1876425"/>
          <a:ext cx="323850" cy="1333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indent="0" algn="l" rtl="0">
            <a:defRPr sz="1000"/>
          </a:pPr>
          <a:fld id="{37E9E32E-8816-4613-A25C-1AD1886713B6}" type="TxLink">
            <a:rPr lang="en-US" sz="800" b="0" i="0" u="none" strike="noStrike" baseline="0">
              <a:solidFill>
                <a:srgbClr val="004563"/>
              </a:solidFill>
              <a:latin typeface="Arial"/>
              <a:ea typeface="+mn-ea"/>
              <a:cs typeface="Arial"/>
            </a:rPr>
            <a:pPr marL="0" indent="0" algn="l" rtl="0">
              <a:defRPr sz="1000"/>
            </a:pPr>
            <a:t>3.012</a:t>
          </a:fld>
          <a:endParaRPr lang="es-ES" sz="800" b="0" i="0" u="none" strike="noStrike" baseline="0">
            <a:solidFill>
              <a:srgbClr val="004563"/>
            </a:solidFill>
            <a:latin typeface="Arial"/>
            <a:ea typeface="+mn-ea"/>
            <a:cs typeface="Arial"/>
          </a:endParaRPr>
        </a:p>
      </xdr:txBody>
    </xdr:sp>
    <xdr:clientData/>
  </xdr:twoCellAnchor>
  <xdr:oneCellAnchor>
    <xdr:from>
      <xdr:col>4</xdr:col>
      <xdr:colOff>2268855</xdr:colOff>
      <xdr:row>8</xdr:row>
      <xdr:rowOff>146050</xdr:rowOff>
    </xdr:from>
    <xdr:ext cx="634084" cy="141001"/>
    <xdr:sp macro="" textlink="">
      <xdr:nvSpPr>
        <xdr:cNvPr id="120" name="Texto 12">
          <a:extLst>
            <a:ext uri="{FF2B5EF4-FFF2-40B4-BE49-F238E27FC236}">
              <a16:creationId xmlns:a16="http://schemas.microsoft.com/office/drawing/2014/main" id="{00000000-0008-0000-1200-000078000000}"/>
            </a:ext>
          </a:extLst>
        </xdr:cNvPr>
        <xdr:cNvSpPr txBox="1">
          <a:spLocks noChangeArrowheads="1"/>
        </xdr:cNvSpPr>
      </xdr:nvSpPr>
      <xdr:spPr bwMode="auto">
        <a:xfrm>
          <a:off x="4126230" y="1527175"/>
          <a:ext cx="634084" cy="14100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Ebro-Pirineo</a:t>
          </a:r>
        </a:p>
      </xdr:txBody>
    </xdr:sp>
    <xdr:clientData/>
  </xdr:oneCellAnchor>
  <xdr:twoCellAnchor>
    <xdr:from>
      <xdr:col>4</xdr:col>
      <xdr:colOff>2268855</xdr:colOff>
      <xdr:row>9</xdr:row>
      <xdr:rowOff>133350</xdr:rowOff>
    </xdr:from>
    <xdr:to>
      <xdr:col>4</xdr:col>
      <xdr:colOff>2592705</xdr:colOff>
      <xdr:row>11</xdr:row>
      <xdr:rowOff>11430</xdr:rowOff>
    </xdr:to>
    <xdr:sp macro="" textlink="'Data 3'!G75">
      <xdr:nvSpPr>
        <xdr:cNvPr id="121" name="Texto 239">
          <a:extLst>
            <a:ext uri="{FF2B5EF4-FFF2-40B4-BE49-F238E27FC236}">
              <a16:creationId xmlns:a16="http://schemas.microsoft.com/office/drawing/2014/main" id="{00000000-0008-0000-1200-000079000000}"/>
            </a:ext>
          </a:extLst>
        </xdr:cNvPr>
        <xdr:cNvSpPr txBox="1">
          <a:spLocks noChangeArrowheads="1" noTextEdit="1"/>
        </xdr:cNvSpPr>
      </xdr:nvSpPr>
      <xdr:spPr bwMode="auto">
        <a:xfrm>
          <a:off x="4126230" y="1676400"/>
          <a:ext cx="323850" cy="20193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indent="0" algn="l" rtl="0">
            <a:defRPr sz="1000"/>
          </a:pPr>
          <a:fld id="{1C5F8DF9-2133-48CF-9332-9B4715C6F876}" type="TxLink">
            <a:rPr lang="en-US" sz="800" b="0" i="0" u="none" strike="noStrike" baseline="0">
              <a:solidFill>
                <a:srgbClr val="004563"/>
              </a:solidFill>
              <a:latin typeface="Arial"/>
              <a:ea typeface="+mn-ea"/>
              <a:cs typeface="Arial"/>
            </a:rPr>
            <a:pPr marL="0" indent="0" algn="l" rtl="0">
              <a:defRPr sz="1000"/>
            </a:pPr>
            <a:t>1.526</a:t>
          </a:fld>
          <a:endParaRPr lang="es-ES" sz="800" b="0" i="0" u="none" strike="noStrike" baseline="0">
            <a:solidFill>
              <a:srgbClr val="004563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2287905</xdr:colOff>
      <xdr:row>11</xdr:row>
      <xdr:rowOff>47625</xdr:rowOff>
    </xdr:from>
    <xdr:to>
      <xdr:col>4</xdr:col>
      <xdr:colOff>2539905</xdr:colOff>
      <xdr:row>12</xdr:row>
      <xdr:rowOff>94078</xdr:rowOff>
    </xdr:to>
    <xdr:sp macro="" textlink="'Data 3'!F75">
      <xdr:nvSpPr>
        <xdr:cNvPr id="122" name="Text Box 54">
          <a:extLst>
            <a:ext uri="{FF2B5EF4-FFF2-40B4-BE49-F238E27FC236}">
              <a16:creationId xmlns:a16="http://schemas.microsoft.com/office/drawing/2014/main" id="{00000000-0008-0000-1200-00007A000000}"/>
            </a:ext>
          </a:extLst>
        </xdr:cNvPr>
        <xdr:cNvSpPr txBox="1">
          <a:spLocks noChangeArrowheads="1" noTextEdit="1"/>
        </xdr:cNvSpPr>
      </xdr:nvSpPr>
      <xdr:spPr bwMode="auto">
        <a:xfrm>
          <a:off x="4145280" y="1914525"/>
          <a:ext cx="252000" cy="208378"/>
        </a:xfrm>
        <a:prstGeom prst="rect">
          <a:avLst/>
        </a:prstGeom>
        <a:solidFill>
          <a:srgbClr val="00B0F0"/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marL="0" indent="0" algn="ctr" rtl="0">
            <a:defRPr sz="1000"/>
          </a:pPr>
          <a:fld id="{1F355F00-28C4-4553-AC45-68C0E55801F8}" type="TxLink">
            <a:rPr lang="en-US" sz="800" b="1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71,5%</a:t>
          </a:fld>
          <a:endParaRPr lang="es-ES" sz="800" b="1" i="0" u="none" strike="noStrike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2611755</xdr:colOff>
      <xdr:row>9</xdr:row>
      <xdr:rowOff>142875</xdr:rowOff>
    </xdr:from>
    <xdr:to>
      <xdr:col>4</xdr:col>
      <xdr:colOff>2935605</xdr:colOff>
      <xdr:row>11</xdr:row>
      <xdr:rowOff>20955</xdr:rowOff>
    </xdr:to>
    <xdr:sp macro="" textlink="'Data 3'!I75">
      <xdr:nvSpPr>
        <xdr:cNvPr id="123" name="Texto 239">
          <a:extLst>
            <a:ext uri="{FF2B5EF4-FFF2-40B4-BE49-F238E27FC236}">
              <a16:creationId xmlns:a16="http://schemas.microsoft.com/office/drawing/2014/main" id="{00000000-0008-0000-1200-00007B000000}"/>
            </a:ext>
          </a:extLst>
        </xdr:cNvPr>
        <xdr:cNvSpPr txBox="1">
          <a:spLocks noChangeArrowheads="1" noTextEdit="1"/>
        </xdr:cNvSpPr>
      </xdr:nvSpPr>
      <xdr:spPr bwMode="auto">
        <a:xfrm>
          <a:off x="4469130" y="1685925"/>
          <a:ext cx="323850" cy="20193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indent="0" algn="l" rtl="0">
            <a:defRPr sz="1000"/>
          </a:pPr>
          <a:fld id="{D9ECE877-F43C-40EB-8C70-4C120F55E52D}" type="TxLink">
            <a:rPr lang="en-US" sz="800" b="0" i="0" u="none" strike="noStrike" baseline="0">
              <a:solidFill>
                <a:srgbClr val="004563"/>
              </a:solidFill>
              <a:latin typeface="Arial"/>
              <a:ea typeface="+mn-ea"/>
              <a:cs typeface="Arial"/>
            </a:rPr>
            <a:pPr marL="0" indent="0" algn="l" rtl="0">
              <a:defRPr sz="1000"/>
            </a:pPr>
            <a:t>89</a:t>
          </a:fld>
          <a:endParaRPr lang="es-ES" sz="800" b="0" i="0" u="none" strike="noStrike" baseline="0">
            <a:solidFill>
              <a:srgbClr val="004563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2602230</xdr:colOff>
      <xdr:row>11</xdr:row>
      <xdr:rowOff>131855</xdr:rowOff>
    </xdr:from>
    <xdr:to>
      <xdr:col>4</xdr:col>
      <xdr:colOff>2854230</xdr:colOff>
      <xdr:row>12</xdr:row>
      <xdr:rowOff>99530</xdr:rowOff>
    </xdr:to>
    <xdr:sp macro="" textlink="'Data 3'!H75">
      <xdr:nvSpPr>
        <xdr:cNvPr id="124" name="Text Box 59">
          <a:extLst>
            <a:ext uri="{FF2B5EF4-FFF2-40B4-BE49-F238E27FC236}">
              <a16:creationId xmlns:a16="http://schemas.microsoft.com/office/drawing/2014/main" id="{00000000-0008-0000-1200-00007C000000}"/>
            </a:ext>
          </a:extLst>
        </xdr:cNvPr>
        <xdr:cNvSpPr txBox="1">
          <a:spLocks noChangeArrowheads="1" noTextEdit="1"/>
        </xdr:cNvSpPr>
      </xdr:nvSpPr>
      <xdr:spPr bwMode="auto">
        <a:xfrm>
          <a:off x="4459605" y="1998755"/>
          <a:ext cx="252000" cy="129600"/>
        </a:xfrm>
        <a:prstGeom prst="rect">
          <a:avLst/>
        </a:prstGeom>
        <a:solidFill>
          <a:srgbClr val="00B050"/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marL="0" indent="0" algn="ctr" rtl="0">
            <a:defRPr sz="1000"/>
          </a:pPr>
          <a:fld id="{0F061EE1-7E59-4F0F-B059-2D91AC6419C1}" type="TxLink">
            <a:rPr lang="en-US" sz="800" b="1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36,2%</a:t>
          </a:fld>
          <a:endParaRPr lang="es-ES" sz="800" b="1" i="0" u="none" strike="noStrike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2907030</xdr:colOff>
      <xdr:row>11</xdr:row>
      <xdr:rowOff>95250</xdr:rowOff>
    </xdr:from>
    <xdr:to>
      <xdr:col>4</xdr:col>
      <xdr:colOff>3159030</xdr:colOff>
      <xdr:row>12</xdr:row>
      <xdr:rowOff>94499</xdr:rowOff>
    </xdr:to>
    <xdr:sp macro="" textlink="'Data 3'!J75">
      <xdr:nvSpPr>
        <xdr:cNvPr id="125" name="Text Box 109">
          <a:extLst>
            <a:ext uri="{FF2B5EF4-FFF2-40B4-BE49-F238E27FC236}">
              <a16:creationId xmlns:a16="http://schemas.microsoft.com/office/drawing/2014/main" id="{00000000-0008-0000-1200-00007D000000}"/>
            </a:ext>
          </a:extLst>
        </xdr:cNvPr>
        <xdr:cNvSpPr txBox="1">
          <a:spLocks noChangeArrowheads="1" noTextEdit="1"/>
        </xdr:cNvSpPr>
      </xdr:nvSpPr>
      <xdr:spPr bwMode="auto">
        <a:xfrm>
          <a:off x="4764405" y="1962150"/>
          <a:ext cx="252000" cy="161174"/>
        </a:xfrm>
        <a:prstGeom prst="rect">
          <a:avLst/>
        </a:prstGeom>
        <a:solidFill>
          <a:schemeClr val="bg1">
            <a:lumMod val="50000"/>
          </a:schemeClr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marL="0" indent="0" algn="ctr" rtl="0">
            <a:defRPr sz="1000"/>
          </a:pPr>
          <a:fld id="{D2E05FD4-ED3B-46C8-B73B-2431900C7F7D}" type="TxLink">
            <a:rPr lang="en-US" sz="800" b="1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67,9%</a:t>
          </a:fld>
          <a:endParaRPr lang="es-ES" sz="800" b="1" i="0" u="none" strike="noStrike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2907030</xdr:colOff>
      <xdr:row>9</xdr:row>
      <xdr:rowOff>142875</xdr:rowOff>
    </xdr:from>
    <xdr:to>
      <xdr:col>4</xdr:col>
      <xdr:colOff>3230880</xdr:colOff>
      <xdr:row>11</xdr:row>
      <xdr:rowOff>20955</xdr:rowOff>
    </xdr:to>
    <xdr:sp macro="" textlink="'Data 3'!K75">
      <xdr:nvSpPr>
        <xdr:cNvPr id="126" name="Texto 239">
          <a:extLst>
            <a:ext uri="{FF2B5EF4-FFF2-40B4-BE49-F238E27FC236}">
              <a16:creationId xmlns:a16="http://schemas.microsoft.com/office/drawing/2014/main" id="{00000000-0008-0000-1200-00007E000000}"/>
            </a:ext>
          </a:extLst>
        </xdr:cNvPr>
        <xdr:cNvSpPr txBox="1">
          <a:spLocks noChangeArrowheads="1" noTextEdit="1"/>
        </xdr:cNvSpPr>
      </xdr:nvSpPr>
      <xdr:spPr bwMode="auto">
        <a:xfrm>
          <a:off x="4764405" y="1685925"/>
          <a:ext cx="323850" cy="20193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indent="0" algn="l" rtl="0">
            <a:defRPr sz="1000"/>
          </a:pPr>
          <a:fld id="{CC7A6D13-6ACB-41DB-9AB8-A3CDF3B0FD35}" type="TxLink">
            <a:rPr lang="en-US" sz="800" b="0" i="0" u="none" strike="noStrike" baseline="0">
              <a:solidFill>
                <a:srgbClr val="004563"/>
              </a:solidFill>
              <a:latin typeface="Arial"/>
              <a:ea typeface="+mn-ea"/>
              <a:cs typeface="Arial"/>
            </a:rPr>
            <a:pPr marL="0" indent="0" algn="l" rtl="0">
              <a:defRPr sz="1000"/>
            </a:pPr>
            <a:t>1.615</a:t>
          </a:fld>
          <a:endParaRPr lang="es-ES" sz="800" b="0" i="0" u="none" strike="noStrike" baseline="0">
            <a:solidFill>
              <a:srgbClr val="004563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2924175</xdr:colOff>
      <xdr:row>8</xdr:row>
      <xdr:rowOff>152400</xdr:rowOff>
    </xdr:from>
    <xdr:to>
      <xdr:col>4</xdr:col>
      <xdr:colOff>3248025</xdr:colOff>
      <xdr:row>10</xdr:row>
      <xdr:rowOff>28575</xdr:rowOff>
    </xdr:to>
    <xdr:sp macro="" textlink="'Data 3'!E75">
      <xdr:nvSpPr>
        <xdr:cNvPr id="127" name="Texto 239">
          <a:extLst>
            <a:ext uri="{FF2B5EF4-FFF2-40B4-BE49-F238E27FC236}">
              <a16:creationId xmlns:a16="http://schemas.microsoft.com/office/drawing/2014/main" id="{00000000-0008-0000-1200-00007F000000}"/>
            </a:ext>
          </a:extLst>
        </xdr:cNvPr>
        <xdr:cNvSpPr txBox="1">
          <a:spLocks noChangeArrowheads="1" noTextEdit="1"/>
        </xdr:cNvSpPr>
      </xdr:nvSpPr>
      <xdr:spPr bwMode="auto">
        <a:xfrm>
          <a:off x="4781550" y="1533525"/>
          <a:ext cx="323850" cy="2000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indent="0" algn="l" rtl="0">
            <a:defRPr sz="1000"/>
          </a:pPr>
          <a:fld id="{C7E067EB-B89C-4EF4-9C69-7764B1D502C8}" type="TxLink">
            <a:rPr lang="en-US" sz="800" b="1" i="0" u="none" strike="noStrike" baseline="0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l" rtl="0">
              <a:defRPr sz="1000"/>
            </a:pPr>
            <a:t>3.445</a:t>
          </a:fld>
          <a:endParaRPr lang="es-ES" sz="800" b="1" i="0" u="none" strike="noStrike" baseline="0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oneCellAnchor>
    <xdr:from>
      <xdr:col>4</xdr:col>
      <xdr:colOff>3124199</xdr:colOff>
      <xdr:row>8</xdr:row>
      <xdr:rowOff>123825</xdr:rowOff>
    </xdr:from>
    <xdr:ext cx="390525" cy="180975"/>
    <xdr:sp macro="" textlink="">
      <xdr:nvSpPr>
        <xdr:cNvPr id="128" name="CuadroTexto 127">
          <a:extLst>
            <a:ext uri="{FF2B5EF4-FFF2-40B4-BE49-F238E27FC236}">
              <a16:creationId xmlns:a16="http://schemas.microsoft.com/office/drawing/2014/main" id="{00000000-0008-0000-1200-000080000000}"/>
            </a:ext>
          </a:extLst>
        </xdr:cNvPr>
        <xdr:cNvSpPr txBox="1"/>
      </xdr:nvSpPr>
      <xdr:spPr>
        <a:xfrm>
          <a:off x="4981574" y="1504950"/>
          <a:ext cx="390525" cy="1809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8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MW</a:t>
          </a:r>
        </a:p>
      </xdr:txBody>
    </xdr:sp>
    <xdr:clientData/>
  </xdr:oneCellAnchor>
  <xdr:oneCellAnchor>
    <xdr:from>
      <xdr:col>4</xdr:col>
      <xdr:colOff>1695450</xdr:colOff>
      <xdr:row>13</xdr:row>
      <xdr:rowOff>95250</xdr:rowOff>
    </xdr:from>
    <xdr:ext cx="919291" cy="141001"/>
    <xdr:sp macro="" textlink="">
      <xdr:nvSpPr>
        <xdr:cNvPr id="129" name="Texto 15">
          <a:extLst>
            <a:ext uri="{FF2B5EF4-FFF2-40B4-BE49-F238E27FC236}">
              <a16:creationId xmlns:a16="http://schemas.microsoft.com/office/drawing/2014/main" id="{00000000-0008-0000-1200-000081000000}"/>
            </a:ext>
          </a:extLst>
        </xdr:cNvPr>
        <xdr:cNvSpPr txBox="1">
          <a:spLocks noChangeArrowheads="1"/>
        </xdr:cNvSpPr>
      </xdr:nvSpPr>
      <xdr:spPr bwMode="auto">
        <a:xfrm>
          <a:off x="3552825" y="2286000"/>
          <a:ext cx="919291" cy="14100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Tajo-Júcar-Segura</a:t>
          </a:r>
        </a:p>
      </xdr:txBody>
    </xdr:sp>
    <xdr:clientData/>
  </xdr:oneCellAnchor>
  <xdr:twoCellAnchor>
    <xdr:from>
      <xdr:col>4</xdr:col>
      <xdr:colOff>2095500</xdr:colOff>
      <xdr:row>14</xdr:row>
      <xdr:rowOff>59055</xdr:rowOff>
    </xdr:from>
    <xdr:to>
      <xdr:col>4</xdr:col>
      <xdr:colOff>2419350</xdr:colOff>
      <xdr:row>15</xdr:row>
      <xdr:rowOff>95250</xdr:rowOff>
    </xdr:to>
    <xdr:sp macro="" textlink="'Data 3'!G72">
      <xdr:nvSpPr>
        <xdr:cNvPr id="130" name="Texto 239">
          <a:extLst>
            <a:ext uri="{FF2B5EF4-FFF2-40B4-BE49-F238E27FC236}">
              <a16:creationId xmlns:a16="http://schemas.microsoft.com/office/drawing/2014/main" id="{00000000-0008-0000-1200-000082000000}"/>
            </a:ext>
          </a:extLst>
        </xdr:cNvPr>
        <xdr:cNvSpPr txBox="1">
          <a:spLocks noChangeArrowheads="1" noTextEdit="1"/>
        </xdr:cNvSpPr>
      </xdr:nvSpPr>
      <xdr:spPr bwMode="auto">
        <a:xfrm>
          <a:off x="3952875" y="2411730"/>
          <a:ext cx="323850" cy="19812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indent="0" algn="l" rtl="0">
            <a:defRPr sz="1000"/>
          </a:pPr>
          <a:fld id="{BD11311A-426B-4AF3-ACC4-254C125A399C}" type="TxLink">
            <a:rPr lang="en-US" sz="800" b="0" i="0" u="none" strike="noStrike" baseline="0">
              <a:solidFill>
                <a:srgbClr val="004563"/>
              </a:solidFill>
              <a:latin typeface="Arial"/>
              <a:ea typeface="+mn-ea"/>
              <a:cs typeface="Arial"/>
            </a:rPr>
            <a:pPr marL="0" indent="0" algn="l" rtl="0">
              <a:defRPr sz="1000"/>
            </a:pPr>
            <a:t>1.415</a:t>
          </a:fld>
          <a:endParaRPr lang="es-ES" sz="800" b="0" i="0" u="none" strike="noStrike" baseline="0">
            <a:solidFill>
              <a:srgbClr val="004563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2130425</xdr:colOff>
      <xdr:row>16</xdr:row>
      <xdr:rowOff>9525</xdr:rowOff>
    </xdr:from>
    <xdr:to>
      <xdr:col>4</xdr:col>
      <xdr:colOff>2390775</xdr:colOff>
      <xdr:row>17</xdr:row>
      <xdr:rowOff>54481</xdr:rowOff>
    </xdr:to>
    <xdr:sp macro="" textlink="'Data 3'!F72">
      <xdr:nvSpPr>
        <xdr:cNvPr id="131" name="Text Box 64">
          <a:extLst>
            <a:ext uri="{FF2B5EF4-FFF2-40B4-BE49-F238E27FC236}">
              <a16:creationId xmlns:a16="http://schemas.microsoft.com/office/drawing/2014/main" id="{00000000-0008-0000-1200-000083000000}"/>
            </a:ext>
          </a:extLst>
        </xdr:cNvPr>
        <xdr:cNvSpPr txBox="1">
          <a:spLocks noChangeArrowheads="1" noTextEdit="1"/>
        </xdr:cNvSpPr>
      </xdr:nvSpPr>
      <xdr:spPr bwMode="auto">
        <a:xfrm>
          <a:off x="3987800" y="2686050"/>
          <a:ext cx="260350" cy="206881"/>
        </a:xfrm>
        <a:prstGeom prst="rect">
          <a:avLst/>
        </a:prstGeom>
        <a:solidFill>
          <a:srgbClr val="00B0F0"/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marL="0" indent="0" algn="ctr" rtl="0">
            <a:defRPr sz="1000"/>
          </a:pPr>
          <a:fld id="{56DAB6D6-D288-4AC0-B1A4-A695A8EB14D6}" type="TxLink">
            <a:rPr lang="en-US" sz="800" b="1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58,4%</a:t>
          </a:fld>
          <a:endParaRPr lang="es-ES" sz="800" b="1" i="0" u="none" strike="noStrike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2400300</xdr:colOff>
      <xdr:row>14</xdr:row>
      <xdr:rowOff>59055</xdr:rowOff>
    </xdr:from>
    <xdr:to>
      <xdr:col>4</xdr:col>
      <xdr:colOff>2724150</xdr:colOff>
      <xdr:row>15</xdr:row>
      <xdr:rowOff>95250</xdr:rowOff>
    </xdr:to>
    <xdr:sp macro="" textlink="'Data 3'!I72">
      <xdr:nvSpPr>
        <xdr:cNvPr id="132" name="Texto 239">
          <a:extLst>
            <a:ext uri="{FF2B5EF4-FFF2-40B4-BE49-F238E27FC236}">
              <a16:creationId xmlns:a16="http://schemas.microsoft.com/office/drawing/2014/main" id="{00000000-0008-0000-1200-000084000000}"/>
            </a:ext>
          </a:extLst>
        </xdr:cNvPr>
        <xdr:cNvSpPr txBox="1">
          <a:spLocks noChangeArrowheads="1" noTextEdit="1"/>
        </xdr:cNvSpPr>
      </xdr:nvSpPr>
      <xdr:spPr bwMode="auto">
        <a:xfrm>
          <a:off x="4257675" y="2411730"/>
          <a:ext cx="323850" cy="19812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indent="0" algn="l" rtl="0">
            <a:defRPr sz="1000"/>
          </a:pPr>
          <a:fld id="{565A23C5-47D3-45F1-A9F7-FB14A2625FC2}" type="TxLink">
            <a:rPr lang="en-US" sz="800" b="0" i="0" u="none" strike="noStrike" baseline="0">
              <a:solidFill>
                <a:srgbClr val="004563"/>
              </a:solidFill>
              <a:latin typeface="Arial"/>
              <a:ea typeface="+mn-ea"/>
              <a:cs typeface="Arial"/>
            </a:rPr>
            <a:pPr marL="0" indent="0" algn="l" rtl="0">
              <a:defRPr sz="1000"/>
            </a:pPr>
            <a:t>1.010</a:t>
          </a:fld>
          <a:endParaRPr lang="es-ES" sz="800" b="0" i="0" u="none" strike="noStrike" baseline="0">
            <a:solidFill>
              <a:srgbClr val="004563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2428128</xdr:colOff>
      <xdr:row>16</xdr:row>
      <xdr:rowOff>99582</xdr:rowOff>
    </xdr:from>
    <xdr:to>
      <xdr:col>4</xdr:col>
      <xdr:colOff>2680128</xdr:colOff>
      <xdr:row>17</xdr:row>
      <xdr:rowOff>60057</xdr:rowOff>
    </xdr:to>
    <xdr:sp macro="" textlink="'Data 3'!H72">
      <xdr:nvSpPr>
        <xdr:cNvPr id="133" name="Text Box 146">
          <a:extLst>
            <a:ext uri="{FF2B5EF4-FFF2-40B4-BE49-F238E27FC236}">
              <a16:creationId xmlns:a16="http://schemas.microsoft.com/office/drawing/2014/main" id="{00000000-0008-0000-1200-000085000000}"/>
            </a:ext>
          </a:extLst>
        </xdr:cNvPr>
        <xdr:cNvSpPr txBox="1">
          <a:spLocks noChangeArrowheads="1" noTextEdit="1"/>
        </xdr:cNvSpPr>
      </xdr:nvSpPr>
      <xdr:spPr bwMode="auto">
        <a:xfrm>
          <a:off x="4285503" y="2776107"/>
          <a:ext cx="252000" cy="122400"/>
        </a:xfrm>
        <a:prstGeom prst="rect">
          <a:avLst/>
        </a:prstGeom>
        <a:solidFill>
          <a:srgbClr val="00B050"/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marL="0" indent="0" algn="ctr" rtl="0">
            <a:defRPr sz="1000"/>
          </a:pPr>
          <a:fld id="{4788C926-F91C-4216-8A60-050FB74006C0}" type="TxLink">
            <a:rPr lang="en-US" sz="800" b="1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26,6%</a:t>
          </a:fld>
          <a:endParaRPr lang="es-ES" sz="800" b="1" i="0" u="none" strike="noStrike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2733676</xdr:colOff>
      <xdr:row>16</xdr:row>
      <xdr:rowOff>57150</xdr:rowOff>
    </xdr:from>
    <xdr:to>
      <xdr:col>4</xdr:col>
      <xdr:colOff>2943226</xdr:colOff>
      <xdr:row>17</xdr:row>
      <xdr:rowOff>58275</xdr:rowOff>
    </xdr:to>
    <xdr:sp macro="" textlink="'Data 3'!J72">
      <xdr:nvSpPr>
        <xdr:cNvPr id="134" name="Text Box 109">
          <a:extLst>
            <a:ext uri="{FF2B5EF4-FFF2-40B4-BE49-F238E27FC236}">
              <a16:creationId xmlns:a16="http://schemas.microsoft.com/office/drawing/2014/main" id="{00000000-0008-0000-1200-000086000000}"/>
            </a:ext>
          </a:extLst>
        </xdr:cNvPr>
        <xdr:cNvSpPr txBox="1">
          <a:spLocks noChangeArrowheads="1" noTextEdit="1"/>
        </xdr:cNvSpPr>
      </xdr:nvSpPr>
      <xdr:spPr bwMode="auto">
        <a:xfrm>
          <a:off x="4591051" y="2733675"/>
          <a:ext cx="209550" cy="163050"/>
        </a:xfrm>
        <a:prstGeom prst="rect">
          <a:avLst/>
        </a:prstGeom>
        <a:solidFill>
          <a:schemeClr val="bg1">
            <a:lumMod val="50000"/>
          </a:schemeClr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marL="0" indent="0" algn="ctr" rtl="0">
            <a:defRPr sz="1000"/>
          </a:pPr>
          <a:fld id="{C7EA7E31-4F2C-426E-9195-BA79B9147EC8}" type="TxLink">
            <a:rPr lang="en-US" sz="800" b="1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39,0%</a:t>
          </a:fld>
          <a:endParaRPr lang="es-ES" sz="800" b="1" i="0" u="none" strike="noStrike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2695575</xdr:colOff>
      <xdr:row>14</xdr:row>
      <xdr:rowOff>66675</xdr:rowOff>
    </xdr:from>
    <xdr:to>
      <xdr:col>4</xdr:col>
      <xdr:colOff>3019425</xdr:colOff>
      <xdr:row>15</xdr:row>
      <xdr:rowOff>102870</xdr:rowOff>
    </xdr:to>
    <xdr:sp macro="" textlink="'Data 3'!K72">
      <xdr:nvSpPr>
        <xdr:cNvPr id="135" name="Texto 239">
          <a:extLst>
            <a:ext uri="{FF2B5EF4-FFF2-40B4-BE49-F238E27FC236}">
              <a16:creationId xmlns:a16="http://schemas.microsoft.com/office/drawing/2014/main" id="{00000000-0008-0000-1200-000087000000}"/>
            </a:ext>
          </a:extLst>
        </xdr:cNvPr>
        <xdr:cNvSpPr txBox="1">
          <a:spLocks noChangeArrowheads="1" noTextEdit="1"/>
        </xdr:cNvSpPr>
      </xdr:nvSpPr>
      <xdr:spPr bwMode="auto">
        <a:xfrm>
          <a:off x="4552950" y="2419350"/>
          <a:ext cx="323850" cy="19812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indent="0" algn="l" rtl="0">
            <a:defRPr sz="1000"/>
          </a:pPr>
          <a:fld id="{E7F4DF55-3A5A-4641-A661-55998146D920}" type="TxLink">
            <a:rPr lang="en-US" sz="800" b="0" i="0" u="none" strike="noStrike" baseline="0">
              <a:solidFill>
                <a:srgbClr val="004563"/>
              </a:solidFill>
              <a:latin typeface="Arial"/>
              <a:ea typeface="+mn-ea"/>
              <a:cs typeface="Arial"/>
            </a:rPr>
            <a:pPr marL="0" indent="0" algn="l" rtl="0">
              <a:defRPr sz="1000"/>
            </a:pPr>
            <a:t>2.425</a:t>
          </a:fld>
          <a:endParaRPr lang="es-ES" sz="800" b="0" i="0" u="none" strike="noStrike" baseline="0">
            <a:solidFill>
              <a:srgbClr val="004563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2607945</xdr:colOff>
      <xdr:row>13</xdr:row>
      <xdr:rowOff>104775</xdr:rowOff>
    </xdr:from>
    <xdr:to>
      <xdr:col>4</xdr:col>
      <xdr:colOff>2931795</xdr:colOff>
      <xdr:row>14</xdr:row>
      <xdr:rowOff>142875</xdr:rowOff>
    </xdr:to>
    <xdr:sp macro="" textlink="'Data 3'!E72">
      <xdr:nvSpPr>
        <xdr:cNvPr id="136" name="Texto 239">
          <a:extLst>
            <a:ext uri="{FF2B5EF4-FFF2-40B4-BE49-F238E27FC236}">
              <a16:creationId xmlns:a16="http://schemas.microsoft.com/office/drawing/2014/main" id="{00000000-0008-0000-1200-000088000000}"/>
            </a:ext>
          </a:extLst>
        </xdr:cNvPr>
        <xdr:cNvSpPr txBox="1">
          <a:spLocks noChangeArrowheads="1" noTextEdit="1"/>
        </xdr:cNvSpPr>
      </xdr:nvSpPr>
      <xdr:spPr bwMode="auto">
        <a:xfrm>
          <a:off x="4465320" y="2295525"/>
          <a:ext cx="323850" cy="2000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indent="0" algn="l" rtl="0">
            <a:defRPr sz="1000"/>
          </a:pPr>
          <a:fld id="{615A5557-7004-49F0-BA2F-D616577BF6EB}" type="TxLink">
            <a:rPr lang="en-US" sz="800" b="1" i="0" u="none" strike="noStrike" baseline="0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l" rtl="0">
              <a:defRPr sz="1000"/>
            </a:pPr>
            <a:t>3.619</a:t>
          </a:fld>
          <a:endParaRPr lang="es-ES" sz="800" b="1" i="0" u="none" strike="noStrike" baseline="0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oneCellAnchor>
    <xdr:from>
      <xdr:col>4</xdr:col>
      <xdr:colOff>2827019</xdr:colOff>
      <xdr:row>13</xdr:row>
      <xdr:rowOff>76200</xdr:rowOff>
    </xdr:from>
    <xdr:ext cx="390525" cy="180975"/>
    <xdr:sp macro="" textlink="">
      <xdr:nvSpPr>
        <xdr:cNvPr id="137" name="CuadroTexto 136">
          <a:extLst>
            <a:ext uri="{FF2B5EF4-FFF2-40B4-BE49-F238E27FC236}">
              <a16:creationId xmlns:a16="http://schemas.microsoft.com/office/drawing/2014/main" id="{00000000-0008-0000-1200-000089000000}"/>
            </a:ext>
          </a:extLst>
        </xdr:cNvPr>
        <xdr:cNvSpPr txBox="1"/>
      </xdr:nvSpPr>
      <xdr:spPr>
        <a:xfrm>
          <a:off x="4684394" y="2266950"/>
          <a:ext cx="390525" cy="1809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8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MW</a:t>
          </a:r>
        </a:p>
      </xdr:txBody>
    </xdr:sp>
    <xdr:clientData/>
  </xdr:oneCellAnchor>
  <xdr:twoCellAnchor>
    <xdr:from>
      <xdr:col>4</xdr:col>
      <xdr:colOff>838200</xdr:colOff>
      <xdr:row>17</xdr:row>
      <xdr:rowOff>142875</xdr:rowOff>
    </xdr:from>
    <xdr:to>
      <xdr:col>4</xdr:col>
      <xdr:colOff>1162050</xdr:colOff>
      <xdr:row>19</xdr:row>
      <xdr:rowOff>20955</xdr:rowOff>
    </xdr:to>
    <xdr:sp macro="" textlink="'Data 3'!I73">
      <xdr:nvSpPr>
        <xdr:cNvPr id="138" name="Texto 239">
          <a:extLst>
            <a:ext uri="{FF2B5EF4-FFF2-40B4-BE49-F238E27FC236}">
              <a16:creationId xmlns:a16="http://schemas.microsoft.com/office/drawing/2014/main" id="{00000000-0008-0000-1200-00008A000000}"/>
            </a:ext>
          </a:extLst>
        </xdr:cNvPr>
        <xdr:cNvSpPr txBox="1">
          <a:spLocks noChangeArrowheads="1" noTextEdit="1"/>
        </xdr:cNvSpPr>
      </xdr:nvSpPr>
      <xdr:spPr bwMode="auto">
        <a:xfrm>
          <a:off x="2695575" y="2981325"/>
          <a:ext cx="323850" cy="20193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indent="0" algn="l" rtl="0">
            <a:defRPr sz="1000"/>
          </a:pPr>
          <a:fld id="{1DD7AED1-04AC-494D-826C-2A6C99D30FCD}" type="TxLink">
            <a:rPr lang="en-US" sz="800" b="0" i="0" u="none" strike="noStrike" baseline="0">
              <a:solidFill>
                <a:srgbClr val="004563"/>
              </a:solidFill>
              <a:latin typeface="Arial"/>
              <a:ea typeface="+mn-ea"/>
              <a:cs typeface="Arial"/>
            </a:rPr>
            <a:pPr marL="0" indent="0" algn="l" rtl="0">
              <a:defRPr sz="1000"/>
            </a:pPr>
            <a:t>198</a:t>
          </a:fld>
          <a:endParaRPr lang="es-ES" sz="800" b="0" i="0" u="none" strike="noStrike" baseline="0">
            <a:solidFill>
              <a:srgbClr val="004563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857249</xdr:colOff>
      <xdr:row>19</xdr:row>
      <xdr:rowOff>133350</xdr:rowOff>
    </xdr:from>
    <xdr:to>
      <xdr:col>4</xdr:col>
      <xdr:colOff>1114424</xdr:colOff>
      <xdr:row>20</xdr:row>
      <xdr:rowOff>83055</xdr:rowOff>
    </xdr:to>
    <xdr:sp macro="" textlink="'Data 3'!H73">
      <xdr:nvSpPr>
        <xdr:cNvPr id="139" name="Text Box 148">
          <a:extLst>
            <a:ext uri="{FF2B5EF4-FFF2-40B4-BE49-F238E27FC236}">
              <a16:creationId xmlns:a16="http://schemas.microsoft.com/office/drawing/2014/main" id="{00000000-0008-0000-1200-00008B000000}"/>
            </a:ext>
          </a:extLst>
        </xdr:cNvPr>
        <xdr:cNvSpPr txBox="1">
          <a:spLocks noChangeArrowheads="1" noTextEdit="1"/>
        </xdr:cNvSpPr>
      </xdr:nvSpPr>
      <xdr:spPr bwMode="auto">
        <a:xfrm>
          <a:off x="2714624" y="3295650"/>
          <a:ext cx="257175" cy="111630"/>
        </a:xfrm>
        <a:prstGeom prst="rect">
          <a:avLst/>
        </a:prstGeom>
        <a:solidFill>
          <a:srgbClr val="00B050"/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marL="0" indent="0" algn="ctr" rtl="0">
            <a:defRPr sz="1000"/>
          </a:pPr>
          <a:fld id="{4517A98B-0B96-4427-B2FC-5119246500EA}" type="TxLink">
            <a:rPr lang="en-US" sz="800" b="1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23,8%</a:t>
          </a:fld>
          <a:endParaRPr lang="es-ES" sz="800" b="1" i="0" u="none" strike="noStrike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1398270</xdr:colOff>
      <xdr:row>17</xdr:row>
      <xdr:rowOff>38100</xdr:rowOff>
    </xdr:from>
    <xdr:to>
      <xdr:col>4</xdr:col>
      <xdr:colOff>1722120</xdr:colOff>
      <xdr:row>18</xdr:row>
      <xdr:rowOff>76200</xdr:rowOff>
    </xdr:to>
    <xdr:sp macro="" textlink="'Data 3'!E73">
      <xdr:nvSpPr>
        <xdr:cNvPr id="140" name="Texto 239">
          <a:extLst>
            <a:ext uri="{FF2B5EF4-FFF2-40B4-BE49-F238E27FC236}">
              <a16:creationId xmlns:a16="http://schemas.microsoft.com/office/drawing/2014/main" id="{00000000-0008-0000-1200-00008C000000}"/>
            </a:ext>
          </a:extLst>
        </xdr:cNvPr>
        <xdr:cNvSpPr txBox="1">
          <a:spLocks noChangeArrowheads="1" noTextEdit="1"/>
        </xdr:cNvSpPr>
      </xdr:nvSpPr>
      <xdr:spPr bwMode="auto">
        <a:xfrm>
          <a:off x="3255645" y="2876550"/>
          <a:ext cx="323850" cy="2000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indent="0" algn="l" rtl="0">
            <a:defRPr sz="1000"/>
          </a:pPr>
          <a:fld id="{3F4B98C7-960C-4363-9392-A982F218E18C}" type="TxLink">
            <a:rPr lang="en-US" sz="800" b="1" i="0" u="none" strike="noStrike" baseline="0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l" rtl="0">
              <a:defRPr sz="1000"/>
            </a:pPr>
            <a:t>241</a:t>
          </a:fld>
          <a:endParaRPr lang="es-ES" sz="800" b="1" i="0" u="none" strike="noStrike" baseline="0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oneCellAnchor>
    <xdr:from>
      <xdr:col>4</xdr:col>
      <xdr:colOff>1541144</xdr:colOff>
      <xdr:row>17</xdr:row>
      <xdr:rowOff>9525</xdr:rowOff>
    </xdr:from>
    <xdr:ext cx="390525" cy="180975"/>
    <xdr:sp macro="" textlink="">
      <xdr:nvSpPr>
        <xdr:cNvPr id="141" name="CuadroTexto 140">
          <a:extLst>
            <a:ext uri="{FF2B5EF4-FFF2-40B4-BE49-F238E27FC236}">
              <a16:creationId xmlns:a16="http://schemas.microsoft.com/office/drawing/2014/main" id="{00000000-0008-0000-1200-00008D000000}"/>
            </a:ext>
          </a:extLst>
        </xdr:cNvPr>
        <xdr:cNvSpPr txBox="1"/>
      </xdr:nvSpPr>
      <xdr:spPr>
        <a:xfrm>
          <a:off x="3398519" y="2847975"/>
          <a:ext cx="390525" cy="1809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8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MW</a:t>
          </a:r>
        </a:p>
      </xdr:txBody>
    </xdr:sp>
    <xdr:clientData/>
  </xdr:oneCellAnchor>
  <xdr:oneCellAnchor>
    <xdr:from>
      <xdr:col>4</xdr:col>
      <xdr:colOff>1066800</xdr:colOff>
      <xdr:row>20</xdr:row>
      <xdr:rowOff>150495</xdr:rowOff>
    </xdr:from>
    <xdr:ext cx="850810" cy="141001"/>
    <xdr:sp macro="" textlink="">
      <xdr:nvSpPr>
        <xdr:cNvPr id="142" name="Texto 16">
          <a:extLst>
            <a:ext uri="{FF2B5EF4-FFF2-40B4-BE49-F238E27FC236}">
              <a16:creationId xmlns:a16="http://schemas.microsoft.com/office/drawing/2014/main" id="{00000000-0008-0000-1200-00008E000000}"/>
            </a:ext>
          </a:extLst>
        </xdr:cNvPr>
        <xdr:cNvSpPr txBox="1">
          <a:spLocks noChangeArrowheads="1"/>
        </xdr:cNvSpPr>
      </xdr:nvSpPr>
      <xdr:spPr bwMode="auto">
        <a:xfrm>
          <a:off x="2924175" y="3474720"/>
          <a:ext cx="850810" cy="14100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Guadalquivir-Sur</a:t>
          </a:r>
        </a:p>
      </xdr:txBody>
    </xdr:sp>
    <xdr:clientData/>
  </xdr:oneCellAnchor>
  <xdr:twoCellAnchor>
    <xdr:from>
      <xdr:col>4</xdr:col>
      <xdr:colOff>1495425</xdr:colOff>
      <xdr:row>18</xdr:row>
      <xdr:rowOff>66675</xdr:rowOff>
    </xdr:from>
    <xdr:to>
      <xdr:col>4</xdr:col>
      <xdr:colOff>1819275</xdr:colOff>
      <xdr:row>19</xdr:row>
      <xdr:rowOff>102870</xdr:rowOff>
    </xdr:to>
    <xdr:sp macro="" textlink="'Data 3'!G74">
      <xdr:nvSpPr>
        <xdr:cNvPr id="143" name="Texto 239">
          <a:extLst>
            <a:ext uri="{FF2B5EF4-FFF2-40B4-BE49-F238E27FC236}">
              <a16:creationId xmlns:a16="http://schemas.microsoft.com/office/drawing/2014/main" id="{00000000-0008-0000-1200-00008F000000}"/>
            </a:ext>
          </a:extLst>
        </xdr:cNvPr>
        <xdr:cNvSpPr txBox="1">
          <a:spLocks noChangeArrowheads="1" noTextEdit="1"/>
        </xdr:cNvSpPr>
      </xdr:nvSpPr>
      <xdr:spPr bwMode="auto">
        <a:xfrm>
          <a:off x="3352800" y="3067050"/>
          <a:ext cx="323850" cy="19812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indent="0" algn="l" rtl="0">
            <a:defRPr sz="1000"/>
          </a:pPr>
          <a:fld id="{B70C67CD-3619-46B4-8A9D-066BF4D0D254}" type="TxLink">
            <a:rPr lang="en-US" sz="800" b="0" i="0" u="none" strike="noStrike" baseline="0">
              <a:solidFill>
                <a:srgbClr val="004563"/>
              </a:solidFill>
              <a:latin typeface="Arial"/>
              <a:ea typeface="+mn-ea"/>
              <a:cs typeface="Arial"/>
            </a:rPr>
            <a:pPr marL="0" indent="0" algn="l" rtl="0">
              <a:defRPr sz="1000"/>
            </a:pPr>
            <a:t>145</a:t>
          </a:fld>
          <a:endParaRPr lang="es-ES" sz="800" b="0" i="0" u="none" strike="noStrike" baseline="0">
            <a:solidFill>
              <a:srgbClr val="004563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1524000</xdr:colOff>
      <xdr:row>19</xdr:row>
      <xdr:rowOff>85725</xdr:rowOff>
    </xdr:from>
    <xdr:to>
      <xdr:col>4</xdr:col>
      <xdr:colOff>1771650</xdr:colOff>
      <xdr:row>20</xdr:row>
      <xdr:rowOff>152294</xdr:rowOff>
    </xdr:to>
    <xdr:sp macro="" textlink="'Data 3'!F74">
      <xdr:nvSpPr>
        <xdr:cNvPr id="144" name="Text Box 74">
          <a:extLst>
            <a:ext uri="{FF2B5EF4-FFF2-40B4-BE49-F238E27FC236}">
              <a16:creationId xmlns:a16="http://schemas.microsoft.com/office/drawing/2014/main" id="{00000000-0008-0000-1200-000090000000}"/>
            </a:ext>
          </a:extLst>
        </xdr:cNvPr>
        <xdr:cNvSpPr txBox="1">
          <a:spLocks noChangeArrowheads="1" noTextEdit="1"/>
        </xdr:cNvSpPr>
      </xdr:nvSpPr>
      <xdr:spPr bwMode="auto">
        <a:xfrm>
          <a:off x="3381375" y="3248025"/>
          <a:ext cx="247650" cy="228494"/>
        </a:xfrm>
        <a:prstGeom prst="rect">
          <a:avLst/>
        </a:prstGeom>
        <a:solidFill>
          <a:srgbClr val="00B0F0"/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marL="0" indent="0" algn="ctr" rtl="0">
            <a:defRPr sz="1000"/>
          </a:pPr>
          <a:fld id="{6DD51D8C-19F0-463A-BD9E-9F3D635F44BD}" type="TxLink">
            <a:rPr lang="en-US" sz="800" b="1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80,5%</a:t>
          </a:fld>
          <a:endParaRPr lang="es-ES" sz="800" b="1" i="0" u="none" strike="noStrike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1819275</xdr:colOff>
      <xdr:row>18</xdr:row>
      <xdr:rowOff>66675</xdr:rowOff>
    </xdr:from>
    <xdr:to>
      <xdr:col>4</xdr:col>
      <xdr:colOff>2143125</xdr:colOff>
      <xdr:row>19</xdr:row>
      <xdr:rowOff>102870</xdr:rowOff>
    </xdr:to>
    <xdr:sp macro="" textlink="'Data 3'!I74">
      <xdr:nvSpPr>
        <xdr:cNvPr id="145" name="Texto 239">
          <a:extLst>
            <a:ext uri="{FF2B5EF4-FFF2-40B4-BE49-F238E27FC236}">
              <a16:creationId xmlns:a16="http://schemas.microsoft.com/office/drawing/2014/main" id="{00000000-0008-0000-1200-000091000000}"/>
            </a:ext>
          </a:extLst>
        </xdr:cNvPr>
        <xdr:cNvSpPr txBox="1">
          <a:spLocks noChangeArrowheads="1" noTextEdit="1"/>
        </xdr:cNvSpPr>
      </xdr:nvSpPr>
      <xdr:spPr bwMode="auto">
        <a:xfrm>
          <a:off x="3676650" y="3067050"/>
          <a:ext cx="323850" cy="19812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indent="0" algn="l" rtl="0">
            <a:defRPr sz="1000"/>
          </a:pPr>
          <a:fld id="{0EE551D8-1AAF-4881-88F8-BF48B1BED67F}" type="TxLink">
            <a:rPr lang="en-US" sz="800" b="0" i="0" u="none" strike="noStrike" baseline="0">
              <a:solidFill>
                <a:srgbClr val="004563"/>
              </a:solidFill>
              <a:latin typeface="Arial"/>
              <a:ea typeface="+mn-ea"/>
              <a:cs typeface="Arial"/>
            </a:rPr>
            <a:pPr marL="0" indent="0" algn="l" rtl="0">
              <a:defRPr sz="1000"/>
            </a:pPr>
            <a:t>271</a:t>
          </a:fld>
          <a:endParaRPr lang="es-ES" sz="800" b="0" i="0" u="none" strike="noStrike" baseline="0">
            <a:solidFill>
              <a:srgbClr val="004563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1828799</xdr:colOff>
      <xdr:row>20</xdr:row>
      <xdr:rowOff>9525</xdr:rowOff>
    </xdr:from>
    <xdr:to>
      <xdr:col>4</xdr:col>
      <xdr:colOff>2085974</xdr:colOff>
      <xdr:row>20</xdr:row>
      <xdr:rowOff>148043</xdr:rowOff>
    </xdr:to>
    <xdr:sp macro="" textlink="'Data 3'!H74">
      <xdr:nvSpPr>
        <xdr:cNvPr id="146" name="Text Box 150">
          <a:extLst>
            <a:ext uri="{FF2B5EF4-FFF2-40B4-BE49-F238E27FC236}">
              <a16:creationId xmlns:a16="http://schemas.microsoft.com/office/drawing/2014/main" id="{00000000-0008-0000-1200-000092000000}"/>
            </a:ext>
          </a:extLst>
        </xdr:cNvPr>
        <xdr:cNvSpPr txBox="1">
          <a:spLocks noChangeArrowheads="1" noTextEdit="1"/>
        </xdr:cNvSpPr>
      </xdr:nvSpPr>
      <xdr:spPr bwMode="auto">
        <a:xfrm>
          <a:off x="3686174" y="3333750"/>
          <a:ext cx="257175" cy="138518"/>
        </a:xfrm>
        <a:prstGeom prst="rect">
          <a:avLst/>
        </a:prstGeom>
        <a:solidFill>
          <a:srgbClr val="00B050"/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marL="0" indent="0" algn="ctr" rtl="0">
            <a:defRPr sz="1000"/>
          </a:pPr>
          <a:fld id="{D53621CF-C52F-46C8-BFC0-521853543195}" type="TxLink">
            <a:rPr lang="en-US" sz="800" b="1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40,5%</a:t>
          </a:fld>
          <a:endParaRPr lang="es-ES" sz="800" b="1" i="0" u="none" strike="noStrike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2133600</xdr:colOff>
      <xdr:row>19</xdr:row>
      <xdr:rowOff>152400</xdr:rowOff>
    </xdr:from>
    <xdr:to>
      <xdr:col>4</xdr:col>
      <xdr:colOff>2343150</xdr:colOff>
      <xdr:row>20</xdr:row>
      <xdr:rowOff>152069</xdr:rowOff>
    </xdr:to>
    <xdr:sp macro="" textlink="'Data 3'!J74">
      <xdr:nvSpPr>
        <xdr:cNvPr id="147" name="Text Box 109">
          <a:extLst>
            <a:ext uri="{FF2B5EF4-FFF2-40B4-BE49-F238E27FC236}">
              <a16:creationId xmlns:a16="http://schemas.microsoft.com/office/drawing/2014/main" id="{00000000-0008-0000-1200-000093000000}"/>
            </a:ext>
          </a:extLst>
        </xdr:cNvPr>
        <xdr:cNvSpPr txBox="1">
          <a:spLocks noChangeArrowheads="1" noTextEdit="1"/>
        </xdr:cNvSpPr>
      </xdr:nvSpPr>
      <xdr:spPr bwMode="auto">
        <a:xfrm>
          <a:off x="3990975" y="3314700"/>
          <a:ext cx="209550" cy="161594"/>
        </a:xfrm>
        <a:prstGeom prst="rect">
          <a:avLst/>
        </a:prstGeom>
        <a:solidFill>
          <a:schemeClr val="bg1">
            <a:lumMod val="50000"/>
          </a:schemeClr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marL="0" indent="0" algn="ctr" rtl="0">
            <a:defRPr sz="1000"/>
          </a:pPr>
          <a:fld id="{15906CB4-426F-44CF-B8DF-25CD4721C0C5}" type="TxLink">
            <a:rPr lang="en-US" sz="800" b="1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49,0%</a:t>
          </a:fld>
          <a:endParaRPr lang="es-ES" sz="800" b="1" i="0" u="none" strike="noStrike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2133600</xdr:colOff>
      <xdr:row>18</xdr:row>
      <xdr:rowOff>74295</xdr:rowOff>
    </xdr:from>
    <xdr:to>
      <xdr:col>4</xdr:col>
      <xdr:colOff>2457450</xdr:colOff>
      <xdr:row>19</xdr:row>
      <xdr:rowOff>110490</xdr:rowOff>
    </xdr:to>
    <xdr:sp macro="" textlink="'Data 3'!K74">
      <xdr:nvSpPr>
        <xdr:cNvPr id="148" name="Texto 239">
          <a:extLst>
            <a:ext uri="{FF2B5EF4-FFF2-40B4-BE49-F238E27FC236}">
              <a16:creationId xmlns:a16="http://schemas.microsoft.com/office/drawing/2014/main" id="{00000000-0008-0000-1200-000094000000}"/>
            </a:ext>
          </a:extLst>
        </xdr:cNvPr>
        <xdr:cNvSpPr txBox="1">
          <a:spLocks noChangeArrowheads="1" noTextEdit="1"/>
        </xdr:cNvSpPr>
      </xdr:nvSpPr>
      <xdr:spPr bwMode="auto">
        <a:xfrm>
          <a:off x="3990975" y="3074670"/>
          <a:ext cx="323850" cy="19812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indent="0" algn="l" rtl="0">
            <a:defRPr sz="1000"/>
          </a:pPr>
          <a:fld id="{1381EF54-4646-4EA4-A76A-A12DB98483D8}" type="TxLink">
            <a:rPr lang="en-US" sz="800" b="0" i="0" u="none" strike="noStrike" baseline="0">
              <a:solidFill>
                <a:srgbClr val="004563"/>
              </a:solidFill>
              <a:latin typeface="Arial"/>
              <a:ea typeface="+mn-ea"/>
              <a:cs typeface="Arial"/>
            </a:rPr>
            <a:pPr marL="0" indent="0" algn="l" rtl="0">
              <a:defRPr sz="1000"/>
            </a:pPr>
            <a:t>416</a:t>
          </a:fld>
          <a:endParaRPr lang="es-ES" sz="800" b="0" i="0" u="none" strike="noStrike" baseline="0">
            <a:solidFill>
              <a:srgbClr val="004563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1931670</xdr:colOff>
      <xdr:row>20</xdr:row>
      <xdr:rowOff>160020</xdr:rowOff>
    </xdr:from>
    <xdr:to>
      <xdr:col>4</xdr:col>
      <xdr:colOff>2255520</xdr:colOff>
      <xdr:row>22</xdr:row>
      <xdr:rowOff>36195</xdr:rowOff>
    </xdr:to>
    <xdr:sp macro="" textlink="'Data 3'!E74">
      <xdr:nvSpPr>
        <xdr:cNvPr id="149" name="Texto 239">
          <a:extLst>
            <a:ext uri="{FF2B5EF4-FFF2-40B4-BE49-F238E27FC236}">
              <a16:creationId xmlns:a16="http://schemas.microsoft.com/office/drawing/2014/main" id="{00000000-0008-0000-1200-000095000000}"/>
            </a:ext>
          </a:extLst>
        </xdr:cNvPr>
        <xdr:cNvSpPr txBox="1">
          <a:spLocks noChangeArrowheads="1" noTextEdit="1"/>
        </xdr:cNvSpPr>
      </xdr:nvSpPr>
      <xdr:spPr bwMode="auto">
        <a:xfrm>
          <a:off x="3789045" y="3484245"/>
          <a:ext cx="323850" cy="2000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indent="0" algn="l" rtl="0">
            <a:defRPr sz="1000"/>
          </a:pPr>
          <a:fld id="{F717042C-C776-410D-8C16-2118C2E9E134}" type="TxLink">
            <a:rPr lang="en-US" sz="800" b="1" i="0" u="none" strike="noStrike" baseline="0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l" rtl="0">
              <a:defRPr sz="1000"/>
            </a:pPr>
            <a:t>569</a:t>
          </a:fld>
          <a:endParaRPr lang="es-ES" sz="800" b="1" i="0" u="none" strike="noStrike" baseline="0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oneCellAnchor>
    <xdr:from>
      <xdr:col>4</xdr:col>
      <xdr:colOff>2160269</xdr:colOff>
      <xdr:row>20</xdr:row>
      <xdr:rowOff>121920</xdr:rowOff>
    </xdr:from>
    <xdr:ext cx="390525" cy="180975"/>
    <xdr:sp macro="" textlink="">
      <xdr:nvSpPr>
        <xdr:cNvPr id="150" name="CuadroTexto 149">
          <a:extLst>
            <a:ext uri="{FF2B5EF4-FFF2-40B4-BE49-F238E27FC236}">
              <a16:creationId xmlns:a16="http://schemas.microsoft.com/office/drawing/2014/main" id="{00000000-0008-0000-1200-000096000000}"/>
            </a:ext>
          </a:extLst>
        </xdr:cNvPr>
        <xdr:cNvSpPr txBox="1"/>
      </xdr:nvSpPr>
      <xdr:spPr>
        <a:xfrm>
          <a:off x="4017644" y="3446145"/>
          <a:ext cx="390525" cy="1809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8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MW</a:t>
          </a:r>
        </a:p>
      </xdr:txBody>
    </xdr:sp>
    <xdr:clientData/>
  </xdr:oneCellAnchor>
  <xdr:twoCellAnchor>
    <xdr:from>
      <xdr:col>4</xdr:col>
      <xdr:colOff>3114675</xdr:colOff>
      <xdr:row>24</xdr:row>
      <xdr:rowOff>0</xdr:rowOff>
    </xdr:from>
    <xdr:to>
      <xdr:col>4</xdr:col>
      <xdr:colOff>3438525</xdr:colOff>
      <xdr:row>25</xdr:row>
      <xdr:rowOff>38100</xdr:rowOff>
    </xdr:to>
    <xdr:sp macro="" textlink="'Data 3'!I76">
      <xdr:nvSpPr>
        <xdr:cNvPr id="151" name="Texto 239">
          <a:extLst>
            <a:ext uri="{FF2B5EF4-FFF2-40B4-BE49-F238E27FC236}">
              <a16:creationId xmlns:a16="http://schemas.microsoft.com/office/drawing/2014/main" id="{00000000-0008-0000-1200-000097000000}"/>
            </a:ext>
          </a:extLst>
        </xdr:cNvPr>
        <xdr:cNvSpPr txBox="1">
          <a:spLocks noChangeArrowheads="1" noTextEdit="1"/>
        </xdr:cNvSpPr>
      </xdr:nvSpPr>
      <xdr:spPr bwMode="auto">
        <a:xfrm>
          <a:off x="4972050" y="3971925"/>
          <a:ext cx="323850" cy="2000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indent="0" algn="l" rtl="0">
            <a:defRPr sz="1000"/>
          </a:pPr>
          <a:fld id="{8E4D65E9-BE6F-42CE-B93E-D607F70AE656}" type="TxLink">
            <a:rPr lang="en-US" sz="800" b="1" i="0" u="none" strike="noStrike" baseline="0">
              <a:solidFill>
                <a:srgbClr val="004563"/>
              </a:solidFill>
              <a:latin typeface="Arial"/>
              <a:ea typeface="+mn-ea"/>
              <a:cs typeface="Arial"/>
            </a:rPr>
            <a:pPr marL="0" indent="0" algn="l" rtl="0">
              <a:defRPr sz="1000"/>
            </a:pPr>
            <a:t>4.154</a:t>
          </a:fld>
          <a:endParaRPr lang="es-ES" sz="800" b="0" i="0" u="none" strike="noStrike" baseline="0">
            <a:solidFill>
              <a:srgbClr val="004563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3117850</xdr:colOff>
      <xdr:row>25</xdr:row>
      <xdr:rowOff>85725</xdr:rowOff>
    </xdr:from>
    <xdr:to>
      <xdr:col>4</xdr:col>
      <xdr:colOff>3438525</xdr:colOff>
      <xdr:row>26</xdr:row>
      <xdr:rowOff>59877</xdr:rowOff>
    </xdr:to>
    <xdr:sp macro="" textlink="'Data 3'!H76">
      <xdr:nvSpPr>
        <xdr:cNvPr id="152" name="Text Box 89">
          <a:extLst>
            <a:ext uri="{FF2B5EF4-FFF2-40B4-BE49-F238E27FC236}">
              <a16:creationId xmlns:a16="http://schemas.microsoft.com/office/drawing/2014/main" id="{00000000-0008-0000-1200-000098000000}"/>
            </a:ext>
          </a:extLst>
        </xdr:cNvPr>
        <xdr:cNvSpPr txBox="1">
          <a:spLocks noChangeArrowheads="1" noTextEdit="1"/>
        </xdr:cNvSpPr>
      </xdr:nvSpPr>
      <xdr:spPr bwMode="auto">
        <a:xfrm>
          <a:off x="4975225" y="4219575"/>
          <a:ext cx="320675" cy="136077"/>
        </a:xfrm>
        <a:prstGeom prst="rect">
          <a:avLst/>
        </a:prstGeom>
        <a:solidFill>
          <a:srgbClr val="00B050"/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marL="0" indent="0" algn="ctr" rtl="0">
            <a:defRPr sz="1000"/>
          </a:pPr>
          <a:fld id="{120E6653-B3A8-4266-891A-0EA7DA6CA215}" type="TxLink">
            <a:rPr lang="en-US" sz="800" b="1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43,4%</a:t>
          </a:fld>
          <a:endParaRPr lang="es-ES" sz="800" b="1" i="0" u="none" strike="noStrike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2619375</xdr:colOff>
      <xdr:row>24</xdr:row>
      <xdr:rowOff>0</xdr:rowOff>
    </xdr:from>
    <xdr:to>
      <xdr:col>4</xdr:col>
      <xdr:colOff>2943225</xdr:colOff>
      <xdr:row>25</xdr:row>
      <xdr:rowOff>38100</xdr:rowOff>
    </xdr:to>
    <xdr:sp macro="" textlink="'Data 3'!G76">
      <xdr:nvSpPr>
        <xdr:cNvPr id="153" name="Texto 239">
          <a:extLst>
            <a:ext uri="{FF2B5EF4-FFF2-40B4-BE49-F238E27FC236}">
              <a16:creationId xmlns:a16="http://schemas.microsoft.com/office/drawing/2014/main" id="{00000000-0008-0000-1200-000099000000}"/>
            </a:ext>
          </a:extLst>
        </xdr:cNvPr>
        <xdr:cNvSpPr txBox="1">
          <a:spLocks noChangeArrowheads="1" noTextEdit="1"/>
        </xdr:cNvSpPr>
      </xdr:nvSpPr>
      <xdr:spPr bwMode="auto">
        <a:xfrm>
          <a:off x="4476750" y="3971925"/>
          <a:ext cx="323850" cy="2000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indent="0" algn="l" rtl="0">
            <a:defRPr sz="1000"/>
          </a:pPr>
          <a:fld id="{C0E45811-E5B9-417D-8A8D-51FA839FF534}" type="TxLink">
            <a:rPr lang="en-US" sz="800" b="1" i="0" u="none" strike="noStrike" baseline="0">
              <a:solidFill>
                <a:srgbClr val="004563"/>
              </a:solidFill>
              <a:latin typeface="Arial"/>
              <a:ea typeface="+mn-ea"/>
              <a:cs typeface="Arial"/>
            </a:rPr>
            <a:pPr marL="0" indent="0" algn="l" rtl="0">
              <a:defRPr sz="1000"/>
            </a:pPr>
            <a:t>6.050</a:t>
          </a:fld>
          <a:endParaRPr lang="es-ES" sz="800" b="0" i="0" u="none" strike="noStrike" baseline="0">
            <a:solidFill>
              <a:srgbClr val="004563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2628900</xdr:colOff>
      <xdr:row>25</xdr:row>
      <xdr:rowOff>47625</xdr:rowOff>
    </xdr:from>
    <xdr:to>
      <xdr:col>4</xdr:col>
      <xdr:colOff>2933700</xdr:colOff>
      <xdr:row>26</xdr:row>
      <xdr:rowOff>60012</xdr:rowOff>
    </xdr:to>
    <xdr:sp macro="" textlink="'Data 3'!F76">
      <xdr:nvSpPr>
        <xdr:cNvPr id="154" name="Text Box 94">
          <a:extLst>
            <a:ext uri="{FF2B5EF4-FFF2-40B4-BE49-F238E27FC236}">
              <a16:creationId xmlns:a16="http://schemas.microsoft.com/office/drawing/2014/main" id="{00000000-0008-0000-1200-00009A000000}"/>
            </a:ext>
          </a:extLst>
        </xdr:cNvPr>
        <xdr:cNvSpPr txBox="1">
          <a:spLocks noChangeArrowheads="1" noTextEdit="1"/>
        </xdr:cNvSpPr>
      </xdr:nvSpPr>
      <xdr:spPr bwMode="auto">
        <a:xfrm>
          <a:off x="4486275" y="4181475"/>
          <a:ext cx="304800" cy="174312"/>
        </a:xfrm>
        <a:prstGeom prst="rect">
          <a:avLst/>
        </a:prstGeom>
        <a:solidFill>
          <a:srgbClr val="00B0F0"/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marL="0" indent="0" algn="ctr" rtl="0">
            <a:defRPr sz="1000"/>
          </a:pPr>
          <a:fld id="{F6F2914C-40EE-41CF-90E2-3DE0E348D03C}" type="TxLink">
            <a:rPr lang="en-US" sz="800" b="1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67,5%</a:t>
          </a:fld>
          <a:endParaRPr lang="es-ES" sz="800" b="1" i="0" u="none" strike="noStrike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oneCellAnchor>
    <xdr:from>
      <xdr:col>4</xdr:col>
      <xdr:colOff>3590925</xdr:colOff>
      <xdr:row>24</xdr:row>
      <xdr:rowOff>1</xdr:rowOff>
    </xdr:from>
    <xdr:ext cx="390525" cy="133350"/>
    <xdr:sp macro="" textlink="'Data 3'!K76">
      <xdr:nvSpPr>
        <xdr:cNvPr id="155" name="Texto 239">
          <a:extLst>
            <a:ext uri="{FF2B5EF4-FFF2-40B4-BE49-F238E27FC236}">
              <a16:creationId xmlns:a16="http://schemas.microsoft.com/office/drawing/2014/main" id="{00000000-0008-0000-1200-00009B000000}"/>
            </a:ext>
          </a:extLst>
        </xdr:cNvPr>
        <xdr:cNvSpPr txBox="1">
          <a:spLocks noChangeArrowheads="1" noTextEdit="1"/>
        </xdr:cNvSpPr>
      </xdr:nvSpPr>
      <xdr:spPr bwMode="auto">
        <a:xfrm>
          <a:off x="5448300" y="3971926"/>
          <a:ext cx="390525" cy="1333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indent="0" algn="l" rtl="0">
            <a:defRPr sz="1000"/>
          </a:pPr>
          <a:fld id="{C1CB9496-D0ED-4EA6-8F77-7F4C2A48F48D}" type="TxLink">
            <a:rPr lang="en-US" sz="800" b="1" i="0" u="none" strike="noStrike" baseline="0">
              <a:solidFill>
                <a:srgbClr val="004563"/>
              </a:solidFill>
              <a:latin typeface="Arial"/>
              <a:ea typeface="+mn-ea"/>
              <a:cs typeface="Arial"/>
            </a:rPr>
            <a:pPr marL="0" indent="0" algn="l" rtl="0">
              <a:defRPr sz="1000"/>
            </a:pPr>
            <a:t>10.204</a:t>
          </a:fld>
          <a:endParaRPr lang="es-ES" sz="800" b="0" i="0" u="none" strike="noStrike" baseline="0">
            <a:solidFill>
              <a:srgbClr val="004563"/>
            </a:solidFill>
            <a:latin typeface="Arial"/>
            <a:ea typeface="+mn-ea"/>
            <a:cs typeface="Arial"/>
          </a:endParaRPr>
        </a:p>
      </xdr:txBody>
    </xdr:sp>
    <xdr:clientData/>
  </xdr:oneCellAnchor>
  <xdr:twoCellAnchor>
    <xdr:from>
      <xdr:col>4</xdr:col>
      <xdr:colOff>3594101</xdr:colOff>
      <xdr:row>25</xdr:row>
      <xdr:rowOff>66675</xdr:rowOff>
    </xdr:from>
    <xdr:to>
      <xdr:col>4</xdr:col>
      <xdr:colOff>3886201</xdr:colOff>
      <xdr:row>26</xdr:row>
      <xdr:rowOff>55058</xdr:rowOff>
    </xdr:to>
    <xdr:sp macro="" textlink="'Data 3'!J76">
      <xdr:nvSpPr>
        <xdr:cNvPr id="156" name="Text Box 109">
          <a:extLst>
            <a:ext uri="{FF2B5EF4-FFF2-40B4-BE49-F238E27FC236}">
              <a16:creationId xmlns:a16="http://schemas.microsoft.com/office/drawing/2014/main" id="{00000000-0008-0000-1200-00009C000000}"/>
            </a:ext>
          </a:extLst>
        </xdr:cNvPr>
        <xdr:cNvSpPr txBox="1">
          <a:spLocks noChangeArrowheads="1" noTextEdit="1"/>
        </xdr:cNvSpPr>
      </xdr:nvSpPr>
      <xdr:spPr bwMode="auto">
        <a:xfrm>
          <a:off x="5451476" y="4200525"/>
          <a:ext cx="292100" cy="150308"/>
        </a:xfrm>
        <a:prstGeom prst="rect">
          <a:avLst/>
        </a:prstGeom>
        <a:solidFill>
          <a:schemeClr val="bg1">
            <a:lumMod val="50000"/>
          </a:schemeClr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marL="0" indent="0" algn="ctr" rtl="0">
            <a:defRPr sz="1000"/>
          </a:pPr>
          <a:fld id="{205E4F60-9C41-48C3-BBB4-19953A935F2D}" type="TxLink">
            <a:rPr lang="en-US" sz="800" b="1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55,0%</a:t>
          </a:fld>
          <a:endParaRPr lang="es-ES" sz="800" b="1" i="0" u="none" strike="noStrike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11</xdr:col>
      <xdr:colOff>525</xdr:colOff>
      <xdr:row>3</xdr:row>
      <xdr:rowOff>28575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>
          <a:spLocks noChangeShapeType="1"/>
        </xdr:cNvSpPr>
      </xdr:nvSpPr>
      <xdr:spPr bwMode="auto">
        <a:xfrm flipH="1">
          <a:off x="200025" y="495300"/>
          <a:ext cx="7791975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9524</xdr:colOff>
      <xdr:row>3</xdr:row>
      <xdr:rowOff>28575</xdr:rowOff>
    </xdr:from>
    <xdr:to>
      <xdr:col>4</xdr:col>
      <xdr:colOff>3922649</xdr:colOff>
      <xdr:row>3</xdr:row>
      <xdr:rowOff>28575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ShapeType="1"/>
        </xdr:cNvSpPr>
      </xdr:nvSpPr>
      <xdr:spPr bwMode="auto">
        <a:xfrm flipH="1">
          <a:off x="200024" y="495300"/>
          <a:ext cx="5580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</xdr:colOff>
      <xdr:row>6</xdr:row>
      <xdr:rowOff>0</xdr:rowOff>
    </xdr:from>
    <xdr:to>
      <xdr:col>4</xdr:col>
      <xdr:colOff>3914775</xdr:colOff>
      <xdr:row>21</xdr:row>
      <xdr:rowOff>0</xdr:rowOff>
    </xdr:to>
    <xdr:graphicFrame macro="">
      <xdr:nvGraphicFramePr>
        <xdr:cNvPr id="4" name="Graf3_and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21</xdr:row>
      <xdr:rowOff>152400</xdr:rowOff>
    </xdr:from>
    <xdr:to>
      <xdr:col>4</xdr:col>
      <xdr:colOff>3905250</xdr:colOff>
      <xdr:row>37</xdr:row>
      <xdr:rowOff>152400</xdr:rowOff>
    </xdr:to>
    <xdr:graphicFrame macro="">
      <xdr:nvGraphicFramePr>
        <xdr:cNvPr id="5" name="Graf3_and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1504949</xdr:colOff>
      <xdr:row>10</xdr:row>
      <xdr:rowOff>114300</xdr:rowOff>
    </xdr:from>
    <xdr:to>
      <xdr:col>4</xdr:col>
      <xdr:colOff>2590798</xdr:colOff>
      <xdr:row>16</xdr:row>
      <xdr:rowOff>114300</xdr:rowOff>
    </xdr:to>
    <xdr:graphicFrame macro="">
      <xdr:nvGraphicFramePr>
        <xdr:cNvPr id="6" name="Graf3_and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1485900</xdr:colOff>
      <xdr:row>27</xdr:row>
      <xdr:rowOff>0</xdr:rowOff>
    </xdr:from>
    <xdr:to>
      <xdr:col>4</xdr:col>
      <xdr:colOff>2571749</xdr:colOff>
      <xdr:row>33</xdr:row>
      <xdr:rowOff>0</xdr:rowOff>
    </xdr:to>
    <xdr:graphicFrame macro="">
      <xdr:nvGraphicFramePr>
        <xdr:cNvPr id="9" name="Graf3_and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9524</xdr:colOff>
      <xdr:row>3</xdr:row>
      <xdr:rowOff>28575</xdr:rowOff>
    </xdr:from>
    <xdr:to>
      <xdr:col>7</xdr:col>
      <xdr:colOff>668324</xdr:colOff>
      <xdr:row>3</xdr:row>
      <xdr:rowOff>28575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>
          <a:spLocks noChangeShapeType="1"/>
        </xdr:cNvSpPr>
      </xdr:nvSpPr>
      <xdr:spPr bwMode="auto">
        <a:xfrm flipH="1">
          <a:off x="200024" y="495300"/>
          <a:ext cx="10260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</xdr:colOff>
      <xdr:row>5</xdr:row>
      <xdr:rowOff>161925</xdr:rowOff>
    </xdr:from>
    <xdr:to>
      <xdr:col>4</xdr:col>
      <xdr:colOff>3914775</xdr:colOff>
      <xdr:row>20</xdr:row>
      <xdr:rowOff>152400</xdr:rowOff>
    </xdr:to>
    <xdr:graphicFrame macro="">
      <xdr:nvGraphicFramePr>
        <xdr:cNvPr id="4" name="Graf3_and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6</xdr:row>
      <xdr:rowOff>0</xdr:rowOff>
    </xdr:from>
    <xdr:to>
      <xdr:col>6</xdr:col>
      <xdr:colOff>3905250</xdr:colOff>
      <xdr:row>21</xdr:row>
      <xdr:rowOff>0</xdr:rowOff>
    </xdr:to>
    <xdr:graphicFrame macro="">
      <xdr:nvGraphicFramePr>
        <xdr:cNvPr id="5" name="Graf3_and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7620</xdr:colOff>
      <xdr:row>1</xdr:row>
      <xdr:rowOff>160020</xdr:rowOff>
    </xdr:from>
    <xdr:to>
      <xdr:col>2</xdr:col>
      <xdr:colOff>893445</xdr:colOff>
      <xdr:row>2</xdr:row>
      <xdr:rowOff>169545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16002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7620</xdr:colOff>
      <xdr:row>3</xdr:row>
      <xdr:rowOff>26670</xdr:rowOff>
    </xdr:from>
    <xdr:to>
      <xdr:col>5</xdr:col>
      <xdr:colOff>2880</xdr:colOff>
      <xdr:row>3</xdr:row>
      <xdr:rowOff>26670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>
          <a:spLocks noChangeShapeType="1"/>
        </xdr:cNvSpPr>
      </xdr:nvSpPr>
      <xdr:spPr bwMode="auto">
        <a:xfrm flipH="1">
          <a:off x="198120" y="483870"/>
          <a:ext cx="8710635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9525</xdr:colOff>
      <xdr:row>6</xdr:row>
      <xdr:rowOff>0</xdr:rowOff>
    </xdr:from>
    <xdr:to>
      <xdr:col>4</xdr:col>
      <xdr:colOff>7040879</xdr:colOff>
      <xdr:row>25</xdr:row>
      <xdr:rowOff>9525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7620</xdr:colOff>
      <xdr:row>1</xdr:row>
      <xdr:rowOff>160020</xdr:rowOff>
    </xdr:from>
    <xdr:to>
      <xdr:col>2</xdr:col>
      <xdr:colOff>893445</xdr:colOff>
      <xdr:row>2</xdr:row>
      <xdr:rowOff>169545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16002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7620</xdr:colOff>
      <xdr:row>3</xdr:row>
      <xdr:rowOff>26670</xdr:rowOff>
    </xdr:from>
    <xdr:to>
      <xdr:col>5</xdr:col>
      <xdr:colOff>2880</xdr:colOff>
      <xdr:row>3</xdr:row>
      <xdr:rowOff>26670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>
          <a:spLocks noChangeShapeType="1"/>
        </xdr:cNvSpPr>
      </xdr:nvSpPr>
      <xdr:spPr bwMode="auto">
        <a:xfrm flipH="1">
          <a:off x="198120" y="483870"/>
          <a:ext cx="8710635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9525</xdr:colOff>
      <xdr:row>6</xdr:row>
      <xdr:rowOff>9525</xdr:rowOff>
    </xdr:from>
    <xdr:to>
      <xdr:col>4</xdr:col>
      <xdr:colOff>7040879</xdr:colOff>
      <xdr:row>25</xdr:row>
      <xdr:rowOff>9525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0.93742</cdr:x>
      <cdr:y>0.11765</cdr:y>
    </cdr:from>
    <cdr:to>
      <cdr:x>1</cdr:x>
      <cdr:y>0.20124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CBD09808-516D-4981-BE0D-9E14AA086741}"/>
            </a:ext>
          </a:extLst>
        </cdr:cNvPr>
        <cdr:cNvSpPr txBox="1"/>
      </cdr:nvSpPr>
      <cdr:spPr>
        <a:xfrm xmlns:a="http://schemas.openxmlformats.org/drawingml/2006/main">
          <a:off x="6591300" y="361950"/>
          <a:ext cx="440054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800" b="0" i="0" u="none" strike="noStrike" kern="1200" baseline="0">
              <a:solidFill>
                <a:srgbClr val="004563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ktCO2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7621</xdr:colOff>
      <xdr:row>6</xdr:row>
      <xdr:rowOff>3810</xdr:rowOff>
    </xdr:from>
    <xdr:to>
      <xdr:col>4</xdr:col>
      <xdr:colOff>7038975</xdr:colOff>
      <xdr:row>25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</xdr:col>
      <xdr:colOff>7620</xdr:colOff>
      <xdr:row>1</xdr:row>
      <xdr:rowOff>160020</xdr:rowOff>
    </xdr:from>
    <xdr:to>
      <xdr:col>2</xdr:col>
      <xdr:colOff>893445</xdr:colOff>
      <xdr:row>2</xdr:row>
      <xdr:rowOff>169545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16002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7620</xdr:colOff>
      <xdr:row>3</xdr:row>
      <xdr:rowOff>26670</xdr:rowOff>
    </xdr:from>
    <xdr:to>
      <xdr:col>5</xdr:col>
      <xdr:colOff>2880</xdr:colOff>
      <xdr:row>3</xdr:row>
      <xdr:rowOff>26670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>
          <a:spLocks noChangeShapeType="1"/>
        </xdr:cNvSpPr>
      </xdr:nvSpPr>
      <xdr:spPr bwMode="auto">
        <a:xfrm flipH="1">
          <a:off x="198120" y="483870"/>
          <a:ext cx="8710635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7621</xdr:colOff>
      <xdr:row>6</xdr:row>
      <xdr:rowOff>3810</xdr:rowOff>
    </xdr:from>
    <xdr:to>
      <xdr:col>4</xdr:col>
      <xdr:colOff>7038975</xdr:colOff>
      <xdr:row>25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</xdr:col>
      <xdr:colOff>7620</xdr:colOff>
      <xdr:row>1</xdr:row>
      <xdr:rowOff>160020</xdr:rowOff>
    </xdr:from>
    <xdr:to>
      <xdr:col>2</xdr:col>
      <xdr:colOff>893445</xdr:colOff>
      <xdr:row>2</xdr:row>
      <xdr:rowOff>169545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16002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7620</xdr:colOff>
      <xdr:row>3</xdr:row>
      <xdr:rowOff>26670</xdr:rowOff>
    </xdr:from>
    <xdr:to>
      <xdr:col>5</xdr:col>
      <xdr:colOff>2880</xdr:colOff>
      <xdr:row>3</xdr:row>
      <xdr:rowOff>26670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>
          <a:spLocks noChangeShapeType="1"/>
        </xdr:cNvSpPr>
      </xdr:nvSpPr>
      <xdr:spPr bwMode="auto">
        <a:xfrm flipH="1">
          <a:off x="198120" y="483870"/>
          <a:ext cx="8710635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rnt4\ANALISIS\ANALISIS\COMUN\OBJETIVO%20NUEVO%20BOLETIN%20ELECTRONICO\Sistemas%20no%20peninsula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analisis/ANALISIS/ANALISIS/Documentos%20Usuario/INDICES/Precios1I98a18VIII9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rmacion/COMUN/ESTIMA%20RESERVAS/Estima%20Producible%20Diario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rmacion/COMUN/EOLICA/GENERA_EOLICIDA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17"/>
      <sheetName val="P18"/>
      <sheetName val="P18 A"/>
      <sheetName val="C19"/>
      <sheetName val="P20"/>
      <sheetName val="P20 A"/>
      <sheetName val="C21"/>
      <sheetName val="Sistemas no peninsulare"/>
    </sheetNames>
    <definedNames>
      <definedName name="ccc" refersTo="#¡REF!"/>
      <definedName name="CUADRO_ANTERIOR" refersTo="#¡REF!"/>
      <definedName name="CUADRO_PROXIMO" refersTo="#¡REF!"/>
      <definedName name="FINALIZAR" refersTo="#¡REF!"/>
      <definedName name="IMPRESION" refersTo="#¡REF!"/>
      <definedName name="nnn" refersTo="#¡REF!"/>
      <definedName name="nnnn" refersTo="#¡REF!"/>
      <definedName name="nu" refersTo="#¡REF!"/>
      <definedName name="PRINCIPAL" refersTo="#¡REF!"/>
      <definedName name="rosa" refersTo="#¡REF!"/>
      <definedName name="rosa2" refersTo="#¡REF!"/>
      <definedName name="VV" refersTo="#¡REF!"/>
      <definedName name="x" refersTo="#¡REF!"/>
      <definedName name="XX" refersTo="#¡REF!"/>
      <definedName name="xxx" refersTo="#¡REF!"/>
    </definedNames>
    <sheetDataSet>
      <sheetData sheetId="0"/>
      <sheetData sheetId="1">
        <row r="9">
          <cell r="G9" t="str">
            <v>Carbón</v>
          </cell>
        </row>
      </sheetData>
      <sheetData sheetId="2">
        <row r="9">
          <cell r="I9" t="str">
            <v>Carbón</v>
          </cell>
        </row>
      </sheetData>
      <sheetData sheetId="3">
        <row r="7">
          <cell r="H7">
            <v>42186</v>
          </cell>
        </row>
      </sheetData>
      <sheetData sheetId="4">
        <row r="9">
          <cell r="G9" t="str">
            <v>Motores diésel</v>
          </cell>
        </row>
      </sheetData>
      <sheetData sheetId="5">
        <row r="9">
          <cell r="I9" t="str">
            <v>Motores diésel</v>
          </cell>
        </row>
      </sheetData>
      <sheetData sheetId="6">
        <row r="7">
          <cell r="H7">
            <v>42186</v>
          </cell>
        </row>
      </sheetData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ores"/>
      <sheetName val="Pre.Dia"/>
      <sheetName val="GráficoGP"/>
      <sheetName val="Pre.GP"/>
      <sheetName val="Pre.SSCC"/>
      <sheetName val="Pre.Fin"/>
      <sheetName val="Prod."/>
      <sheetName val="I.Precios"/>
      <sheetName val="I.PxD"/>
      <sheetName val="I.PxD2"/>
      <sheetName val="I.G.deP."/>
      <sheetName val="Demanda"/>
      <sheetName val="Gráfico"/>
      <sheetName val="REE"/>
      <sheetName val="MINER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>
        <row r="1">
          <cell r="A1" t="str">
            <v>Indice de precios</v>
          </cell>
        </row>
        <row r="2">
          <cell r="A2" t="str">
            <v>Media ponderada de enero</v>
          </cell>
        </row>
        <row r="3">
          <cell r="A3">
            <v>35796</v>
          </cell>
        </row>
        <row r="4">
          <cell r="A4">
            <v>35797</v>
          </cell>
        </row>
        <row r="5">
          <cell r="A5">
            <v>35798</v>
          </cell>
        </row>
        <row r="6">
          <cell r="A6">
            <v>35799</v>
          </cell>
        </row>
        <row r="7">
          <cell r="A7">
            <v>35800</v>
          </cell>
        </row>
        <row r="8">
          <cell r="A8">
            <v>35801</v>
          </cell>
        </row>
        <row r="9">
          <cell r="A9">
            <v>35802</v>
          </cell>
        </row>
        <row r="10">
          <cell r="A10">
            <v>35803</v>
          </cell>
        </row>
        <row r="11">
          <cell r="A11">
            <v>35804</v>
          </cell>
        </row>
        <row r="12">
          <cell r="A12">
            <v>35805</v>
          </cell>
        </row>
        <row r="13">
          <cell r="A13">
            <v>35806</v>
          </cell>
        </row>
        <row r="14">
          <cell r="A14">
            <v>35807</v>
          </cell>
        </row>
        <row r="15">
          <cell r="A15">
            <v>35808</v>
          </cell>
        </row>
        <row r="16">
          <cell r="A16">
            <v>35809</v>
          </cell>
        </row>
        <row r="17">
          <cell r="A17">
            <v>35810</v>
          </cell>
        </row>
        <row r="18">
          <cell r="A18">
            <v>35811</v>
          </cell>
        </row>
        <row r="19">
          <cell r="A19">
            <v>35812</v>
          </cell>
        </row>
        <row r="20">
          <cell r="A20">
            <v>35813</v>
          </cell>
        </row>
        <row r="21">
          <cell r="A21">
            <v>35814</v>
          </cell>
        </row>
        <row r="22">
          <cell r="A22">
            <v>35815</v>
          </cell>
        </row>
        <row r="23">
          <cell r="A23">
            <v>35816</v>
          </cell>
        </row>
        <row r="24">
          <cell r="A24">
            <v>35817</v>
          </cell>
        </row>
        <row r="25">
          <cell r="A25">
            <v>35818</v>
          </cell>
        </row>
        <row r="26">
          <cell r="A26">
            <v>35819</v>
          </cell>
        </row>
        <row r="27">
          <cell r="A27">
            <v>35820</v>
          </cell>
        </row>
        <row r="28">
          <cell r="A28">
            <v>35821</v>
          </cell>
        </row>
        <row r="29">
          <cell r="A29">
            <v>35822</v>
          </cell>
        </row>
        <row r="30">
          <cell r="A30">
            <v>35823</v>
          </cell>
        </row>
        <row r="31">
          <cell r="A31">
            <v>35824</v>
          </cell>
        </row>
        <row r="32">
          <cell r="A32">
            <v>35825</v>
          </cell>
        </row>
        <row r="33">
          <cell r="A33">
            <v>35826</v>
          </cell>
        </row>
        <row r="34">
          <cell r="A34">
            <v>35827</v>
          </cell>
        </row>
        <row r="35">
          <cell r="A35">
            <v>35828</v>
          </cell>
        </row>
        <row r="36">
          <cell r="A36">
            <v>35829</v>
          </cell>
        </row>
        <row r="37">
          <cell r="A37">
            <v>35830</v>
          </cell>
        </row>
        <row r="38">
          <cell r="A38">
            <v>35831</v>
          </cell>
        </row>
        <row r="39">
          <cell r="A39">
            <v>35832</v>
          </cell>
        </row>
        <row r="40">
          <cell r="A40">
            <v>35833</v>
          </cell>
        </row>
        <row r="41">
          <cell r="A41">
            <v>35834</v>
          </cell>
        </row>
        <row r="42">
          <cell r="A42">
            <v>35835</v>
          </cell>
        </row>
        <row r="43">
          <cell r="A43">
            <v>35836</v>
          </cell>
        </row>
        <row r="44">
          <cell r="A44">
            <v>35837</v>
          </cell>
        </row>
        <row r="45">
          <cell r="A45">
            <v>35838</v>
          </cell>
        </row>
        <row r="46">
          <cell r="A46">
            <v>35839</v>
          </cell>
        </row>
        <row r="47">
          <cell r="A47">
            <v>35840</v>
          </cell>
        </row>
        <row r="48">
          <cell r="A48">
            <v>35841</v>
          </cell>
        </row>
        <row r="49">
          <cell r="A49">
            <v>35842</v>
          </cell>
        </row>
        <row r="50">
          <cell r="A50">
            <v>35843</v>
          </cell>
        </row>
        <row r="51">
          <cell r="A51">
            <v>35844</v>
          </cell>
        </row>
        <row r="52">
          <cell r="A52">
            <v>35845</v>
          </cell>
        </row>
        <row r="53">
          <cell r="A53">
            <v>35846</v>
          </cell>
        </row>
        <row r="54">
          <cell r="A54">
            <v>35847</v>
          </cell>
        </row>
        <row r="55">
          <cell r="A55">
            <v>35848</v>
          </cell>
        </row>
        <row r="56">
          <cell r="A56">
            <v>35849</v>
          </cell>
        </row>
        <row r="57">
          <cell r="A57">
            <v>35850</v>
          </cell>
        </row>
        <row r="58">
          <cell r="A58">
            <v>35851</v>
          </cell>
        </row>
        <row r="59">
          <cell r="A59">
            <v>35852</v>
          </cell>
        </row>
        <row r="60">
          <cell r="A60">
            <v>35853</v>
          </cell>
        </row>
        <row r="61">
          <cell r="A61">
            <v>35854</v>
          </cell>
        </row>
        <row r="62">
          <cell r="A62">
            <v>35855</v>
          </cell>
        </row>
        <row r="63">
          <cell r="A63">
            <v>35856</v>
          </cell>
        </row>
        <row r="64">
          <cell r="A64">
            <v>35857</v>
          </cell>
        </row>
        <row r="65">
          <cell r="A65">
            <v>35858</v>
          </cell>
        </row>
        <row r="66">
          <cell r="A66">
            <v>35859</v>
          </cell>
        </row>
        <row r="67">
          <cell r="A67">
            <v>35860</v>
          </cell>
        </row>
        <row r="68">
          <cell r="A68">
            <v>35861</v>
          </cell>
        </row>
        <row r="69">
          <cell r="A69">
            <v>35862</v>
          </cell>
        </row>
        <row r="70">
          <cell r="A70">
            <v>35863</v>
          </cell>
        </row>
        <row r="71">
          <cell r="A71">
            <v>35864</v>
          </cell>
        </row>
        <row r="72">
          <cell r="A72">
            <v>35865</v>
          </cell>
        </row>
        <row r="73">
          <cell r="A73">
            <v>35866</v>
          </cell>
        </row>
        <row r="74">
          <cell r="A74">
            <v>35867</v>
          </cell>
        </row>
      </sheetData>
      <sheetData sheetId="8"/>
      <sheetData sheetId="9"/>
      <sheetData sheetId="10"/>
      <sheetData sheetId="11">
        <row r="371">
          <cell r="D371">
            <v>16.351800000000001</v>
          </cell>
          <cell r="E371">
            <v>14.895366666666666</v>
          </cell>
          <cell r="F371">
            <v>13.862399999999999</v>
          </cell>
          <cell r="G371">
            <v>13.387133333333333</v>
          </cell>
          <cell r="H371">
            <v>13.1172</v>
          </cell>
          <cell r="I371">
            <v>13.043466666666667</v>
          </cell>
          <cell r="J371">
            <v>14.102933333333333</v>
          </cell>
          <cell r="K371">
            <v>15.544700000000001</v>
          </cell>
          <cell r="L371">
            <v>16.479633333333336</v>
          </cell>
          <cell r="M371">
            <v>17.549533333333333</v>
          </cell>
          <cell r="N371">
            <v>18.277733333333334</v>
          </cell>
          <cell r="O371">
            <v>18.679500000000001</v>
          </cell>
          <cell r="P371">
            <v>18.6647</v>
          </cell>
          <cell r="Q371">
            <v>18.117466666666669</v>
          </cell>
          <cell r="R371">
            <v>17.188433333333336</v>
          </cell>
          <cell r="S371">
            <v>17.246166666666667</v>
          </cell>
          <cell r="T371">
            <v>17.3628</v>
          </cell>
          <cell r="U371">
            <v>17.453133333333334</v>
          </cell>
          <cell r="V371">
            <v>17.1616</v>
          </cell>
          <cell r="W371">
            <v>16.997933333333336</v>
          </cell>
          <cell r="X371">
            <v>17.784666666666666</v>
          </cell>
          <cell r="Y371">
            <v>19.692933333333336</v>
          </cell>
          <cell r="Z371">
            <v>18.696733333333334</v>
          </cell>
          <cell r="AA371">
            <v>17.055933333333336</v>
          </cell>
        </row>
      </sheetData>
      <sheetData sheetId="12"/>
      <sheetData sheetId="13" refreshError="1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cha"/>
      <sheetName val="Calculo Prob"/>
      <sheetName val="Hoja1"/>
      <sheetName val="Bandas"/>
      <sheetName val="Diarios"/>
      <sheetName val="Indices"/>
      <sheetName val="Producible"/>
      <sheetName val="Producible diario estimado"/>
      <sheetName val="Calculo Producible Diario"/>
      <sheetName val="Mozart Reports"/>
      <sheetName val="Serie Balance Nuevo hidráuli..."/>
      <sheetName val="Serie Balance Nuevo Energía ..."/>
    </sheetNames>
    <sheetDataSet>
      <sheetData sheetId="0"/>
      <sheetData sheetId="1"/>
      <sheetData sheetId="2"/>
      <sheetData sheetId="3"/>
      <sheetData sheetId="4"/>
      <sheetData sheetId="5">
        <row r="1">
          <cell r="D1"/>
          <cell r="E1" t="str">
            <v>Indicadores</v>
          </cell>
          <cell r="F1" t="str">
            <v>Día</v>
          </cell>
          <cell r="G1" t="str">
            <v>Mes</v>
          </cell>
          <cell r="H1" t="str">
            <v>Ind.Mes</v>
          </cell>
          <cell r="I1" t="str">
            <v>P&gt; %</v>
          </cell>
          <cell r="J1" t="str">
            <v>Año</v>
          </cell>
          <cell r="K1" t="str">
            <v>Ind.Año</v>
          </cell>
          <cell r="L1" t="str">
            <v>P&gt; %</v>
          </cell>
          <cell r="M1" t="str">
            <v>365 días</v>
          </cell>
          <cell r="N1" t="str">
            <v>Ind.Mov.</v>
          </cell>
          <cell r="O1" t="str">
            <v>P&gt; %</v>
          </cell>
          <cell r="P1" t="str">
            <v>365 días</v>
          </cell>
          <cell r="Q1"/>
        </row>
        <row r="2">
          <cell r="D2" t="str">
            <v>Día</v>
          </cell>
          <cell r="E2"/>
          <cell r="F2"/>
          <cell r="G2"/>
          <cell r="H2"/>
          <cell r="I2"/>
          <cell r="J2"/>
          <cell r="K2"/>
          <cell r="L2"/>
          <cell r="M2"/>
          <cell r="N2"/>
          <cell r="O2"/>
          <cell r="P2" t="str">
            <v>Bis</v>
          </cell>
          <cell r="Q2" t="str">
            <v>Caract</v>
          </cell>
        </row>
        <row r="3">
          <cell r="D3">
            <v>39083</v>
          </cell>
          <cell r="E3" t="str">
            <v/>
          </cell>
          <cell r="F3">
            <v>81674.412705896728</v>
          </cell>
          <cell r="G3">
            <v>81674.412705896728</v>
          </cell>
          <cell r="H3">
            <v>0.62653023848559752</v>
          </cell>
          <cell r="I3">
            <v>64.058330932948564</v>
          </cell>
          <cell r="J3">
            <v>81674.412705896728</v>
          </cell>
          <cell r="K3">
            <v>0.62653023848559752</v>
          </cell>
          <cell r="L3">
            <v>64.058330932948564</v>
          </cell>
          <cell r="M3">
            <v>81674.412705896728</v>
          </cell>
          <cell r="N3">
            <v>0.62653023848559752</v>
          </cell>
          <cell r="O3">
            <v>95.935250846894618</v>
          </cell>
          <cell r="P3"/>
          <cell r="Q3">
            <v>130359.88957741938</v>
          </cell>
        </row>
        <row r="4">
          <cell r="D4">
            <v>39084</v>
          </cell>
          <cell r="E4" t="str">
            <v/>
          </cell>
          <cell r="F4">
            <v>80235.812037029624</v>
          </cell>
          <cell r="G4">
            <v>161910.22474292637</v>
          </cell>
          <cell r="H4">
            <v>0.62101243437602627</v>
          </cell>
          <cell r="I4">
            <v>64.519150519821267</v>
          </cell>
          <cell r="J4">
            <v>161910.22474292637</v>
          </cell>
          <cell r="K4">
            <v>0.62101243437602627</v>
          </cell>
          <cell r="L4">
            <v>64.519150519821267</v>
          </cell>
          <cell r="M4">
            <v>161910.22474292637</v>
          </cell>
          <cell r="N4">
            <v>0.62101243437602627</v>
          </cell>
          <cell r="O4">
            <v>96.25573881863005</v>
          </cell>
          <cell r="P4"/>
          <cell r="Q4">
            <v>130359.88957741938</v>
          </cell>
        </row>
        <row r="5">
          <cell r="D5">
            <v>39085</v>
          </cell>
          <cell r="E5" t="str">
            <v/>
          </cell>
          <cell r="F5">
            <v>63897.569565437087</v>
          </cell>
          <cell r="G5">
            <v>225807.79430836346</v>
          </cell>
          <cell r="H5">
            <v>0.57739589235194044</v>
          </cell>
          <cell r="I5">
            <v>68.227068481954873</v>
          </cell>
          <cell r="J5">
            <v>225807.79430836346</v>
          </cell>
          <cell r="K5">
            <v>0.57739589235194044</v>
          </cell>
          <cell r="L5">
            <v>68.227068481954873</v>
          </cell>
          <cell r="M5">
            <v>225807.79430836346</v>
          </cell>
          <cell r="N5">
            <v>0.57739589235194044</v>
          </cell>
          <cell r="O5">
            <v>98.184985714523236</v>
          </cell>
          <cell r="P5"/>
          <cell r="Q5">
            <v>130359.88957741938</v>
          </cell>
        </row>
        <row r="6">
          <cell r="D6">
            <v>39086</v>
          </cell>
          <cell r="E6" t="str">
            <v/>
          </cell>
          <cell r="F6">
            <v>71929.001977022068</v>
          </cell>
          <cell r="G6">
            <v>297736.7962853855</v>
          </cell>
          <cell r="H6">
            <v>0.57099004389030783</v>
          </cell>
          <cell r="I6">
            <v>68.78043405317564</v>
          </cell>
          <cell r="J6">
            <v>297736.7962853855</v>
          </cell>
          <cell r="K6">
            <v>0.57099004389030783</v>
          </cell>
          <cell r="L6">
            <v>68.78043405317564</v>
          </cell>
          <cell r="M6">
            <v>297736.7962853855</v>
          </cell>
          <cell r="N6">
            <v>0.57099004389030783</v>
          </cell>
          <cell r="O6">
            <v>98.387926858338616</v>
          </cell>
          <cell r="P6"/>
          <cell r="Q6">
            <v>130359.88957741938</v>
          </cell>
        </row>
        <row r="7">
          <cell r="D7">
            <v>39087</v>
          </cell>
          <cell r="E7" t="str">
            <v/>
          </cell>
          <cell r="F7">
            <v>70400.307267761527</v>
          </cell>
          <cell r="G7">
            <v>368137.10355314706</v>
          </cell>
          <cell r="H7">
            <v>0.5648011896090388</v>
          </cell>
          <cell r="I7">
            <v>69.316923742776183</v>
          </cell>
          <cell r="J7">
            <v>368137.10355314706</v>
          </cell>
          <cell r="K7">
            <v>0.5648011896090388</v>
          </cell>
          <cell r="L7">
            <v>69.316923742776183</v>
          </cell>
          <cell r="M7">
            <v>368137.10355314706</v>
          </cell>
          <cell r="N7">
            <v>0.5648011896090388</v>
          </cell>
          <cell r="O7">
            <v>98.567073610392825</v>
          </cell>
          <cell r="P7"/>
          <cell r="Q7">
            <v>130359.88957741938</v>
          </cell>
        </row>
        <row r="8">
          <cell r="D8">
            <v>39088</v>
          </cell>
          <cell r="E8" t="str">
            <v/>
          </cell>
          <cell r="F8">
            <v>70230.954647244231</v>
          </cell>
          <cell r="G8">
            <v>438368.0582003913</v>
          </cell>
          <cell r="H8">
            <v>0.56045876741870193</v>
          </cell>
          <cell r="I8">
            <v>69.694395780892506</v>
          </cell>
          <cell r="J8">
            <v>438368.0582003913</v>
          </cell>
          <cell r="K8">
            <v>0.56045876741870193</v>
          </cell>
          <cell r="L8">
            <v>69.694395780892506</v>
          </cell>
          <cell r="M8">
            <v>438368.0582003913</v>
          </cell>
          <cell r="N8">
            <v>0.56045876741870193</v>
          </cell>
          <cell r="O8">
            <v>98.683331043763985</v>
          </cell>
          <cell r="P8"/>
          <cell r="Q8">
            <v>130359.88957741938</v>
          </cell>
        </row>
        <row r="9">
          <cell r="D9">
            <v>39089</v>
          </cell>
          <cell r="E9" t="str">
            <v/>
          </cell>
          <cell r="F9">
            <v>67203.386688191284</v>
          </cell>
          <cell r="G9">
            <v>505571.44488858257</v>
          </cell>
          <cell r="H9">
            <v>0.55403922449663467</v>
          </cell>
          <cell r="I9">
            <v>70.253915779603844</v>
          </cell>
          <cell r="J9">
            <v>505571.44488858257</v>
          </cell>
          <cell r="K9">
            <v>0.55403922449663467</v>
          </cell>
          <cell r="L9">
            <v>70.253915779603844</v>
          </cell>
          <cell r="M9">
            <v>505571.44488858257</v>
          </cell>
          <cell r="N9">
            <v>0.55403922449663467</v>
          </cell>
          <cell r="O9">
            <v>98.84167195058977</v>
          </cell>
          <cell r="P9"/>
          <cell r="Q9">
            <v>130359.88957741938</v>
          </cell>
        </row>
        <row r="10">
          <cell r="D10">
            <v>39090</v>
          </cell>
          <cell r="E10" t="str">
            <v/>
          </cell>
          <cell r="F10">
            <v>114527.03393954445</v>
          </cell>
          <cell r="G10">
            <v>620098.47882812703</v>
          </cell>
          <cell r="H10">
            <v>0.59460245098997366</v>
          </cell>
          <cell r="I10">
            <v>66.75121656140584</v>
          </cell>
          <cell r="J10">
            <v>620098.47882812703</v>
          </cell>
          <cell r="K10">
            <v>0.59460245098997366</v>
          </cell>
          <cell r="L10">
            <v>66.75121656140584</v>
          </cell>
          <cell r="M10">
            <v>620098.47882812703</v>
          </cell>
          <cell r="N10">
            <v>0.59460245098997366</v>
          </cell>
          <cell r="O10">
            <v>97.544205483211741</v>
          </cell>
          <cell r="P10"/>
          <cell r="Q10">
            <v>130359.88957741938</v>
          </cell>
        </row>
        <row r="11">
          <cell r="D11">
            <v>39091</v>
          </cell>
          <cell r="E11" t="str">
            <v/>
          </cell>
          <cell r="F11">
            <v>65819.967905050973</v>
          </cell>
          <cell r="G11">
            <v>685918.44673317799</v>
          </cell>
          <cell r="H11">
            <v>0.58463658564905951</v>
          </cell>
          <cell r="I11">
            <v>67.604084107394144</v>
          </cell>
          <cell r="J11">
            <v>685918.44673317799</v>
          </cell>
          <cell r="K11">
            <v>0.58463658564905951</v>
          </cell>
          <cell r="L11">
            <v>67.604084107394144</v>
          </cell>
          <cell r="M11">
            <v>685918.44673317799</v>
          </cell>
          <cell r="N11">
            <v>0.58463658564905951</v>
          </cell>
          <cell r="O11">
            <v>97.932929908573158</v>
          </cell>
          <cell r="P11"/>
          <cell r="Q11">
            <v>130359.88957741938</v>
          </cell>
        </row>
        <row r="12">
          <cell r="D12">
            <v>39092</v>
          </cell>
          <cell r="E12" t="str">
            <v/>
          </cell>
          <cell r="F12">
            <v>78297.020189845585</v>
          </cell>
          <cell r="G12">
            <v>764215.46692302357</v>
          </cell>
          <cell r="H12">
            <v>0.58623512907255404</v>
          </cell>
          <cell r="I12">
            <v>67.466917481064783</v>
          </cell>
          <cell r="J12">
            <v>764215.46692302357</v>
          </cell>
          <cell r="K12">
            <v>0.58623512907255404</v>
          </cell>
          <cell r="L12">
            <v>67.466917481064783</v>
          </cell>
          <cell r="M12">
            <v>764215.46692302357</v>
          </cell>
          <cell r="N12">
            <v>0.58623512907255404</v>
          </cell>
          <cell r="O12">
            <v>97.873909575413364</v>
          </cell>
          <cell r="P12"/>
          <cell r="Q12">
            <v>130359.88957741938</v>
          </cell>
        </row>
        <row r="13">
          <cell r="D13">
            <v>39093</v>
          </cell>
          <cell r="E13" t="str">
            <v/>
          </cell>
          <cell r="F13">
            <v>63584.789488351576</v>
          </cell>
          <cell r="G13">
            <v>827800.25641137513</v>
          </cell>
          <cell r="H13">
            <v>0.57728315825227472</v>
          </cell>
          <cell r="I13">
            <v>68.236789348197107</v>
          </cell>
          <cell r="J13">
            <v>827800.25641137513</v>
          </cell>
          <cell r="K13">
            <v>0.57728315825227472</v>
          </cell>
          <cell r="L13">
            <v>68.236789348197107</v>
          </cell>
          <cell r="M13">
            <v>827800.25641137513</v>
          </cell>
          <cell r="N13">
            <v>0.57728315825227472</v>
          </cell>
          <cell r="O13">
            <v>98.18871672025594</v>
          </cell>
          <cell r="P13"/>
          <cell r="Q13">
            <v>130359.88957741938</v>
          </cell>
        </row>
        <row r="14">
          <cell r="D14">
            <v>39094</v>
          </cell>
          <cell r="E14" t="str">
            <v/>
          </cell>
          <cell r="F14">
            <v>98630.340841824567</v>
          </cell>
          <cell r="G14">
            <v>926430.59725319967</v>
          </cell>
          <cell r="H14">
            <v>0.59222625932994644</v>
          </cell>
          <cell r="I14">
            <v>66.954069789866281</v>
          </cell>
          <cell r="J14">
            <v>926430.59725319967</v>
          </cell>
          <cell r="K14">
            <v>0.59222625932994644</v>
          </cell>
          <cell r="L14">
            <v>66.954069789866281</v>
          </cell>
          <cell r="M14">
            <v>926430.59725319967</v>
          </cell>
          <cell r="N14">
            <v>0.59222625932994644</v>
          </cell>
          <cell r="O14">
            <v>97.641446599201117</v>
          </cell>
          <cell r="P14"/>
          <cell r="Q14">
            <v>130359.88957741938</v>
          </cell>
        </row>
        <row r="15">
          <cell r="D15">
            <v>39095</v>
          </cell>
          <cell r="E15" t="str">
            <v/>
          </cell>
          <cell r="F15">
            <v>78397.630646632635</v>
          </cell>
          <cell r="G15">
            <v>1004828.2278998323</v>
          </cell>
          <cell r="H15">
            <v>0.59293145552500226</v>
          </cell>
          <cell r="I15">
            <v>66.893834716483383</v>
          </cell>
          <cell r="J15">
            <v>1004828.2278998323</v>
          </cell>
          <cell r="K15">
            <v>0.59293145552500226</v>
          </cell>
          <cell r="L15">
            <v>66.893834716483383</v>
          </cell>
          <cell r="M15">
            <v>1004828.2278998323</v>
          </cell>
          <cell r="N15">
            <v>0.59293145552500226</v>
          </cell>
          <cell r="O15">
            <v>97.612891251630543</v>
          </cell>
          <cell r="P15"/>
          <cell r="Q15">
            <v>130359.88957741938</v>
          </cell>
        </row>
        <row r="16">
          <cell r="D16">
            <v>39096</v>
          </cell>
          <cell r="E16" t="str">
            <v/>
          </cell>
          <cell r="F16">
            <v>48823.304419615211</v>
          </cell>
          <cell r="G16">
            <v>1053651.5323194475</v>
          </cell>
          <cell r="H16">
            <v>0.5773311405914221</v>
          </cell>
          <cell r="I16">
            <v>68.23265183577621</v>
          </cell>
          <cell r="J16">
            <v>1053651.5323194475</v>
          </cell>
          <cell r="K16">
            <v>0.5773311405914221</v>
          </cell>
          <cell r="L16">
            <v>68.23265183577621</v>
          </cell>
          <cell r="M16">
            <v>1053651.5323194475</v>
          </cell>
          <cell r="N16">
            <v>0.5773311405914221</v>
          </cell>
          <cell r="O16">
            <v>98.18712942546729</v>
          </cell>
          <cell r="P16"/>
          <cell r="Q16">
            <v>130359.88957741938</v>
          </cell>
        </row>
        <row r="17">
          <cell r="D17">
            <v>39097</v>
          </cell>
          <cell r="E17" t="str">
            <v/>
          </cell>
          <cell r="F17">
            <v>55479.374422762972</v>
          </cell>
          <cell r="G17">
            <v>1109130.9067422105</v>
          </cell>
          <cell r="H17">
            <v>0.56721481346121616</v>
          </cell>
          <cell r="I17">
            <v>69.107483152020464</v>
          </cell>
          <cell r="J17">
            <v>1109130.9067422105</v>
          </cell>
          <cell r="K17">
            <v>0.56721481346121616</v>
          </cell>
          <cell r="L17">
            <v>69.107483152020464</v>
          </cell>
          <cell r="M17">
            <v>1109130.9067422105</v>
          </cell>
          <cell r="N17">
            <v>0.56721481346121616</v>
          </cell>
          <cell r="O17">
            <v>98.499127096471682</v>
          </cell>
          <cell r="P17"/>
          <cell r="Q17">
            <v>130359.88957741938</v>
          </cell>
        </row>
        <row r="18">
          <cell r="D18">
            <v>39098</v>
          </cell>
          <cell r="E18" t="str">
            <v/>
          </cell>
          <cell r="F18">
            <v>56352.084619673755</v>
          </cell>
          <cell r="G18">
            <v>1165482.9913618842</v>
          </cell>
          <cell r="H18">
            <v>0.55878144110314865</v>
          </cell>
          <cell r="I18">
            <v>69.840421509459745</v>
          </cell>
          <cell r="J18">
            <v>1165482.9913618842</v>
          </cell>
          <cell r="K18">
            <v>0.55878144110314865</v>
          </cell>
          <cell r="L18">
            <v>69.840421509459745</v>
          </cell>
          <cell r="M18">
            <v>1165482.9913618842</v>
          </cell>
          <cell r="N18">
            <v>0.55878144110314865</v>
          </cell>
          <cell r="O18">
            <v>98.726230242942634</v>
          </cell>
          <cell r="P18"/>
          <cell r="Q18">
            <v>130359.88957741938</v>
          </cell>
        </row>
        <row r="19">
          <cell r="D19">
            <v>39099</v>
          </cell>
          <cell r="E19" t="str">
            <v/>
          </cell>
          <cell r="F19">
            <v>52121.037166063463</v>
          </cell>
          <cell r="G19">
            <v>1217604.0285279476</v>
          </cell>
          <cell r="H19">
            <v>0.54943101452583143</v>
          </cell>
          <cell r="I19">
            <v>70.656599913536709</v>
          </cell>
          <cell r="J19">
            <v>1217604.0285279476</v>
          </cell>
          <cell r="K19">
            <v>0.54943101452583143</v>
          </cell>
          <cell r="L19">
            <v>70.656599913536709</v>
          </cell>
          <cell r="M19">
            <v>1217604.0285279476</v>
          </cell>
          <cell r="N19">
            <v>0.54943101452583143</v>
          </cell>
          <cell r="O19">
            <v>98.945876946464537</v>
          </cell>
          <cell r="P19"/>
          <cell r="Q19">
            <v>130359.88957741938</v>
          </cell>
        </row>
        <row r="20">
          <cell r="D20">
            <v>39100</v>
          </cell>
          <cell r="E20" t="str">
            <v/>
          </cell>
          <cell r="F20">
            <v>54212.175438704697</v>
          </cell>
          <cell r="G20">
            <v>1271816.2039666523</v>
          </cell>
          <cell r="H20">
            <v>0.54201070593852385</v>
          </cell>
          <cell r="I20">
            <v>71.306710173665806</v>
          </cell>
          <cell r="J20">
            <v>1271816.2039666523</v>
          </cell>
          <cell r="K20">
            <v>0.54201070593852385</v>
          </cell>
          <cell r="L20">
            <v>71.306710173665806</v>
          </cell>
          <cell r="M20">
            <v>1271816.2039666523</v>
          </cell>
          <cell r="N20">
            <v>0.54201070593852385</v>
          </cell>
          <cell r="O20">
            <v>99.098087715837735</v>
          </cell>
          <cell r="P20"/>
          <cell r="Q20">
            <v>130359.88957741938</v>
          </cell>
        </row>
        <row r="21">
          <cell r="D21">
            <v>39101</v>
          </cell>
          <cell r="E21" t="str">
            <v/>
          </cell>
          <cell r="F21">
            <v>52415.218556460459</v>
          </cell>
          <cell r="G21">
            <v>1324231.4225231127</v>
          </cell>
          <cell r="H21">
            <v>0.53464597803083591</v>
          </cell>
          <cell r="I21">
            <v>71.953843111859925</v>
          </cell>
          <cell r="J21">
            <v>1324231.4225231127</v>
          </cell>
          <cell r="K21">
            <v>0.53464597803083591</v>
          </cell>
          <cell r="L21">
            <v>71.953843111859925</v>
          </cell>
          <cell r="M21">
            <v>1324231.4225231127</v>
          </cell>
          <cell r="N21">
            <v>0.53464597803083591</v>
          </cell>
          <cell r="O21">
            <v>99.231450147793339</v>
          </cell>
          <cell r="P21"/>
          <cell r="Q21">
            <v>130359.88957741938</v>
          </cell>
        </row>
        <row r="22">
          <cell r="D22">
            <v>39102</v>
          </cell>
          <cell r="E22" t="str">
            <v/>
          </cell>
          <cell r="F22">
            <v>35769.418285232263</v>
          </cell>
          <cell r="G22">
            <v>1360000.840808345</v>
          </cell>
          <cell r="H22">
            <v>0.52163316692618622</v>
          </cell>
          <cell r="I22">
            <v>73.101234111972246</v>
          </cell>
          <cell r="J22">
            <v>1360000.840808345</v>
          </cell>
          <cell r="K22">
            <v>0.52163316692618622</v>
          </cell>
          <cell r="L22">
            <v>73.101234111972246</v>
          </cell>
          <cell r="M22">
            <v>1360000.840808345</v>
          </cell>
          <cell r="N22">
            <v>0.52163316692618622</v>
          </cell>
          <cell r="O22">
            <v>99.428409178562433</v>
          </cell>
          <cell r="P22"/>
          <cell r="Q22">
            <v>130359.88957741938</v>
          </cell>
        </row>
        <row r="23">
          <cell r="D23">
            <v>39103</v>
          </cell>
          <cell r="E23" t="str">
            <v/>
          </cell>
          <cell r="F23">
            <v>46454.047078675263</v>
          </cell>
          <cell r="G23">
            <v>1406454.8878870204</v>
          </cell>
          <cell r="H23">
            <v>0.51376264967269003</v>
          </cell>
          <cell r="I23">
            <v>73.79723587402593</v>
          </cell>
          <cell r="J23">
            <v>1406454.8878870204</v>
          </cell>
          <cell r="K23">
            <v>0.51376264967269003</v>
          </cell>
          <cell r="L23">
            <v>73.79723587402593</v>
          </cell>
          <cell r="M23">
            <v>1406454.8878870204</v>
          </cell>
          <cell r="N23">
            <v>0.51376264967269003</v>
          </cell>
          <cell r="O23">
            <v>99.526260534122784</v>
          </cell>
          <cell r="P23"/>
          <cell r="Q23">
            <v>130359.88957741938</v>
          </cell>
        </row>
        <row r="24">
          <cell r="D24">
            <v>39104</v>
          </cell>
          <cell r="E24" t="str">
            <v/>
          </cell>
          <cell r="F24">
            <v>51688.367360875738</v>
          </cell>
          <cell r="G24">
            <v>1458143.2552478961</v>
          </cell>
          <cell r="H24">
            <v>0.50843276325070663</v>
          </cell>
          <cell r="I24">
            <v>74.269252376375164</v>
          </cell>
          <cell r="J24">
            <v>1458143.2552478961</v>
          </cell>
          <cell r="K24">
            <v>0.50843276325070663</v>
          </cell>
          <cell r="L24">
            <v>74.269252376375164</v>
          </cell>
          <cell r="M24">
            <v>1458143.2552478961</v>
          </cell>
          <cell r="N24">
            <v>0.50843276325070663</v>
          </cell>
          <cell r="O24">
            <v>99.584445809057883</v>
          </cell>
          <cell r="P24"/>
          <cell r="Q24">
            <v>130359.88957741938</v>
          </cell>
        </row>
        <row r="25">
          <cell r="D25">
            <v>39105</v>
          </cell>
          <cell r="E25" t="str">
            <v/>
          </cell>
          <cell r="F25">
            <v>51464.307764810161</v>
          </cell>
          <cell r="G25">
            <v>1509607.5630127061</v>
          </cell>
          <cell r="H25">
            <v>0.50349161577307877</v>
          </cell>
          <cell r="I25">
            <v>74.707242027896783</v>
          </cell>
          <cell r="J25">
            <v>1509607.5630127061</v>
          </cell>
          <cell r="K25">
            <v>0.50349161577307877</v>
          </cell>
          <cell r="L25">
            <v>74.707242027896783</v>
          </cell>
          <cell r="M25">
            <v>1509607.5630127061</v>
          </cell>
          <cell r="N25">
            <v>0.50349161577307877</v>
          </cell>
          <cell r="O25">
            <v>99.633048347551963</v>
          </cell>
          <cell r="P25"/>
          <cell r="Q25">
            <v>130359.88957741938</v>
          </cell>
        </row>
        <row r="26">
          <cell r="D26">
            <v>39106</v>
          </cell>
          <cell r="E26" t="str">
            <v/>
          </cell>
          <cell r="F26">
            <v>65517.607850289685</v>
          </cell>
          <cell r="G26">
            <v>1575125.1708629958</v>
          </cell>
          <cell r="H26">
            <v>0.50345405834091084</v>
          </cell>
          <cell r="I26">
            <v>74.710572435185071</v>
          </cell>
          <cell r="J26">
            <v>1575125.1708629958</v>
          </cell>
          <cell r="K26">
            <v>0.50345405834091084</v>
          </cell>
          <cell r="L26">
            <v>74.710572435185071</v>
          </cell>
          <cell r="M26">
            <v>1575125.1708629958</v>
          </cell>
          <cell r="N26">
            <v>0.50345405834091084</v>
          </cell>
          <cell r="O26">
            <v>99.633399093685767</v>
          </cell>
          <cell r="P26"/>
          <cell r="Q26">
            <v>130359.88957741938</v>
          </cell>
        </row>
        <row r="27">
          <cell r="D27">
            <v>39107</v>
          </cell>
          <cell r="E27" t="str">
            <v/>
          </cell>
          <cell r="F27">
            <v>76040.662861117002</v>
          </cell>
          <cell r="G27">
            <v>1651165.8337241127</v>
          </cell>
          <cell r="H27">
            <v>0.5066484296900241</v>
          </cell>
          <cell r="I27">
            <v>74.427377845443104</v>
          </cell>
          <cell r="J27">
            <v>1651165.8337241127</v>
          </cell>
          <cell r="K27">
            <v>0.5066484296900241</v>
          </cell>
          <cell r="L27">
            <v>74.427377845443104</v>
          </cell>
          <cell r="M27">
            <v>1651165.8337241127</v>
          </cell>
          <cell r="N27">
            <v>0.5066484296900241</v>
          </cell>
          <cell r="O27">
            <v>99.602568858863876</v>
          </cell>
          <cell r="P27"/>
          <cell r="Q27">
            <v>130359.88957741938</v>
          </cell>
        </row>
        <row r="28">
          <cell r="D28">
            <v>39108</v>
          </cell>
          <cell r="E28" t="str">
            <v/>
          </cell>
          <cell r="F28">
            <v>58474.468710821311</v>
          </cell>
          <cell r="G28">
            <v>1709640.3024349341</v>
          </cell>
          <cell r="H28">
            <v>0.50441432913646322</v>
          </cell>
          <cell r="I28">
            <v>74.625425996206189</v>
          </cell>
          <cell r="J28">
            <v>1709640.3024349341</v>
          </cell>
          <cell r="K28">
            <v>0.50441432913646322</v>
          </cell>
          <cell r="L28">
            <v>74.625425996206189</v>
          </cell>
          <cell r="M28">
            <v>1709640.3024349341</v>
          </cell>
          <cell r="N28">
            <v>0.50441432913646322</v>
          </cell>
          <cell r="O28">
            <v>99.624344479754953</v>
          </cell>
          <cell r="P28"/>
          <cell r="Q28">
            <v>130359.88957741938</v>
          </cell>
        </row>
        <row r="29">
          <cell r="D29">
            <v>39109</v>
          </cell>
          <cell r="E29" t="str">
            <v/>
          </cell>
          <cell r="F29">
            <v>57330.877953706586</v>
          </cell>
          <cell r="G29">
            <v>1766971.1803886406</v>
          </cell>
          <cell r="H29">
            <v>0.50202080765468082</v>
          </cell>
          <cell r="I29">
            <v>74.837678845960426</v>
          </cell>
          <cell r="J29">
            <v>1766971.1803886406</v>
          </cell>
          <cell r="K29">
            <v>0.50202080765468082</v>
          </cell>
          <cell r="L29">
            <v>74.837678845960426</v>
          </cell>
          <cell r="M29">
            <v>1766971.1803886406</v>
          </cell>
          <cell r="N29">
            <v>0.50202080765468082</v>
          </cell>
          <cell r="O29">
            <v>99.646580331304008</v>
          </cell>
          <cell r="P29"/>
          <cell r="Q29">
            <v>130359.88957741938</v>
          </cell>
        </row>
        <row r="30">
          <cell r="D30">
            <v>39110</v>
          </cell>
          <cell r="E30" t="str">
            <v/>
          </cell>
          <cell r="F30">
            <v>47216.558043862875</v>
          </cell>
          <cell r="G30">
            <v>1814187.7384325035</v>
          </cell>
          <cell r="H30">
            <v>0.49702726382912965</v>
          </cell>
          <cell r="I30">
            <v>75.280698679117592</v>
          </cell>
          <cell r="J30">
            <v>1814187.7384325035</v>
          </cell>
          <cell r="K30">
            <v>0.49702726382912965</v>
          </cell>
          <cell r="L30">
            <v>75.280698679117592</v>
          </cell>
          <cell r="M30">
            <v>1814187.7384325035</v>
          </cell>
          <cell r="N30">
            <v>0.49702726382912965</v>
          </cell>
          <cell r="O30">
            <v>99.689504273295697</v>
          </cell>
          <cell r="P30"/>
          <cell r="Q30">
            <v>130359.88957741938</v>
          </cell>
        </row>
        <row r="31">
          <cell r="D31">
            <v>39111</v>
          </cell>
          <cell r="E31" t="str">
            <v/>
          </cell>
          <cell r="F31">
            <v>82972.825417809407</v>
          </cell>
          <cell r="G31">
            <v>1897160.563850313</v>
          </cell>
          <cell r="H31">
            <v>0.50183633938328798</v>
          </cell>
          <cell r="I31">
            <v>74.854039993061321</v>
          </cell>
          <cell r="J31">
            <v>1897160.563850313</v>
          </cell>
          <cell r="K31">
            <v>0.50183633938328798</v>
          </cell>
          <cell r="L31">
            <v>74.854039993061321</v>
          </cell>
          <cell r="M31">
            <v>1897160.563850313</v>
          </cell>
          <cell r="N31">
            <v>0.50183633938328798</v>
          </cell>
          <cell r="O31">
            <v>99.648248235398313</v>
          </cell>
          <cell r="P31"/>
          <cell r="Q31">
            <v>130359.88957741938</v>
          </cell>
        </row>
        <row r="32">
          <cell r="D32">
            <v>39112</v>
          </cell>
          <cell r="E32" t="str">
            <v/>
          </cell>
          <cell r="F32">
            <v>59698.263655535389</v>
          </cell>
          <cell r="G32">
            <v>1956858.8275058484</v>
          </cell>
          <cell r="H32">
            <v>0.50037344918729498</v>
          </cell>
          <cell r="I32">
            <v>74.983802337888733</v>
          </cell>
          <cell r="J32">
            <v>1956858.8275058484</v>
          </cell>
          <cell r="K32">
            <v>0.50037344918729498</v>
          </cell>
          <cell r="L32">
            <v>74.983802337888733</v>
          </cell>
          <cell r="M32">
            <v>1956858.8275058484</v>
          </cell>
          <cell r="N32">
            <v>0.50037344918729498</v>
          </cell>
          <cell r="O32">
            <v>99.661247904777369</v>
          </cell>
          <cell r="P32"/>
          <cell r="Q32">
            <v>130359.88957741938</v>
          </cell>
        </row>
        <row r="33">
          <cell r="D33">
            <v>39113</v>
          </cell>
          <cell r="E33" t="str">
            <v>*</v>
          </cell>
          <cell r="F33">
            <v>71154.577494151454</v>
          </cell>
          <cell r="G33">
            <v>2028013.4049999998</v>
          </cell>
          <cell r="H33">
            <v>0.50183984866919007</v>
          </cell>
          <cell r="I33">
            <v>74.853728738376162</v>
          </cell>
          <cell r="J33">
            <v>2028013.4049999998</v>
          </cell>
          <cell r="K33">
            <v>0.50183984866919007</v>
          </cell>
          <cell r="L33">
            <v>74.853728738376162</v>
          </cell>
          <cell r="M33">
            <v>2028013.4049999998</v>
          </cell>
          <cell r="N33">
            <v>0.50183984866919007</v>
          </cell>
          <cell r="O33">
            <v>99.648216565899247</v>
          </cell>
          <cell r="P33"/>
          <cell r="Q33">
            <v>130359.88957741938</v>
          </cell>
        </row>
        <row r="34">
          <cell r="D34">
            <v>39114</v>
          </cell>
          <cell r="E34" t="str">
            <v/>
          </cell>
          <cell r="F34">
            <v>80133.6557165454</v>
          </cell>
          <cell r="G34">
            <v>80133.6557165454</v>
          </cell>
          <cell r="H34">
            <v>0.77304950370306735</v>
          </cell>
          <cell r="I34">
            <v>41.779477380772242</v>
          </cell>
          <cell r="J34">
            <v>2108147.0607165452</v>
          </cell>
          <cell r="K34">
            <v>0.50862262614210607</v>
          </cell>
          <cell r="L34">
            <v>71.683902891804962</v>
          </cell>
          <cell r="M34">
            <v>2108147.0607165452</v>
          </cell>
          <cell r="N34">
            <v>0.50862262614210607</v>
          </cell>
          <cell r="O34">
            <v>99.185440713157391</v>
          </cell>
          <cell r="P34"/>
          <cell r="Q34">
            <v>103659.15162313485</v>
          </cell>
        </row>
        <row r="35">
          <cell r="D35">
            <v>39115</v>
          </cell>
          <cell r="E35" t="str">
            <v/>
          </cell>
          <cell r="F35">
            <v>55916.360696183168</v>
          </cell>
          <cell r="G35">
            <v>136050.01641272858</v>
          </cell>
          <cell r="H35">
            <v>0.65623736198109439</v>
          </cell>
          <cell r="I35">
            <v>51.736680765053897</v>
          </cell>
          <cell r="J35">
            <v>2164063.4214127283</v>
          </cell>
          <cell r="K35">
            <v>0.50937418308054594</v>
          </cell>
          <cell r="L35">
            <v>71.61006141576182</v>
          </cell>
          <cell r="M35">
            <v>2164063.4214127283</v>
          </cell>
          <cell r="N35">
            <v>0.50937418308054594</v>
          </cell>
          <cell r="O35">
            <v>99.172330168855794</v>
          </cell>
          <cell r="P35"/>
          <cell r="Q35">
            <v>103659.15162313485</v>
          </cell>
        </row>
        <row r="36">
          <cell r="D36">
            <v>39116</v>
          </cell>
          <cell r="E36" t="str">
            <v/>
          </cell>
          <cell r="F36">
            <v>56170.220137720746</v>
          </cell>
          <cell r="G36">
            <v>192220.23655044934</v>
          </cell>
          <cell r="H36">
            <v>0.61811630888539015</v>
          </cell>
          <cell r="I36">
            <v>55.380095605054912</v>
          </cell>
          <cell r="J36">
            <v>2220233.6415504492</v>
          </cell>
          <cell r="K36">
            <v>0.51014826872135388</v>
          </cell>
          <cell r="L36">
            <v>71.53402427638359</v>
          </cell>
          <cell r="M36">
            <v>2220233.6415504492</v>
          </cell>
          <cell r="N36">
            <v>0.51014826872135388</v>
          </cell>
          <cell r="O36">
            <v>99.158653877792034</v>
          </cell>
          <cell r="P36"/>
          <cell r="Q36">
            <v>103659.15162313485</v>
          </cell>
        </row>
        <row r="37">
          <cell r="D37">
            <v>39117</v>
          </cell>
          <cell r="E37" t="str">
            <v/>
          </cell>
          <cell r="F37">
            <v>47032.284440987765</v>
          </cell>
          <cell r="G37">
            <v>239252.52099143711</v>
          </cell>
          <cell r="H37">
            <v>0.57701736230021461</v>
          </cell>
          <cell r="I37">
            <v>59.511594934715397</v>
          </cell>
          <cell r="J37">
            <v>2267265.9259914369</v>
          </cell>
          <cell r="K37">
            <v>0.50883553896574496</v>
          </cell>
          <cell r="L37">
            <v>71.662982210963548</v>
          </cell>
          <cell r="M37">
            <v>2267265.9259914369</v>
          </cell>
          <cell r="N37">
            <v>0.50883553896574496</v>
          </cell>
          <cell r="O37">
            <v>99.181743246653951</v>
          </cell>
          <cell r="P37"/>
          <cell r="Q37">
            <v>103659.15162313485</v>
          </cell>
        </row>
        <row r="38">
          <cell r="D38">
            <v>39118</v>
          </cell>
          <cell r="E38" t="str">
            <v/>
          </cell>
          <cell r="F38">
            <v>76686.393799802841</v>
          </cell>
          <cell r="G38">
            <v>315938.91479123995</v>
          </cell>
          <cell r="H38">
            <v>0.60957264234589414</v>
          </cell>
          <cell r="I38">
            <v>56.222113173399805</v>
          </cell>
          <cell r="J38">
            <v>2343952.3197912397</v>
          </cell>
          <cell r="K38">
            <v>0.51408637431959914</v>
          </cell>
          <cell r="L38">
            <v>71.147483314673622</v>
          </cell>
          <cell r="M38">
            <v>2343952.3197912397</v>
          </cell>
          <cell r="N38">
            <v>0.51408637431959914</v>
          </cell>
          <cell r="O38">
            <v>99.086307428342366</v>
          </cell>
          <cell r="P38"/>
          <cell r="Q38">
            <v>103659.15162313485</v>
          </cell>
        </row>
        <row r="39">
          <cell r="D39">
            <v>39119</v>
          </cell>
          <cell r="E39" t="str">
            <v/>
          </cell>
          <cell r="F39">
            <v>67415.725921876176</v>
          </cell>
          <cell r="G39">
            <v>383354.64071311615</v>
          </cell>
          <cell r="H39">
            <v>0.61637047109107401</v>
          </cell>
          <cell r="I39">
            <v>55.551415036808727</v>
          </cell>
          <cell r="J39">
            <v>2411368.0457131159</v>
          </cell>
          <cell r="K39">
            <v>0.51711567536448488</v>
          </cell>
          <cell r="L39">
            <v>70.850498096199715</v>
          </cell>
          <cell r="M39">
            <v>2411368.0457131159</v>
          </cell>
          <cell r="N39">
            <v>0.51711567536448488</v>
          </cell>
          <cell r="O39">
            <v>99.027417919054344</v>
          </cell>
          <cell r="P39"/>
          <cell r="Q39">
            <v>103659.15162313485</v>
          </cell>
        </row>
        <row r="40">
          <cell r="D40">
            <v>39120</v>
          </cell>
          <cell r="E40" t="str">
            <v/>
          </cell>
          <cell r="F40">
            <v>73708.425759627586</v>
          </cell>
          <cell r="G40">
            <v>457063.06647274375</v>
          </cell>
          <cell r="H40">
            <v>0.62989830381023426</v>
          </cell>
          <cell r="I40">
            <v>54.234004070350515</v>
          </cell>
          <cell r="J40">
            <v>2485076.4714727434</v>
          </cell>
          <cell r="K40">
            <v>0.52133334285596111</v>
          </cell>
          <cell r="L40">
            <v>70.437560677780709</v>
          </cell>
          <cell r="M40">
            <v>2485076.4714727434</v>
          </cell>
          <cell r="N40">
            <v>0.52133334285596111</v>
          </cell>
          <cell r="O40">
            <v>98.940549655783059</v>
          </cell>
          <cell r="P40"/>
          <cell r="Q40">
            <v>103659.15162313485</v>
          </cell>
        </row>
        <row r="41">
          <cell r="D41">
            <v>39121</v>
          </cell>
          <cell r="E41" t="str">
            <v/>
          </cell>
          <cell r="F41">
            <v>108529.31611745918</v>
          </cell>
          <cell r="G41">
            <v>565592.38259020296</v>
          </cell>
          <cell r="H41">
            <v>0.68203382640840193</v>
          </cell>
          <cell r="I41">
            <v>49.379705172568443</v>
          </cell>
          <cell r="J41">
            <v>2593605.7875902024</v>
          </cell>
          <cell r="K41">
            <v>0.53252092720371591</v>
          </cell>
          <cell r="L41">
            <v>69.345705104550319</v>
          </cell>
          <cell r="M41">
            <v>2593605.7875902024</v>
          </cell>
          <cell r="N41">
            <v>0.53252092720371591</v>
          </cell>
          <cell r="O41">
            <v>98.680878440227346</v>
          </cell>
          <cell r="P41"/>
          <cell r="Q41">
            <v>103659.15162313485</v>
          </cell>
        </row>
        <row r="42">
          <cell r="D42">
            <v>39122</v>
          </cell>
          <cell r="E42" t="str">
            <v/>
          </cell>
          <cell r="F42">
            <v>118620.27411673602</v>
          </cell>
          <cell r="G42">
            <v>684212.65670693899</v>
          </cell>
          <cell r="H42">
            <v>0.73340006485279896</v>
          </cell>
          <cell r="I42">
            <v>44.953349596031074</v>
          </cell>
          <cell r="J42">
            <v>2712226.0617069383</v>
          </cell>
          <cell r="K42">
            <v>0.54527092169054636</v>
          </cell>
          <cell r="L42">
            <v>68.108473375053862</v>
          </cell>
          <cell r="M42">
            <v>2712226.0617069383</v>
          </cell>
          <cell r="N42">
            <v>0.54527092169054636</v>
          </cell>
          <cell r="O42">
            <v>98.32840795986634</v>
          </cell>
          <cell r="P42"/>
          <cell r="Q42">
            <v>103659.15162313485</v>
          </cell>
        </row>
        <row r="43">
          <cell r="D43">
            <v>39123</v>
          </cell>
          <cell r="E43" t="str">
            <v/>
          </cell>
          <cell r="F43">
            <v>123792.71452772994</v>
          </cell>
          <cell r="G43">
            <v>808005.37123466888</v>
          </cell>
          <cell r="H43">
            <v>0.7794829096925936</v>
          </cell>
          <cell r="I43">
            <v>41.284190593740803</v>
          </cell>
          <cell r="J43">
            <v>2836018.7762346682</v>
          </cell>
          <cell r="K43">
            <v>0.55851899783507186</v>
          </cell>
          <cell r="L43">
            <v>66.832226363826194</v>
          </cell>
          <cell r="M43">
            <v>2836018.7762346682</v>
          </cell>
          <cell r="N43">
            <v>0.55851899783507186</v>
          </cell>
          <cell r="O43">
            <v>97.891377463408162</v>
          </cell>
          <cell r="P43"/>
          <cell r="Q43">
            <v>103659.15162313485</v>
          </cell>
        </row>
        <row r="44">
          <cell r="D44">
            <v>39124</v>
          </cell>
          <cell r="E44" t="str">
            <v/>
          </cell>
          <cell r="F44">
            <v>140710.31660839851</v>
          </cell>
          <cell r="G44">
            <v>948715.68784306734</v>
          </cell>
          <cell r="H44">
            <v>0.83202379493290568</v>
          </cell>
          <cell r="I44">
            <v>37.440170604015591</v>
          </cell>
          <cell r="J44">
            <v>2976729.0928430669</v>
          </cell>
          <cell r="K44">
            <v>0.57450205170740565</v>
          </cell>
          <cell r="L44">
            <v>65.306934355028517</v>
          </cell>
          <cell r="M44">
            <v>2976729.0928430669</v>
          </cell>
          <cell r="N44">
            <v>0.57450205170740565</v>
          </cell>
          <cell r="O44">
            <v>97.257769716507042</v>
          </cell>
          <cell r="P44"/>
          <cell r="Q44">
            <v>103659.15162313485</v>
          </cell>
        </row>
        <row r="45">
          <cell r="D45">
            <v>39125</v>
          </cell>
          <cell r="E45" t="str">
            <v/>
          </cell>
          <cell r="F45">
            <v>245493.32003272566</v>
          </cell>
          <cell r="G45">
            <v>1194209.0078757929</v>
          </cell>
          <cell r="H45">
            <v>0.96004468264210885</v>
          </cell>
          <cell r="I45">
            <v>29.474592091970429</v>
          </cell>
          <cell r="J45">
            <v>3222222.4128757925</v>
          </cell>
          <cell r="K45">
            <v>0.60968437692368482</v>
          </cell>
          <cell r="L45">
            <v>62.01404059242477</v>
          </cell>
          <cell r="M45">
            <v>3222222.4128757925</v>
          </cell>
          <cell r="N45">
            <v>0.60968437692368482</v>
          </cell>
          <cell r="O45">
            <v>95.398439267304582</v>
          </cell>
          <cell r="P45"/>
          <cell r="Q45">
            <v>103659.15162313485</v>
          </cell>
        </row>
        <row r="46">
          <cell r="D46">
            <v>39126</v>
          </cell>
          <cell r="E46" t="str">
            <v/>
          </cell>
          <cell r="F46">
            <v>253187.61839126609</v>
          </cell>
          <cell r="G46">
            <v>1447396.626267059</v>
          </cell>
          <cell r="H46">
            <v>1.0740798113544885</v>
          </cell>
          <cell r="I46">
            <v>23.835626633031747</v>
          </cell>
          <cell r="J46">
            <v>3475410.0312670586</v>
          </cell>
          <cell r="K46">
            <v>0.64494099770147972</v>
          </cell>
          <cell r="L46">
            <v>58.816769074475381</v>
          </cell>
          <cell r="M46">
            <v>3475410.0312670586</v>
          </cell>
          <cell r="N46">
            <v>0.64494099770147972</v>
          </cell>
          <cell r="O46">
            <v>92.815715816092322</v>
          </cell>
          <cell r="P46"/>
          <cell r="Q46">
            <v>103659.15162313485</v>
          </cell>
        </row>
        <row r="47">
          <cell r="D47">
            <v>39127</v>
          </cell>
          <cell r="E47" t="str">
            <v/>
          </cell>
          <cell r="F47">
            <v>215740.1694809015</v>
          </cell>
          <cell r="G47">
            <v>1663136.7957479605</v>
          </cell>
          <cell r="H47">
            <v>1.146020236037274</v>
          </cell>
          <cell r="I47">
            <v>20.869289834209994</v>
          </cell>
          <cell r="J47">
            <v>3691150.2007479602</v>
          </cell>
          <cell r="K47">
            <v>0.67204873704508106</v>
          </cell>
          <cell r="L47">
            <v>56.436124012518029</v>
          </cell>
          <cell r="M47">
            <v>3691150.2007479602</v>
          </cell>
          <cell r="N47">
            <v>0.67204873704508106</v>
          </cell>
          <cell r="O47">
            <v>90.306134284538174</v>
          </cell>
          <cell r="P47"/>
          <cell r="Q47">
            <v>103659.15162313485</v>
          </cell>
        </row>
        <row r="48">
          <cell r="D48">
            <v>39128</v>
          </cell>
          <cell r="E48" t="str">
            <v/>
          </cell>
          <cell r="F48">
            <v>195792.66688006578</v>
          </cell>
          <cell r="G48">
            <v>1858929.4626280263</v>
          </cell>
          <cell r="H48">
            <v>1.1955396981486559</v>
          </cell>
          <cell r="I48">
            <v>19.056912248074511</v>
          </cell>
          <cell r="J48">
            <v>3886942.8676280258</v>
          </cell>
          <cell r="K48">
            <v>0.69458763564939896</v>
          </cell>
          <cell r="L48">
            <v>54.511309797187394</v>
          </cell>
          <cell r="M48">
            <v>3886942.8676280258</v>
          </cell>
          <cell r="N48">
            <v>0.69458763564939896</v>
          </cell>
          <cell r="O48">
            <v>87.871555630114358</v>
          </cell>
          <cell r="P48"/>
          <cell r="Q48">
            <v>103659.15162313485</v>
          </cell>
        </row>
        <row r="49">
          <cell r="D49">
            <v>39129</v>
          </cell>
          <cell r="E49" t="str">
            <v/>
          </cell>
          <cell r="F49">
            <v>178480.00229983829</v>
          </cell>
          <cell r="G49">
            <v>2037409.4649278645</v>
          </cell>
          <cell r="H49">
            <v>1.2284307710808231</v>
          </cell>
          <cell r="I49">
            <v>17.946716315084011</v>
          </cell>
          <cell r="J49">
            <v>4065422.8699278641</v>
          </cell>
          <cell r="K49">
            <v>0.71326924716615403</v>
          </cell>
          <cell r="L49">
            <v>52.954719957906313</v>
          </cell>
          <cell r="M49">
            <v>4065422.8699278641</v>
          </cell>
          <cell r="N49">
            <v>0.71326924716615403</v>
          </cell>
          <cell r="O49">
            <v>85.622465521528341</v>
          </cell>
          <cell r="P49"/>
          <cell r="Q49">
            <v>103659.15162313485</v>
          </cell>
        </row>
        <row r="50">
          <cell r="D50">
            <v>39130</v>
          </cell>
          <cell r="E50" t="str">
            <v/>
          </cell>
          <cell r="F50">
            <v>184043.07755903964</v>
          </cell>
          <cell r="G50">
            <v>2221452.5424869042</v>
          </cell>
          <cell r="H50">
            <v>1.2606091881293562</v>
          </cell>
          <cell r="I50">
            <v>16.927634213586796</v>
          </cell>
          <cell r="J50">
            <v>4249465.9474869035</v>
          </cell>
          <cell r="K50">
            <v>0.73224207525920593</v>
          </cell>
          <cell r="L50">
            <v>51.410583911812544</v>
          </cell>
          <cell r="M50">
            <v>4249465.9474869035</v>
          </cell>
          <cell r="N50">
            <v>0.73224207525920593</v>
          </cell>
          <cell r="O50">
            <v>83.136473757840207</v>
          </cell>
          <cell r="P50"/>
          <cell r="Q50">
            <v>103659.15162313485</v>
          </cell>
        </row>
        <row r="51">
          <cell r="D51">
            <v>39131</v>
          </cell>
          <cell r="E51" t="str">
            <v/>
          </cell>
          <cell r="F51">
            <v>197326.01160692304</v>
          </cell>
          <cell r="G51">
            <v>2418778.554093827</v>
          </cell>
          <cell r="H51">
            <v>1.2963311413842931</v>
          </cell>
          <cell r="I51">
            <v>15.868998652183731</v>
          </cell>
          <cell r="J51">
            <v>4446791.9590938268</v>
          </cell>
          <cell r="K51">
            <v>0.75279768408646097</v>
          </cell>
          <cell r="L51">
            <v>49.779901315975053</v>
          </cell>
          <cell r="M51">
            <v>4446791.9590938268</v>
          </cell>
          <cell r="N51">
            <v>0.75279768408646097</v>
          </cell>
          <cell r="O51">
            <v>80.232641842461874</v>
          </cell>
          <cell r="P51"/>
          <cell r="Q51">
            <v>103659.15162313485</v>
          </cell>
        </row>
        <row r="52">
          <cell r="D52">
            <v>39132</v>
          </cell>
          <cell r="E52" t="str">
            <v/>
          </cell>
          <cell r="F52">
            <v>183037.99087932834</v>
          </cell>
          <cell r="G52">
            <v>2601816.5449731555</v>
          </cell>
          <cell r="H52">
            <v>1.3210383333174212</v>
          </cell>
          <cell r="I52">
            <v>15.178838923855963</v>
          </cell>
          <cell r="J52">
            <v>4629829.9499731548</v>
          </cell>
          <cell r="K52">
            <v>0.77026719063257232</v>
          </cell>
          <cell r="L52">
            <v>48.428827530338957</v>
          </cell>
          <cell r="M52">
            <v>4629829.9499731548</v>
          </cell>
          <cell r="N52">
            <v>0.77026719063257232</v>
          </cell>
          <cell r="O52">
            <v>77.611331361997827</v>
          </cell>
          <cell r="P52"/>
          <cell r="Q52">
            <v>103659.15162313485</v>
          </cell>
        </row>
        <row r="53">
          <cell r="D53">
            <v>39133</v>
          </cell>
          <cell r="E53" t="str">
            <v/>
          </cell>
          <cell r="F53">
            <v>210223.51888506953</v>
          </cell>
          <cell r="G53">
            <v>2812040.063858225</v>
          </cell>
          <cell r="H53">
            <v>1.356387747645152</v>
          </cell>
          <cell r="I53">
            <v>14.247471307169491</v>
          </cell>
          <cell r="J53">
            <v>4840053.4688582243</v>
          </cell>
          <cell r="K53">
            <v>0.79159055238717912</v>
          </cell>
          <cell r="L53">
            <v>46.823107905420777</v>
          </cell>
          <cell r="M53">
            <v>4840053.4688582243</v>
          </cell>
          <cell r="N53">
            <v>0.79159055238717912</v>
          </cell>
          <cell r="O53">
            <v>74.248290417289965</v>
          </cell>
          <cell r="P53"/>
          <cell r="Q53">
            <v>103659.15162313485</v>
          </cell>
        </row>
        <row r="54">
          <cell r="D54">
            <v>39134</v>
          </cell>
          <cell r="E54" t="str">
            <v/>
          </cell>
          <cell r="F54">
            <v>157922.07254564809</v>
          </cell>
          <cell r="G54">
            <v>2969962.1364038731</v>
          </cell>
          <cell r="H54">
            <v>1.3643442589069046</v>
          </cell>
          <cell r="I54">
            <v>14.046528607440278</v>
          </cell>
          <cell r="J54">
            <v>4997975.5414038729</v>
          </cell>
          <cell r="K54">
            <v>0.8037916592655403</v>
          </cell>
          <cell r="L54">
            <v>45.925755126457325</v>
          </cell>
          <cell r="M54">
            <v>4997975.5414038729</v>
          </cell>
          <cell r="N54">
            <v>0.8037916592655403</v>
          </cell>
          <cell r="O54">
            <v>72.255875978345969</v>
          </cell>
          <cell r="P54"/>
          <cell r="Q54">
            <v>103659.15162313485</v>
          </cell>
        </row>
        <row r="55">
          <cell r="D55">
            <v>39135</v>
          </cell>
          <cell r="E55" t="str">
            <v/>
          </cell>
          <cell r="F55">
            <v>168527.26402830094</v>
          </cell>
          <cell r="G55">
            <v>3138489.4004321741</v>
          </cell>
          <cell r="H55">
            <v>1.3762278281922045</v>
          </cell>
          <cell r="I55">
            <v>13.7521362001503</v>
          </cell>
          <cell r="J55">
            <v>5166502.8054321734</v>
          </cell>
          <cell r="K55">
            <v>0.81727022829363216</v>
          </cell>
          <cell r="L55">
            <v>44.952513901549608</v>
          </cell>
          <cell r="M55">
            <v>5166502.8054321734</v>
          </cell>
          <cell r="N55">
            <v>0.81727022829363216</v>
          </cell>
          <cell r="O55">
            <v>70.007608512031112</v>
          </cell>
          <cell r="P55"/>
          <cell r="Q55">
            <v>103659.15162313485</v>
          </cell>
        </row>
        <row r="56">
          <cell r="D56">
            <v>39136</v>
          </cell>
          <cell r="E56" t="str">
            <v/>
          </cell>
          <cell r="F56">
            <v>190050.5291213055</v>
          </cell>
          <cell r="G56">
            <v>3328539.9295534794</v>
          </cell>
          <cell r="H56">
            <v>1.3961056511250824</v>
          </cell>
          <cell r="I56">
            <v>13.274635875444762</v>
          </cell>
          <cell r="J56">
            <v>5356553.3345534792</v>
          </cell>
          <cell r="K56">
            <v>0.83366365908569384</v>
          </cell>
          <cell r="L56">
            <v>43.794222249158963</v>
          </cell>
          <cell r="M56">
            <v>5356553.3345534792</v>
          </cell>
          <cell r="N56">
            <v>0.83366365908569384</v>
          </cell>
          <cell r="O56">
            <v>67.219725541593363</v>
          </cell>
          <cell r="P56"/>
          <cell r="Q56">
            <v>103659.15162313485</v>
          </cell>
        </row>
        <row r="57">
          <cell r="D57">
            <v>39137</v>
          </cell>
          <cell r="E57" t="str">
            <v/>
          </cell>
          <cell r="F57">
            <v>193761.41197576048</v>
          </cell>
          <cell r="G57">
            <v>3522301.3415292399</v>
          </cell>
          <cell r="H57">
            <v>1.4158186093459868</v>
          </cell>
          <cell r="I57">
            <v>12.818925340258581</v>
          </cell>
          <cell r="J57">
            <v>5550314.7465292402</v>
          </cell>
          <cell r="K57">
            <v>0.85010491124942822</v>
          </cell>
          <cell r="L57">
            <v>42.660362897755597</v>
          </cell>
          <cell r="M57">
            <v>5550314.7465292402</v>
          </cell>
          <cell r="N57">
            <v>0.85010491124942822</v>
          </cell>
          <cell r="O57">
            <v>64.381178736403498</v>
          </cell>
          <cell r="P57"/>
          <cell r="Q57">
            <v>103659.15162313485</v>
          </cell>
        </row>
        <row r="58">
          <cell r="D58">
            <v>39138</v>
          </cell>
          <cell r="E58" t="str">
            <v/>
          </cell>
          <cell r="F58">
            <v>191625.74720019539</v>
          </cell>
          <cell r="G58">
            <v>3713927.0887294351</v>
          </cell>
          <cell r="H58">
            <v>1.4331304204502293</v>
          </cell>
          <cell r="I58">
            <v>12.432811250148411</v>
          </cell>
          <cell r="J58">
            <v>5741940.4937294358</v>
          </cell>
          <cell r="K58">
            <v>0.86571026079373326</v>
          </cell>
          <cell r="L58">
            <v>41.609664800630995</v>
          </cell>
          <cell r="M58">
            <v>5741940.4937294358</v>
          </cell>
          <cell r="N58">
            <v>0.86571026079373326</v>
          </cell>
          <cell r="O58">
            <v>61.663174921440053</v>
          </cell>
          <cell r="P58"/>
          <cell r="Q58">
            <v>103659.15162313485</v>
          </cell>
        </row>
        <row r="59">
          <cell r="D59">
            <v>39139</v>
          </cell>
          <cell r="E59" t="str">
            <v/>
          </cell>
          <cell r="F59">
            <v>180400.07545267208</v>
          </cell>
          <cell r="G59">
            <v>3894327.164182107</v>
          </cell>
          <cell r="H59">
            <v>1.4449453971179851</v>
          </cell>
          <cell r="I59">
            <v>12.176612890347815</v>
          </cell>
          <cell r="J59">
            <v>5922340.5691821082</v>
          </cell>
          <cell r="K59">
            <v>0.87916888912571478</v>
          </cell>
          <cell r="L59">
            <v>40.723248857678442</v>
          </cell>
          <cell r="M59">
            <v>5922340.5691821082</v>
          </cell>
          <cell r="N59">
            <v>0.87916888912571478</v>
          </cell>
          <cell r="O59">
            <v>59.311633863212833</v>
          </cell>
          <cell r="P59"/>
          <cell r="Q59">
            <v>103659.15162313485</v>
          </cell>
        </row>
        <row r="60">
          <cell r="D60">
            <v>39140</v>
          </cell>
          <cell r="E60" t="str">
            <v/>
          </cell>
          <cell r="F60">
            <v>164159.66665836444</v>
          </cell>
          <cell r="G60">
            <v>4058486.8308404712</v>
          </cell>
          <cell r="H60">
            <v>1.4500825514630014</v>
          </cell>
          <cell r="I60">
            <v>12.067026757626298</v>
          </cell>
          <cell r="J60">
            <v>6086500.2358404724</v>
          </cell>
          <cell r="K60">
            <v>0.88984524294236311</v>
          </cell>
          <cell r="L60">
            <v>40.032952266297443</v>
          </cell>
          <cell r="M60">
            <v>6086500.2358404724</v>
          </cell>
          <cell r="N60">
            <v>0.88984524294236311</v>
          </cell>
          <cell r="O60">
            <v>57.447504192833939</v>
          </cell>
          <cell r="P60"/>
          <cell r="Q60">
            <v>103659.15162313485</v>
          </cell>
        </row>
        <row r="61">
          <cell r="D61">
            <v>39141</v>
          </cell>
          <cell r="E61" t="str">
            <v>*</v>
          </cell>
          <cell r="F61">
            <v>154347.64615952873</v>
          </cell>
          <cell r="G61">
            <v>4212834.477</v>
          </cell>
          <cell r="H61">
            <v>1.4514721741653898</v>
          </cell>
          <cell r="I61">
            <v>12.03756929233376</v>
          </cell>
          <cell r="J61">
            <v>6240847.8820000011</v>
          </cell>
          <cell r="K61">
            <v>0.89878972829735759</v>
          </cell>
          <cell r="L61">
            <v>39.463317954859043</v>
          </cell>
          <cell r="M61">
            <v>6240847.8820000011</v>
          </cell>
          <cell r="N61">
            <v>0.89878972829735759</v>
          </cell>
          <cell r="O61">
            <v>55.889995363672163</v>
          </cell>
          <cell r="P61"/>
          <cell r="Q61">
            <v>103659.15162313485</v>
          </cell>
        </row>
        <row r="62">
          <cell r="D62">
            <v>39142</v>
          </cell>
          <cell r="E62" t="str">
            <v/>
          </cell>
          <cell r="F62">
            <v>146458.82564140999</v>
          </cell>
          <cell r="G62">
            <v>146458.82564140999</v>
          </cell>
          <cell r="H62">
            <v>1.4794563442315583</v>
          </cell>
          <cell r="I62">
            <v>15.90590309886294</v>
          </cell>
          <cell r="J62">
            <v>6387306.7076414116</v>
          </cell>
          <cell r="K62">
            <v>0.90695191912890416</v>
          </cell>
          <cell r="L62">
            <v>41.614717005069778</v>
          </cell>
          <cell r="M62">
            <v>6387306.7076414116</v>
          </cell>
          <cell r="N62">
            <v>0.90695191912890416</v>
          </cell>
          <cell r="O62">
            <v>53.363424765982479</v>
          </cell>
          <cell r="P62"/>
          <cell r="Q62">
            <v>98995.030311274182</v>
          </cell>
        </row>
        <row r="63">
          <cell r="D63">
            <v>39143</v>
          </cell>
          <cell r="E63" t="str">
            <v/>
          </cell>
          <cell r="F63">
            <v>132395.80176369997</v>
          </cell>
          <cell r="G63">
            <v>278854.62740510993</v>
          </cell>
          <cell r="H63">
            <v>1.4084274055389232</v>
          </cell>
          <cell r="I63">
            <v>18.066621791092729</v>
          </cell>
          <cell r="J63">
            <v>6519702.5094051119</v>
          </cell>
          <cell r="K63">
            <v>0.91291865653183057</v>
          </cell>
          <cell r="L63">
            <v>41.177706238594283</v>
          </cell>
          <cell r="M63">
            <v>6519702.5094051119</v>
          </cell>
          <cell r="N63">
            <v>0.91291865653183057</v>
          </cell>
          <cell r="O63">
            <v>52.43241272955963</v>
          </cell>
          <cell r="P63"/>
          <cell r="Q63">
            <v>98995.030311274182</v>
          </cell>
        </row>
        <row r="64">
          <cell r="D64">
            <v>39144</v>
          </cell>
          <cell r="E64" t="str">
            <v/>
          </cell>
          <cell r="F64">
            <v>142031.74007397814</v>
          </cell>
          <cell r="G64">
            <v>420886.36747908808</v>
          </cell>
          <cell r="H64">
            <v>1.4171969581223003</v>
          </cell>
          <cell r="I64">
            <v>17.784308490006918</v>
          </cell>
          <cell r="J64">
            <v>6661734.2494790899</v>
          </cell>
          <cell r="K64">
            <v>0.92005305767073731</v>
          </cell>
          <cell r="L64">
            <v>40.660329774095693</v>
          </cell>
          <cell r="M64">
            <v>6661734.2494790899</v>
          </cell>
          <cell r="N64">
            <v>0.92005305767073731</v>
          </cell>
          <cell r="O64">
            <v>51.325475400280865</v>
          </cell>
          <cell r="P64"/>
          <cell r="Q64">
            <v>98995.030311274182</v>
          </cell>
        </row>
        <row r="65">
          <cell r="D65">
            <v>39145</v>
          </cell>
          <cell r="E65" t="str">
            <v/>
          </cell>
          <cell r="F65">
            <v>127885.77698514343</v>
          </cell>
          <cell r="G65">
            <v>548772.14446423156</v>
          </cell>
          <cell r="H65">
            <v>1.385857812101033</v>
          </cell>
          <cell r="I65">
            <v>18.814435600743508</v>
          </cell>
          <cell r="J65">
            <v>6789620.0264642332</v>
          </cell>
          <cell r="K65">
            <v>0.92506765411169889</v>
          </cell>
          <cell r="L65">
            <v>40.300032287604957</v>
          </cell>
          <cell r="M65">
            <v>6789620.0264642332</v>
          </cell>
          <cell r="N65">
            <v>0.92506765411169889</v>
          </cell>
          <cell r="O65">
            <v>50.551904080405016</v>
          </cell>
          <cell r="P65"/>
          <cell r="Q65">
            <v>98995.030311274182</v>
          </cell>
        </row>
        <row r="66">
          <cell r="D66">
            <v>39146</v>
          </cell>
          <cell r="E66" t="str">
            <v/>
          </cell>
          <cell r="F66">
            <v>135716.17531058093</v>
          </cell>
          <cell r="G66">
            <v>684488.31977481255</v>
          </cell>
          <cell r="H66">
            <v>1.3828741051395157</v>
          </cell>
          <cell r="I66">
            <v>18.915631847348291</v>
          </cell>
          <cell r="J66">
            <v>6925336.2017748142</v>
          </cell>
          <cell r="K66">
            <v>0.93100145162900483</v>
          </cell>
          <cell r="L66">
            <v>39.87725893611551</v>
          </cell>
          <cell r="M66">
            <v>6925336.2017748142</v>
          </cell>
          <cell r="N66">
            <v>0.93100145162900483</v>
          </cell>
          <cell r="O66">
            <v>49.641687995441444</v>
          </cell>
          <cell r="P66"/>
          <cell r="Q66">
            <v>98995.030311274182</v>
          </cell>
        </row>
        <row r="67">
          <cell r="D67">
            <v>39147</v>
          </cell>
          <cell r="E67" t="str">
            <v/>
          </cell>
          <cell r="F67">
            <v>150057.5161355442</v>
          </cell>
          <cell r="G67">
            <v>834545.83591035672</v>
          </cell>
          <cell r="H67">
            <v>1.4050298506336791</v>
          </cell>
          <cell r="I67">
            <v>18.177225356710725</v>
          </cell>
          <cell r="J67">
            <v>7075393.7179103587</v>
          </cell>
          <cell r="K67">
            <v>0.93868203029451525</v>
          </cell>
          <cell r="L67">
            <v>39.335759159158016</v>
          </cell>
          <cell r="M67">
            <v>7075393.7179103587</v>
          </cell>
          <cell r="N67">
            <v>0.93868203029451525</v>
          </cell>
          <cell r="O67">
            <v>48.472440270387636</v>
          </cell>
          <cell r="P67"/>
          <cell r="Q67">
            <v>98995.030311274182</v>
          </cell>
        </row>
        <row r="68">
          <cell r="D68">
            <v>39148</v>
          </cell>
          <cell r="E68" t="str">
            <v/>
          </cell>
          <cell r="F68">
            <v>137555.13922773986</v>
          </cell>
          <cell r="G68">
            <v>972100.9751380966</v>
          </cell>
          <cell r="H68">
            <v>1.402813529529829</v>
          </cell>
          <cell r="I68">
            <v>18.249747842774234</v>
          </cell>
          <cell r="J68">
            <v>7212948.8571380982</v>
          </cell>
          <cell r="K68">
            <v>0.94452630805666238</v>
          </cell>
          <cell r="L68">
            <v>38.928040645679587</v>
          </cell>
          <cell r="M68">
            <v>7212948.8571380982</v>
          </cell>
          <cell r="N68">
            <v>0.94452630805666238</v>
          </cell>
          <cell r="O68">
            <v>47.589948203504107</v>
          </cell>
          <cell r="P68"/>
          <cell r="Q68">
            <v>98995.030311274182</v>
          </cell>
        </row>
        <row r="69">
          <cell r="D69">
            <v>39149</v>
          </cell>
          <cell r="E69" t="str">
            <v/>
          </cell>
          <cell r="F69">
            <v>148963.66368278721</v>
          </cell>
          <cell r="G69">
            <v>1121064.6388208838</v>
          </cell>
          <cell r="H69">
            <v>1.415556714432878</v>
          </cell>
          <cell r="I69">
            <v>17.836766658699531</v>
          </cell>
          <cell r="J69">
            <v>7361912.5208208859</v>
          </cell>
          <cell r="K69">
            <v>0.95169581608432441</v>
          </cell>
          <cell r="L69">
            <v>38.432947538422312</v>
          </cell>
          <cell r="M69">
            <v>7361912.5208208859</v>
          </cell>
          <cell r="N69">
            <v>0.95169581608432441</v>
          </cell>
          <cell r="O69">
            <v>46.516411024606143</v>
          </cell>
          <cell r="P69"/>
          <cell r="Q69">
            <v>98995.030311274182</v>
          </cell>
        </row>
        <row r="70">
          <cell r="D70">
            <v>39150</v>
          </cell>
          <cell r="E70" t="str">
            <v/>
          </cell>
          <cell r="F70">
            <v>146471.25109101465</v>
          </cell>
          <cell r="G70">
            <v>1267535.8899118984</v>
          </cell>
          <cell r="H70">
            <v>1.4226706195097005</v>
          </cell>
          <cell r="I70">
            <v>17.610390565687119</v>
          </cell>
          <cell r="J70">
            <v>7508383.7719119005</v>
          </cell>
          <cell r="K70">
            <v>0.95836601082843409</v>
          </cell>
          <cell r="L70">
            <v>37.97734078762106</v>
          </cell>
          <cell r="M70">
            <v>7508383.7719119005</v>
          </cell>
          <cell r="N70">
            <v>0.95836601082843409</v>
          </cell>
          <cell r="O70">
            <v>45.527106423961172</v>
          </cell>
          <cell r="P70"/>
          <cell r="Q70">
            <v>98995.030311274182</v>
          </cell>
        </row>
        <row r="71">
          <cell r="D71">
            <v>39151</v>
          </cell>
          <cell r="E71" t="str">
            <v/>
          </cell>
          <cell r="F71">
            <v>130082.67292586777</v>
          </cell>
          <cell r="G71">
            <v>1397618.5628377663</v>
          </cell>
          <cell r="H71">
            <v>1.4118067931725218</v>
          </cell>
          <cell r="I71">
            <v>17.957292055091788</v>
          </cell>
          <cell r="J71">
            <v>7638466.4448377686</v>
          </cell>
          <cell r="K71">
            <v>0.96280401681361605</v>
          </cell>
          <cell r="L71">
            <v>37.676866995276328</v>
          </cell>
          <cell r="M71">
            <v>7638466.4448377686</v>
          </cell>
          <cell r="N71">
            <v>0.96280401681361605</v>
          </cell>
          <cell r="O71">
            <v>44.874163847712055</v>
          </cell>
          <cell r="P71"/>
          <cell r="Q71">
            <v>98995.030311274182</v>
          </cell>
        </row>
        <row r="72">
          <cell r="D72">
            <v>39152</v>
          </cell>
          <cell r="E72" t="str">
            <v/>
          </cell>
          <cell r="F72">
            <v>103956.34885789487</v>
          </cell>
          <cell r="G72">
            <v>1501574.911695661</v>
          </cell>
          <cell r="H72">
            <v>1.3789258887534754</v>
          </cell>
          <cell r="I72">
            <v>19.050392932752615</v>
          </cell>
          <cell r="J72">
            <v>7742422.7936956631</v>
          </cell>
          <cell r="K72">
            <v>0.96388007949028687</v>
          </cell>
          <cell r="L72">
            <v>37.60433227511836</v>
          </cell>
          <cell r="M72">
            <v>7742422.7936956631</v>
          </cell>
          <cell r="N72">
            <v>0.96388007949028687</v>
          </cell>
          <cell r="O72">
            <v>44.71650261243191</v>
          </cell>
          <cell r="P72"/>
          <cell r="Q72">
            <v>98995.030311274182</v>
          </cell>
        </row>
        <row r="73">
          <cell r="D73">
            <v>39153</v>
          </cell>
          <cell r="E73" t="str">
            <v/>
          </cell>
          <cell r="F73">
            <v>129907.77705766576</v>
          </cell>
          <cell r="G73">
            <v>1631482.6887533269</v>
          </cell>
          <cell r="H73">
            <v>1.3733708682339811</v>
          </cell>
          <cell r="I73">
            <v>19.241653185944884</v>
          </cell>
          <cell r="J73">
            <v>7872330.5707533285</v>
          </cell>
          <cell r="K73">
            <v>0.96812138967824912</v>
          </cell>
          <cell r="L73">
            <v>37.319648839546545</v>
          </cell>
          <cell r="M73">
            <v>7872330.5707533285</v>
          </cell>
          <cell r="N73">
            <v>0.96812138967824912</v>
          </cell>
          <cell r="O73">
            <v>44.097620819362504</v>
          </cell>
          <cell r="P73"/>
          <cell r="Q73">
            <v>98995.030311274182</v>
          </cell>
        </row>
        <row r="74">
          <cell r="D74">
            <v>39154</v>
          </cell>
          <cell r="E74" t="str">
            <v/>
          </cell>
          <cell r="F74">
            <v>116953.56221726768</v>
          </cell>
          <cell r="G74">
            <v>1748436.2509705946</v>
          </cell>
          <cell r="H74">
            <v>1.3586045259606343</v>
          </cell>
          <cell r="I74">
            <v>19.759599863963317</v>
          </cell>
          <cell r="J74">
            <v>7989284.1329705957</v>
          </cell>
          <cell r="K74">
            <v>0.97068675414073025</v>
          </cell>
          <cell r="L74">
            <v>37.148394857015596</v>
          </cell>
          <cell r="M74">
            <v>7989284.1329705957</v>
          </cell>
          <cell r="N74">
            <v>0.97068675414073025</v>
          </cell>
          <cell r="O74">
            <v>43.725288717149233</v>
          </cell>
          <cell r="P74"/>
          <cell r="Q74">
            <v>98995.030311274182</v>
          </cell>
        </row>
        <row r="75">
          <cell r="D75">
            <v>39155</v>
          </cell>
          <cell r="E75" t="str">
            <v/>
          </cell>
          <cell r="F75">
            <v>110835.28113528849</v>
          </cell>
          <cell r="G75">
            <v>1859271.5321058831</v>
          </cell>
          <cell r="H75">
            <v>1.3415330953336737</v>
          </cell>
          <cell r="I75">
            <v>20.376041793604884</v>
          </cell>
          <cell r="J75">
            <v>8100119.4141058838</v>
          </cell>
          <cell r="K75">
            <v>0.97245661306933417</v>
          </cell>
          <cell r="L75">
            <v>37.030656851073388</v>
          </cell>
          <cell r="M75">
            <v>8100119.4141058838</v>
          </cell>
          <cell r="N75">
            <v>0.97245661306933417</v>
          </cell>
          <cell r="O75">
            <v>43.469308444634294</v>
          </cell>
          <cell r="P75"/>
          <cell r="Q75">
            <v>98995.030311274182</v>
          </cell>
        </row>
        <row r="76">
          <cell r="D76">
            <v>39156</v>
          </cell>
          <cell r="E76" t="str">
            <v/>
          </cell>
          <cell r="F76">
            <v>106941.77322534716</v>
          </cell>
          <cell r="G76">
            <v>1966213.3053312302</v>
          </cell>
          <cell r="H76">
            <v>1.3241158329859484</v>
          </cell>
          <cell r="I76">
            <v>21.025005045917709</v>
          </cell>
          <cell r="J76">
            <v>8207061.1873312313</v>
          </cell>
          <cell r="K76">
            <v>0.97372295380213403</v>
          </cell>
          <cell r="L76">
            <v>36.946620571285372</v>
          </cell>
          <cell r="M76">
            <v>8207061.1873312313</v>
          </cell>
          <cell r="N76">
            <v>0.97372295380213403</v>
          </cell>
          <cell r="O76">
            <v>43.286606209829337</v>
          </cell>
          <cell r="P76"/>
          <cell r="Q76">
            <v>98995.030311274182</v>
          </cell>
        </row>
        <row r="77">
          <cell r="D77">
            <v>39157</v>
          </cell>
          <cell r="E77" t="str">
            <v/>
          </cell>
          <cell r="F77">
            <v>107087.61671943024</v>
          </cell>
          <cell r="G77">
            <v>2073300.9220506605</v>
          </cell>
          <cell r="H77">
            <v>1.3089678059668088</v>
          </cell>
          <cell r="I77">
            <v>21.606318331355389</v>
          </cell>
          <cell r="J77">
            <v>8314148.8040506616</v>
          </cell>
          <cell r="K77">
            <v>0.97497699562262341</v>
          </cell>
          <cell r="L77">
            <v>36.863569392866758</v>
          </cell>
          <cell r="M77">
            <v>8314148.8040506616</v>
          </cell>
          <cell r="N77">
            <v>0.97497699562262341</v>
          </cell>
          <cell r="O77">
            <v>43.10605344428199</v>
          </cell>
          <cell r="P77"/>
          <cell r="Q77">
            <v>98995.030311274182</v>
          </cell>
        </row>
        <row r="78">
          <cell r="D78">
            <v>39158</v>
          </cell>
          <cell r="E78" t="str">
            <v/>
          </cell>
          <cell r="F78">
            <v>87169.491309361052</v>
          </cell>
          <cell r="G78">
            <v>2160470.4133600215</v>
          </cell>
          <cell r="H78">
            <v>1.2837664123535026</v>
          </cell>
          <cell r="I78">
            <v>22.609367458003916</v>
          </cell>
          <cell r="J78">
            <v>8401318.2953600232</v>
          </cell>
          <cell r="K78">
            <v>0.97389331681705971</v>
          </cell>
          <cell r="L78">
            <v>36.935328109925123</v>
          </cell>
          <cell r="M78">
            <v>8401318.2953600232</v>
          </cell>
          <cell r="N78">
            <v>0.97389331681705971</v>
          </cell>
          <cell r="O78">
            <v>43.262055946435865</v>
          </cell>
          <cell r="P78"/>
          <cell r="Q78">
            <v>98995.030311274182</v>
          </cell>
        </row>
        <row r="79">
          <cell r="D79">
            <v>39159</v>
          </cell>
          <cell r="E79" t="str">
            <v/>
          </cell>
          <cell r="F79">
            <v>86016.794062801608</v>
          </cell>
          <cell r="G79">
            <v>2246487.2074228232</v>
          </cell>
          <cell r="H79">
            <v>1.2607182851946657</v>
          </cell>
          <cell r="I79">
            <v>23.567339545707533</v>
          </cell>
          <cell r="J79">
            <v>8487335.0894228239</v>
          </cell>
          <cell r="K79">
            <v>0.97270212129592593</v>
          </cell>
          <cell r="L79">
            <v>37.014351152793537</v>
          </cell>
          <cell r="M79">
            <v>8487335.0894228239</v>
          </cell>
          <cell r="N79">
            <v>0.97270212129592593</v>
          </cell>
          <cell r="O79">
            <v>43.433857951638622</v>
          </cell>
          <cell r="P79"/>
          <cell r="Q79">
            <v>98995.030311274182</v>
          </cell>
        </row>
        <row r="80">
          <cell r="D80">
            <v>39160</v>
          </cell>
          <cell r="E80" t="str">
            <v/>
          </cell>
          <cell r="F80">
            <v>72811.131811248139</v>
          </cell>
          <cell r="G80">
            <v>2319298.3392340713</v>
          </cell>
          <cell r="H80">
            <v>1.2330753701481174</v>
          </cell>
          <cell r="I80">
            <v>24.769506100210002</v>
          </cell>
          <cell r="J80">
            <v>8560146.221234072</v>
          </cell>
          <cell r="K80">
            <v>0.97004117787550015</v>
          </cell>
          <cell r="L80">
            <v>37.191424640875013</v>
          </cell>
          <cell r="M80">
            <v>8560146.221234072</v>
          </cell>
          <cell r="N80">
            <v>0.97004117787550015</v>
          </cell>
          <cell r="O80">
            <v>43.818842741352306</v>
          </cell>
          <cell r="P80"/>
          <cell r="Q80">
            <v>98995.030311274182</v>
          </cell>
        </row>
        <row r="81">
          <cell r="D81">
            <v>39161</v>
          </cell>
          <cell r="E81" t="str">
            <v/>
          </cell>
          <cell r="F81">
            <v>87099.981882133303</v>
          </cell>
          <cell r="G81">
            <v>2406398.3211162048</v>
          </cell>
          <cell r="H81">
            <v>1.2154136998340559</v>
          </cell>
          <cell r="I81">
            <v>25.569034752100915</v>
          </cell>
          <cell r="J81">
            <v>8647246.2031162046</v>
          </cell>
          <cell r="K81">
            <v>0.96904053233422216</v>
          </cell>
          <cell r="L81">
            <v>37.258209242070265</v>
          </cell>
          <cell r="M81">
            <v>8647246.2031162046</v>
          </cell>
          <cell r="N81">
            <v>0.96904053233422216</v>
          </cell>
          <cell r="O81">
            <v>43.964043132420272</v>
          </cell>
          <cell r="P81"/>
          <cell r="Q81">
            <v>98995.030311274182</v>
          </cell>
        </row>
        <row r="82">
          <cell r="D82">
            <v>39162</v>
          </cell>
          <cell r="E82" t="str">
            <v/>
          </cell>
          <cell r="F82">
            <v>84329.172736037872</v>
          </cell>
          <cell r="G82">
            <v>2490727.4938522428</v>
          </cell>
          <cell r="H82">
            <v>1.1981012659209571</v>
          </cell>
          <cell r="I82">
            <v>26.377272225327864</v>
          </cell>
          <cell r="J82">
            <v>8731575.3758522421</v>
          </cell>
          <cell r="K82">
            <v>0.96775474532852335</v>
          </cell>
          <cell r="L82">
            <v>37.344182277410972</v>
          </cell>
          <cell r="M82">
            <v>8731575.3758522421</v>
          </cell>
          <cell r="N82">
            <v>0.96775474532852335</v>
          </cell>
          <cell r="O82">
            <v>44.150958950426265</v>
          </cell>
          <cell r="P82"/>
          <cell r="Q82">
            <v>98995.030311274182</v>
          </cell>
        </row>
        <row r="83">
          <cell r="D83">
            <v>39163</v>
          </cell>
          <cell r="E83" t="str">
            <v/>
          </cell>
          <cell r="F83">
            <v>88350.612923372813</v>
          </cell>
          <cell r="G83">
            <v>2579078.1067756158</v>
          </cell>
          <cell r="H83">
            <v>1.1842091735983267</v>
          </cell>
          <cell r="I83">
            <v>27.043790179524674</v>
          </cell>
          <cell r="J83">
            <v>8819925.9887756146</v>
          </cell>
          <cell r="K83">
            <v>0.96693774214115069</v>
          </cell>
          <cell r="L83">
            <v>37.39890268745021</v>
          </cell>
          <cell r="M83">
            <v>8819925.9887756146</v>
          </cell>
          <cell r="N83">
            <v>0.96693774214115069</v>
          </cell>
          <cell r="O83">
            <v>44.269924482753375</v>
          </cell>
          <cell r="P83"/>
          <cell r="Q83">
            <v>98995.030311274182</v>
          </cell>
        </row>
        <row r="84">
          <cell r="D84">
            <v>39164</v>
          </cell>
          <cell r="E84" t="str">
            <v/>
          </cell>
          <cell r="F84">
            <v>99166.124339282193</v>
          </cell>
          <cell r="G84">
            <v>2678244.2311148979</v>
          </cell>
          <cell r="H84">
            <v>1.1762752229751086</v>
          </cell>
          <cell r="I84">
            <v>27.431751123730585</v>
          </cell>
          <cell r="J84">
            <v>8919092.1131148972</v>
          </cell>
          <cell r="K84">
            <v>0.96731126785015864</v>
          </cell>
          <cell r="L84">
            <v>37.37387616825891</v>
          </cell>
          <cell r="M84">
            <v>8919092.1131148972</v>
          </cell>
          <cell r="N84">
            <v>0.96731126785015864</v>
          </cell>
          <cell r="O84">
            <v>44.215515682543874</v>
          </cell>
          <cell r="P84"/>
          <cell r="Q84">
            <v>98995.030311274182</v>
          </cell>
        </row>
        <row r="85">
          <cell r="D85">
            <v>39165</v>
          </cell>
          <cell r="E85" t="str">
            <v/>
          </cell>
          <cell r="F85">
            <v>102781.89884730066</v>
          </cell>
          <cell r="G85">
            <v>2781026.1299621984</v>
          </cell>
          <cell r="H85">
            <v>1.1705243019176919</v>
          </cell>
          <cell r="I85">
            <v>27.716325257490304</v>
          </cell>
          <cell r="J85">
            <v>9021874.0119621977</v>
          </cell>
          <cell r="K85">
            <v>0.96806483782995378</v>
          </cell>
          <cell r="L85">
            <v>37.32343197766842</v>
          </cell>
          <cell r="M85">
            <v>9021874.0119621977</v>
          </cell>
          <cell r="N85">
            <v>0.96806483782995378</v>
          </cell>
          <cell r="O85">
            <v>44.105845770005935</v>
          </cell>
          <cell r="P85"/>
          <cell r="Q85">
            <v>98995.030311274182</v>
          </cell>
        </row>
        <row r="86">
          <cell r="D86">
            <v>39166</v>
          </cell>
          <cell r="E86" t="str">
            <v/>
          </cell>
          <cell r="F86">
            <v>86378.586917619192</v>
          </cell>
          <cell r="G86">
            <v>2867404.7168798177</v>
          </cell>
          <cell r="H86">
            <v>1.1586055210503874</v>
          </cell>
          <cell r="I86">
            <v>28.315200263129235</v>
          </cell>
          <cell r="J86">
            <v>9108252.598879816</v>
          </cell>
          <cell r="K86">
            <v>0.96706095902644984</v>
          </cell>
          <cell r="L86">
            <v>37.390645402135533</v>
          </cell>
          <cell r="M86">
            <v>9108252.598879816</v>
          </cell>
          <cell r="N86">
            <v>0.96706095902644984</v>
          </cell>
          <cell r="O86">
            <v>44.251972843911183</v>
          </cell>
          <cell r="P86"/>
          <cell r="Q86">
            <v>98995.030311274182</v>
          </cell>
        </row>
        <row r="87">
          <cell r="D87">
            <v>39167</v>
          </cell>
          <cell r="E87" t="str">
            <v/>
          </cell>
          <cell r="F87">
            <v>105319.98430594898</v>
          </cell>
          <cell r="G87">
            <v>2972724.7011857666</v>
          </cell>
          <cell r="H87">
            <v>1.1549626791437078</v>
          </cell>
          <cell r="I87">
            <v>28.500710608985791</v>
          </cell>
          <cell r="J87">
            <v>9213572.5831857659</v>
          </cell>
          <cell r="K87">
            <v>0.96806813232420696</v>
          </cell>
          <cell r="L87">
            <v>37.32321157710475</v>
          </cell>
          <cell r="M87">
            <v>9213572.5831857659</v>
          </cell>
          <cell r="N87">
            <v>0.96806813232420696</v>
          </cell>
          <cell r="O87">
            <v>44.105366595701327</v>
          </cell>
          <cell r="P87"/>
          <cell r="Q87">
            <v>98995.030311274182</v>
          </cell>
        </row>
        <row r="88">
          <cell r="D88">
            <v>39168</v>
          </cell>
          <cell r="E88" t="str">
            <v/>
          </cell>
          <cell r="F88">
            <v>110558.07153571195</v>
          </cell>
          <cell r="G88">
            <v>3083282.7727214787</v>
          </cell>
          <cell r="H88">
            <v>1.1535494043476071</v>
          </cell>
          <cell r="I88">
            <v>28.572994822082045</v>
          </cell>
          <cell r="J88">
            <v>9324130.654721478</v>
          </cell>
          <cell r="K88">
            <v>0.96959926840665012</v>
          </cell>
          <cell r="L88">
            <v>37.220905113356785</v>
          </cell>
          <cell r="M88">
            <v>9324130.654721478</v>
          </cell>
          <cell r="N88">
            <v>0.96959926840665012</v>
          </cell>
          <cell r="O88">
            <v>43.8829381586064</v>
          </cell>
          <cell r="P88"/>
          <cell r="Q88">
            <v>98995.030311274182</v>
          </cell>
        </row>
        <row r="89">
          <cell r="D89">
            <v>39169</v>
          </cell>
          <cell r="E89" t="str">
            <v/>
          </cell>
          <cell r="F89">
            <v>100001.33296548988</v>
          </cell>
          <cell r="G89">
            <v>3183284.1056869687</v>
          </cell>
          <cell r="H89">
            <v>1.1484285393193245</v>
          </cell>
          <cell r="I89">
            <v>28.836385102463069</v>
          </cell>
          <cell r="J89">
            <v>9424131.9876869675</v>
          </cell>
          <cell r="K89">
            <v>0.9700126115060963</v>
          </cell>
          <cell r="L89">
            <v>37.193329715285451</v>
          </cell>
          <cell r="M89">
            <v>9424131.9876869675</v>
          </cell>
          <cell r="N89">
            <v>0.9700126115060963</v>
          </cell>
          <cell r="O89">
            <v>43.822984692627251</v>
          </cell>
          <cell r="P89"/>
          <cell r="Q89">
            <v>98995.030311274182</v>
          </cell>
        </row>
        <row r="90">
          <cell r="D90">
            <v>39170</v>
          </cell>
          <cell r="E90" t="str">
            <v/>
          </cell>
          <cell r="F90">
            <v>107789.57070454638</v>
          </cell>
          <cell r="G90">
            <v>3291073.6763915149</v>
          </cell>
          <cell r="H90">
            <v>1.1463737000643139</v>
          </cell>
          <cell r="I90">
            <v>28.94272769981502</v>
          </cell>
          <cell r="J90">
            <v>9531921.5583915133</v>
          </cell>
          <cell r="K90">
            <v>0.97121116266399388</v>
          </cell>
          <cell r="L90">
            <v>37.113474166618943</v>
          </cell>
          <cell r="M90">
            <v>9531921.5583915133</v>
          </cell>
          <cell r="N90">
            <v>0.97121116266399388</v>
          </cell>
          <cell r="O90">
            <v>43.649365336834357</v>
          </cell>
          <cell r="P90"/>
          <cell r="Q90">
            <v>98995.030311274182</v>
          </cell>
        </row>
        <row r="91">
          <cell r="D91">
            <v>39171</v>
          </cell>
          <cell r="E91" t="str">
            <v/>
          </cell>
          <cell r="F91">
            <v>98371.042023990245</v>
          </cell>
          <cell r="G91">
            <v>3389444.7184155053</v>
          </cell>
          <cell r="H91">
            <v>1.1412844691152451</v>
          </cell>
          <cell r="I91">
            <v>29.207724131771418</v>
          </cell>
          <cell r="J91">
            <v>9630292.6004155036</v>
          </cell>
          <cell r="K91">
            <v>0.97143570209820862</v>
          </cell>
          <cell r="L91">
            <v>37.098530950634377</v>
          </cell>
          <cell r="M91">
            <v>9630292.6004155036</v>
          </cell>
          <cell r="N91">
            <v>0.97143570209820862</v>
          </cell>
          <cell r="O91">
            <v>43.616876390902206</v>
          </cell>
          <cell r="P91"/>
          <cell r="Q91">
            <v>98995.030311274182</v>
          </cell>
        </row>
        <row r="92">
          <cell r="D92">
            <v>39172</v>
          </cell>
          <cell r="E92" t="str">
            <v>*</v>
          </cell>
          <cell r="F92">
            <v>123364.41958449564</v>
          </cell>
          <cell r="G92">
            <v>3512809.1380000007</v>
          </cell>
          <cell r="H92">
            <v>1.1446678025164099</v>
          </cell>
          <cell r="I92">
            <v>29.031296726433332</v>
          </cell>
          <cell r="J92">
            <v>9753657.0199999996</v>
          </cell>
          <cell r="K92">
            <v>0.97415202917193988</v>
          </cell>
          <cell r="L92">
            <v>36.918185371142819</v>
          </cell>
          <cell r="M92">
            <v>9753657.0199999996</v>
          </cell>
          <cell r="N92">
            <v>0.97415202917193988</v>
          </cell>
          <cell r="O92">
            <v>43.224787235526463</v>
          </cell>
          <cell r="P92"/>
          <cell r="Q92">
            <v>98995.030311274182</v>
          </cell>
        </row>
        <row r="93">
          <cell r="D93">
            <v>39173</v>
          </cell>
          <cell r="E93" t="str">
            <v/>
          </cell>
          <cell r="F93">
            <v>47922.030497773994</v>
          </cell>
          <cell r="G93">
            <v>47922.030497773994</v>
          </cell>
          <cell r="H93">
            <v>0.47872748531104586</v>
          </cell>
          <cell r="I93">
            <v>94.388738388284636</v>
          </cell>
          <cell r="J93">
            <v>9801579.050497774</v>
          </cell>
          <cell r="K93">
            <v>0.96924788552834551</v>
          </cell>
          <cell r="L93">
            <v>39.029075720945109</v>
          </cell>
          <cell r="M93">
            <v>9801579.050497774</v>
          </cell>
          <cell r="N93">
            <v>0.96924788552834551</v>
          </cell>
          <cell r="O93">
            <v>43.890312394160148</v>
          </cell>
          <cell r="P93"/>
          <cell r="Q93">
            <v>100102.94367501666</v>
          </cell>
        </row>
        <row r="94">
          <cell r="D94">
            <v>39174</v>
          </cell>
          <cell r="E94" t="str">
            <v/>
          </cell>
          <cell r="F94">
            <v>134264.61756106795</v>
          </cell>
          <cell r="G94">
            <v>182186.64805884194</v>
          </cell>
          <cell r="H94">
            <v>0.90999645649936778</v>
          </cell>
          <cell r="I94">
            <v>49.697911236882561</v>
          </cell>
          <cell r="J94">
            <v>9935843.6680588424</v>
          </cell>
          <cell r="K94">
            <v>0.9728943433674635</v>
          </cell>
          <cell r="L94">
            <v>38.71679397142033</v>
          </cell>
          <cell r="M94">
            <v>9935843.6680588424</v>
          </cell>
          <cell r="N94">
            <v>0.9728943433674635</v>
          </cell>
          <cell r="O94">
            <v>43.391013131417132</v>
          </cell>
          <cell r="P94"/>
          <cell r="Q94">
            <v>100102.94367501666</v>
          </cell>
        </row>
        <row r="95">
          <cell r="D95">
            <v>39175</v>
          </cell>
          <cell r="E95" t="str">
            <v/>
          </cell>
          <cell r="F95">
            <v>122215.52326254841</v>
          </cell>
          <cell r="G95">
            <v>304402.17132139031</v>
          </cell>
          <cell r="H95">
            <v>1.0136304359827462</v>
          </cell>
          <cell r="I95">
            <v>39.145176045070528</v>
          </cell>
          <cell r="J95">
            <v>10058059.191321392</v>
          </cell>
          <cell r="K95">
            <v>0.97530164435459044</v>
          </cell>
          <cell r="L95">
            <v>38.51167039893155</v>
          </cell>
          <cell r="M95">
            <v>10058059.191321392</v>
          </cell>
          <cell r="N95">
            <v>0.97530164435459044</v>
          </cell>
          <cell r="O95">
            <v>43.062981954870729</v>
          </cell>
          <cell r="P95"/>
          <cell r="Q95">
            <v>100102.94367501666</v>
          </cell>
        </row>
        <row r="96">
          <cell r="D96">
            <v>39176</v>
          </cell>
          <cell r="E96" t="str">
            <v/>
          </cell>
          <cell r="F96">
            <v>114236.50434246376</v>
          </cell>
          <cell r="G96">
            <v>418638.67566385405</v>
          </cell>
          <cell r="H96">
            <v>1.0455203920450153</v>
          </cell>
          <cell r="I96">
            <v>36.223194135276081</v>
          </cell>
          <cell r="J96">
            <v>10172295.695663854</v>
          </cell>
          <cell r="K96">
            <v>0.97689639564943853</v>
          </cell>
          <cell r="L96">
            <v>38.376237837784984</v>
          </cell>
          <cell r="M96">
            <v>10172295.695663854</v>
          </cell>
          <cell r="N96">
            <v>0.97689639564943853</v>
          </cell>
          <cell r="O96">
            <v>42.846379585623303</v>
          </cell>
          <cell r="P96"/>
          <cell r="Q96">
            <v>100102.94367501666</v>
          </cell>
        </row>
        <row r="97">
          <cell r="D97">
            <v>39177</v>
          </cell>
          <cell r="E97" t="str">
            <v/>
          </cell>
          <cell r="F97">
            <v>95096.4065158062</v>
          </cell>
          <cell r="G97">
            <v>513735.08217966027</v>
          </cell>
          <cell r="H97">
            <v>1.0264135365439337</v>
          </cell>
          <cell r="I97">
            <v>37.954562923145964</v>
          </cell>
          <cell r="J97">
            <v>10267392.102179661</v>
          </cell>
          <cell r="K97">
            <v>0.97664016002216858</v>
          </cell>
          <cell r="L97">
            <v>38.397973943959748</v>
          </cell>
          <cell r="M97">
            <v>10267392.102179661</v>
          </cell>
          <cell r="N97">
            <v>0.97664016002216858</v>
          </cell>
          <cell r="O97">
            <v>42.881143835085901</v>
          </cell>
          <cell r="P97"/>
          <cell r="Q97">
            <v>100102.94367501666</v>
          </cell>
        </row>
        <row r="98">
          <cell r="D98">
            <v>39178</v>
          </cell>
          <cell r="E98" t="str">
            <v/>
          </cell>
          <cell r="F98">
            <v>102993.68385696517</v>
          </cell>
          <cell r="G98">
            <v>616728.76603662549</v>
          </cell>
          <cell r="H98">
            <v>1.0268242261333662</v>
          </cell>
          <cell r="I98">
            <v>37.916738556662551</v>
          </cell>
          <cell r="J98">
            <v>10370385.786036627</v>
          </cell>
          <cell r="K98">
            <v>0.97713286625724838</v>
          </cell>
          <cell r="L98">
            <v>38.356186671337909</v>
          </cell>
          <cell r="M98">
            <v>10370385.786036627</v>
          </cell>
          <cell r="N98">
            <v>0.97713286625724838</v>
          </cell>
          <cell r="O98">
            <v>42.814309926837034</v>
          </cell>
          <cell r="P98"/>
          <cell r="Q98">
            <v>100102.94367501666</v>
          </cell>
        </row>
        <row r="99">
          <cell r="D99">
            <v>39179</v>
          </cell>
          <cell r="E99" t="str">
            <v/>
          </cell>
          <cell r="F99">
            <v>103902.51102530623</v>
          </cell>
          <cell r="G99">
            <v>720631.27706193167</v>
          </cell>
          <cell r="H99">
            <v>1.0284145651977956</v>
          </cell>
          <cell r="I99">
            <v>37.770520681776709</v>
          </cell>
          <cell r="J99">
            <v>10474288.297061933</v>
          </cell>
          <cell r="K99">
            <v>0.97770119751936591</v>
          </cell>
          <cell r="L99">
            <v>38.308028474876643</v>
          </cell>
          <cell r="M99">
            <v>10474288.297061933</v>
          </cell>
          <cell r="N99">
            <v>0.97770119751936591</v>
          </cell>
          <cell r="O99">
            <v>42.737285170489592</v>
          </cell>
          <cell r="P99"/>
          <cell r="Q99">
            <v>100102.94367501666</v>
          </cell>
        </row>
        <row r="100">
          <cell r="D100">
            <v>39180</v>
          </cell>
          <cell r="E100" t="str">
            <v/>
          </cell>
          <cell r="F100">
            <v>130336.95561979784</v>
          </cell>
          <cell r="G100">
            <v>850968.23268172948</v>
          </cell>
          <cell r="H100">
            <v>1.0626163944843503</v>
          </cell>
          <cell r="I100">
            <v>34.723469684111151</v>
          </cell>
          <cell r="J100">
            <v>10604625.25268173</v>
          </cell>
          <cell r="K100">
            <v>0.98070363348455836</v>
          </cell>
          <cell r="L100">
            <v>38.054377757753734</v>
          </cell>
          <cell r="M100">
            <v>10604625.25268173</v>
          </cell>
          <cell r="N100">
            <v>0.98070363348455836</v>
          </cell>
          <cell r="O100">
            <v>42.33157737086006</v>
          </cell>
          <cell r="P100"/>
          <cell r="Q100">
            <v>100102.94367501666</v>
          </cell>
        </row>
        <row r="101">
          <cell r="D101">
            <v>39181</v>
          </cell>
          <cell r="E101" t="str">
            <v/>
          </cell>
          <cell r="F101">
            <v>122372.21547121865</v>
          </cell>
          <cell r="G101">
            <v>973340.44815294817</v>
          </cell>
          <cell r="H101">
            <v>1.0803772068358501</v>
          </cell>
          <cell r="I101">
            <v>33.215113062909843</v>
          </cell>
          <cell r="J101">
            <v>10726997.46815295</v>
          </cell>
          <cell r="K101">
            <v>0.98292117591717632</v>
          </cell>
          <cell r="L101">
            <v>37.867861460286825</v>
          </cell>
          <cell r="M101">
            <v>10726997.46815295</v>
          </cell>
          <cell r="N101">
            <v>0.98292117591717632</v>
          </cell>
          <cell r="O101">
            <v>42.033242614082312</v>
          </cell>
          <cell r="P101"/>
          <cell r="Q101">
            <v>100102.94367501666</v>
          </cell>
        </row>
        <row r="102">
          <cell r="D102">
            <v>39182</v>
          </cell>
          <cell r="E102" t="str">
            <v/>
          </cell>
          <cell r="F102">
            <v>120755.89676964456</v>
          </cell>
          <cell r="G102">
            <v>1094096.3449225926</v>
          </cell>
          <cell r="H102">
            <v>1.0929712002022309</v>
          </cell>
          <cell r="I102">
            <v>32.176253154055665</v>
          </cell>
          <cell r="J102">
            <v>10847753.364922594</v>
          </cell>
          <cell r="K102">
            <v>0.98495164921103884</v>
          </cell>
          <cell r="L102">
            <v>37.697694687721352</v>
          </cell>
          <cell r="M102">
            <v>10847753.364922594</v>
          </cell>
          <cell r="N102">
            <v>0.98495164921103884</v>
          </cell>
          <cell r="O102">
            <v>41.761063797696039</v>
          </cell>
          <cell r="P102"/>
          <cell r="Q102">
            <v>100102.94367501666</v>
          </cell>
        </row>
        <row r="103">
          <cell r="D103">
            <v>39183</v>
          </cell>
          <cell r="E103" t="str">
            <v/>
          </cell>
          <cell r="F103">
            <v>110727.77385655306</v>
          </cell>
          <cell r="G103">
            <v>1204824.1187791456</v>
          </cell>
          <cell r="H103">
            <v>1.0941682764009935</v>
          </cell>
          <cell r="I103">
            <v>32.07883207014234</v>
          </cell>
          <cell r="J103">
            <v>10958481.138779147</v>
          </cell>
          <cell r="K103">
            <v>0.98604321486587543</v>
          </cell>
          <cell r="L103">
            <v>37.606457578862106</v>
          </cell>
          <cell r="M103">
            <v>10958481.138779147</v>
          </cell>
          <cell r="N103">
            <v>0.98604321486587543</v>
          </cell>
          <cell r="O103">
            <v>41.615136270002175</v>
          </cell>
          <cell r="P103"/>
          <cell r="Q103">
            <v>100102.94367501666</v>
          </cell>
        </row>
        <row r="104">
          <cell r="D104">
            <v>39184</v>
          </cell>
          <cell r="E104" t="str">
            <v/>
          </cell>
          <cell r="F104">
            <v>123344.57204478084</v>
          </cell>
          <cell r="G104">
            <v>1328168.6908239266</v>
          </cell>
          <cell r="H104">
            <v>1.1056690260243618</v>
          </cell>
          <cell r="I104">
            <v>31.154558061865977</v>
          </cell>
          <cell r="J104">
            <v>11081825.710823927</v>
          </cell>
          <cell r="K104">
            <v>0.98824041620352165</v>
          </cell>
          <cell r="L104">
            <v>37.423322994839367</v>
          </cell>
          <cell r="M104">
            <v>11081825.710823927</v>
          </cell>
          <cell r="N104">
            <v>0.98824041620352165</v>
          </cell>
          <cell r="O104">
            <v>41.32224069463377</v>
          </cell>
          <cell r="P104"/>
          <cell r="Q104">
            <v>100102.94367501666</v>
          </cell>
        </row>
        <row r="105">
          <cell r="D105">
            <v>39185</v>
          </cell>
          <cell r="E105" t="str">
            <v/>
          </cell>
          <cell r="F105">
            <v>104380.54889729436</v>
          </cell>
          <cell r="G105">
            <v>1432549.2397212209</v>
          </cell>
          <cell r="H105">
            <v>1.1008277211199853</v>
          </cell>
          <cell r="I105">
            <v>31.5410585687641</v>
          </cell>
          <cell r="J105">
            <v>11186206.259721221</v>
          </cell>
          <cell r="K105">
            <v>0.98872255090704719</v>
          </cell>
          <cell r="L105">
            <v>37.383229733681013</v>
          </cell>
          <cell r="M105">
            <v>11186206.259721221</v>
          </cell>
          <cell r="N105">
            <v>0.98872255090704719</v>
          </cell>
          <cell r="O105">
            <v>41.258121234102305</v>
          </cell>
          <cell r="P105"/>
          <cell r="Q105">
            <v>100102.94367501666</v>
          </cell>
        </row>
        <row r="106">
          <cell r="D106">
            <v>39186</v>
          </cell>
          <cell r="E106" t="str">
            <v/>
          </cell>
          <cell r="F106">
            <v>112946.50092556659</v>
          </cell>
          <cell r="G106">
            <v>1545495.7406467875</v>
          </cell>
          <cell r="H106">
            <v>1.1027902761953776</v>
          </cell>
          <cell r="I106">
            <v>31.383928761661494</v>
          </cell>
          <cell r="J106">
            <v>11299152.760646788</v>
          </cell>
          <cell r="K106">
            <v>0.98994671294932934</v>
          </cell>
          <cell r="L106">
            <v>37.28158020276647</v>
          </cell>
          <cell r="M106">
            <v>11299152.760646788</v>
          </cell>
          <cell r="N106">
            <v>0.98994671294932934</v>
          </cell>
          <cell r="O106">
            <v>41.095564366331359</v>
          </cell>
          <cell r="P106"/>
          <cell r="Q106">
            <v>100102.94367501666</v>
          </cell>
        </row>
        <row r="107">
          <cell r="D107">
            <v>39187</v>
          </cell>
          <cell r="E107" t="str">
            <v/>
          </cell>
          <cell r="F107">
            <v>127198.24401426078</v>
          </cell>
          <cell r="G107">
            <v>1672693.9846610483</v>
          </cell>
          <cell r="H107">
            <v>1.1139825485328614</v>
          </cell>
          <cell r="I107">
            <v>30.499579158550539</v>
          </cell>
          <cell r="J107">
            <v>11426351.00466105</v>
          </cell>
          <cell r="K107">
            <v>0.99238736405641192</v>
          </cell>
          <cell r="L107">
            <v>37.07955676193896</v>
          </cell>
          <cell r="M107">
            <v>11426351.00466105</v>
          </cell>
          <cell r="N107">
            <v>0.99238736405641192</v>
          </cell>
          <cell r="O107">
            <v>40.772525734700736</v>
          </cell>
          <cell r="P107"/>
          <cell r="Q107">
            <v>100102.94367501666</v>
          </cell>
        </row>
        <row r="108">
          <cell r="D108">
            <v>39188</v>
          </cell>
          <cell r="E108" t="str">
            <v/>
          </cell>
          <cell r="F108">
            <v>146258.6669710344</v>
          </cell>
          <cell r="G108">
            <v>1818952.6516320826</v>
          </cell>
          <cell r="H108">
            <v>1.1356763003501777</v>
          </cell>
          <cell r="I108">
            <v>28.842067926926973</v>
          </cell>
          <cell r="J108">
            <v>11572609.671632085</v>
          </cell>
          <cell r="K108">
            <v>0.99642708705579186</v>
          </cell>
          <cell r="L108">
            <v>36.747039997262789</v>
          </cell>
          <cell r="M108">
            <v>11572609.671632085</v>
          </cell>
          <cell r="N108">
            <v>0.99642708705579186</v>
          </cell>
          <cell r="O108">
            <v>40.240958246234314</v>
          </cell>
          <cell r="P108"/>
          <cell r="Q108">
            <v>100102.94367501666</v>
          </cell>
        </row>
        <row r="109">
          <cell r="D109">
            <v>39189</v>
          </cell>
          <cell r="E109" t="str">
            <v/>
          </cell>
          <cell r="F109">
            <v>126948.66913246355</v>
          </cell>
          <cell r="G109">
            <v>1945901.3207645463</v>
          </cell>
          <cell r="H109">
            <v>1.1434707049774078</v>
          </cell>
          <cell r="I109">
            <v>28.264627700793799</v>
          </cell>
          <cell r="J109">
            <v>11699558.340764549</v>
          </cell>
          <cell r="K109">
            <v>0.99874934244791624</v>
          </cell>
          <cell r="L109">
            <v>36.556945768165896</v>
          </cell>
          <cell r="M109">
            <v>11699558.340764549</v>
          </cell>
          <cell r="N109">
            <v>0.99874934244791624</v>
          </cell>
          <cell r="O109">
            <v>39.937163163354029</v>
          </cell>
          <cell r="P109"/>
          <cell r="Q109">
            <v>100102.94367501666</v>
          </cell>
        </row>
        <row r="110">
          <cell r="D110">
            <v>39190</v>
          </cell>
          <cell r="E110" t="str">
            <v/>
          </cell>
          <cell r="F110">
            <v>115201.37522331193</v>
          </cell>
          <cell r="G110">
            <v>2061102.6959878581</v>
          </cell>
          <cell r="H110">
            <v>1.1438795017297447</v>
          </cell>
          <cell r="I110">
            <v>28.234604570009324</v>
          </cell>
          <cell r="J110">
            <v>11814759.715987861</v>
          </cell>
          <cell r="K110">
            <v>1.0000379173878127</v>
          </cell>
          <cell r="L110">
            <v>36.451798273665815</v>
          </cell>
          <cell r="M110">
            <v>11814759.715987861</v>
          </cell>
          <cell r="N110">
            <v>1.0000379173878127</v>
          </cell>
          <cell r="O110">
            <v>39.769158255422553</v>
          </cell>
          <cell r="P110"/>
          <cell r="Q110">
            <v>100102.94367501666</v>
          </cell>
        </row>
        <row r="111">
          <cell r="D111">
            <v>39191</v>
          </cell>
          <cell r="E111" t="str">
            <v/>
          </cell>
          <cell r="F111">
            <v>106937.5355634282</v>
          </cell>
          <cell r="G111">
            <v>2168040.2315512863</v>
          </cell>
          <cell r="H111">
            <v>1.1399003507670167</v>
          </cell>
          <cell r="I111">
            <v>28.527953507631221</v>
          </cell>
          <cell r="J111">
            <v>11921697.251551289</v>
          </cell>
          <cell r="K111">
            <v>1.0006112394034516</v>
          </cell>
          <cell r="L111">
            <v>36.405091491500087</v>
          </cell>
          <cell r="M111">
            <v>11921697.251551289</v>
          </cell>
          <cell r="N111">
            <v>1.0006112394034516</v>
          </cell>
          <cell r="O111">
            <v>39.694538554499246</v>
          </cell>
          <cell r="P111"/>
          <cell r="Q111">
            <v>100102.94367501666</v>
          </cell>
        </row>
        <row r="112">
          <cell r="D112">
            <v>39192</v>
          </cell>
          <cell r="E112" t="str">
            <v/>
          </cell>
          <cell r="F112">
            <v>98253.225308765614</v>
          </cell>
          <cell r="G112">
            <v>2266293.456860052</v>
          </cell>
          <cell r="H112">
            <v>1.1319814251504698</v>
          </cell>
          <cell r="I112">
            <v>29.119127010626954</v>
          </cell>
          <cell r="J112">
            <v>12019950.476860054</v>
          </cell>
          <cell r="K112">
            <v>1.0004521897197438</v>
          </cell>
          <cell r="L112">
            <v>36.418044077221943</v>
          </cell>
          <cell r="M112">
            <v>12019950.476860054</v>
          </cell>
          <cell r="N112">
            <v>1.0004521897197438</v>
          </cell>
          <cell r="O112">
            <v>39.715231327118182</v>
          </cell>
          <cell r="P112"/>
          <cell r="Q112">
            <v>100102.94367501666</v>
          </cell>
        </row>
        <row r="113">
          <cell r="D113">
            <v>39193</v>
          </cell>
          <cell r="E113" t="str">
            <v/>
          </cell>
          <cell r="F113">
            <v>104866.77334005988</v>
          </cell>
          <cell r="G113">
            <v>2371160.2302001119</v>
          </cell>
          <cell r="H113">
            <v>1.1279627528323253</v>
          </cell>
          <cell r="I113">
            <v>29.422904908823668</v>
          </cell>
          <cell r="J113">
            <v>12124817.250200113</v>
          </cell>
          <cell r="K113">
            <v>1.0008416830688884</v>
          </cell>
          <cell r="L113">
            <v>36.38633117515495</v>
          </cell>
          <cell r="M113">
            <v>12124817.250200113</v>
          </cell>
          <cell r="N113">
            <v>1.0008416830688884</v>
          </cell>
          <cell r="O113">
            <v>39.664568222452615</v>
          </cell>
          <cell r="P113"/>
          <cell r="Q113">
            <v>100102.94367501666</v>
          </cell>
        </row>
        <row r="114">
          <cell r="D114">
            <v>39194</v>
          </cell>
          <cell r="E114" t="str">
            <v/>
          </cell>
          <cell r="F114">
            <v>112429.56168284852</v>
          </cell>
          <cell r="G114">
            <v>2483589.7918829606</v>
          </cell>
          <cell r="H114">
            <v>1.1277435102416862</v>
          </cell>
          <cell r="I114">
            <v>29.43955104135577</v>
          </cell>
          <cell r="J114">
            <v>12237246.811882962</v>
          </cell>
          <cell r="K114">
            <v>1.0018439458734534</v>
          </cell>
          <cell r="L114">
            <v>36.304825588128388</v>
          </cell>
          <cell r="M114">
            <v>12237246.811882962</v>
          </cell>
          <cell r="N114">
            <v>1.0018439458734534</v>
          </cell>
          <cell r="O114">
            <v>39.534370391598017</v>
          </cell>
          <cell r="P114"/>
          <cell r="Q114">
            <v>100102.94367501666</v>
          </cell>
        </row>
        <row r="115">
          <cell r="D115">
            <v>39195</v>
          </cell>
          <cell r="E115" t="str">
            <v/>
          </cell>
          <cell r="F115">
            <v>108321.38572830391</v>
          </cell>
          <cell r="G115">
            <v>2591911.1776112644</v>
          </cell>
          <cell r="H115">
            <v>1.1257590056170319</v>
          </cell>
          <cell r="I115">
            <v>29.590570966336351</v>
          </cell>
          <cell r="J115">
            <v>12345568.197611265</v>
          </cell>
          <cell r="K115">
            <v>1.0024963186588285</v>
          </cell>
          <cell r="L115">
            <v>36.251850647531938</v>
          </cell>
          <cell r="M115">
            <v>12345568.197611265</v>
          </cell>
          <cell r="N115">
            <v>1.0024963186588285</v>
          </cell>
          <cell r="O115">
            <v>39.449757149159701</v>
          </cell>
          <cell r="P115"/>
          <cell r="Q115">
            <v>100102.94367501666</v>
          </cell>
        </row>
        <row r="116">
          <cell r="D116">
            <v>39196</v>
          </cell>
          <cell r="E116" t="str">
            <v/>
          </cell>
          <cell r="F116">
            <v>97895.009535393227</v>
          </cell>
          <cell r="G116">
            <v>2689806.1871466576</v>
          </cell>
          <cell r="H116">
            <v>1.1196000205711107</v>
          </cell>
          <cell r="I116">
            <v>30.063232077151724</v>
          </cell>
          <cell r="J116">
            <v>12443463.207146658</v>
          </cell>
          <cell r="K116">
            <v>1.0022983454843932</v>
          </cell>
          <cell r="L116">
            <v>36.267920338159179</v>
          </cell>
          <cell r="M116">
            <v>12443463.207146658</v>
          </cell>
          <cell r="N116">
            <v>1.0022983454843932</v>
          </cell>
          <cell r="O116">
            <v>39.475423358870934</v>
          </cell>
          <cell r="P116"/>
          <cell r="Q116">
            <v>100102.94367501666</v>
          </cell>
        </row>
        <row r="117">
          <cell r="D117">
            <v>39197</v>
          </cell>
          <cell r="E117" t="str">
            <v/>
          </cell>
          <cell r="F117">
            <v>99994.558814263335</v>
          </cell>
          <cell r="G117">
            <v>2789800.745960921</v>
          </cell>
          <cell r="H117">
            <v>1.1147727103882119</v>
          </cell>
          <cell r="I117">
            <v>30.437899010827895</v>
          </cell>
          <cell r="J117">
            <v>12543457.765960921</v>
          </cell>
          <cell r="K117">
            <v>1.0022713015263951</v>
          </cell>
          <cell r="L117">
            <v>36.270115958941759</v>
          </cell>
          <cell r="M117">
            <v>12543457.765960921</v>
          </cell>
          <cell r="N117">
            <v>1.0022713015263951</v>
          </cell>
          <cell r="O117">
            <v>39.478930218251826</v>
          </cell>
          <cell r="P117"/>
          <cell r="Q117">
            <v>100102.94367501666</v>
          </cell>
        </row>
        <row r="118">
          <cell r="D118">
            <v>39198</v>
          </cell>
          <cell r="E118" t="str">
            <v/>
          </cell>
          <cell r="F118">
            <v>125922.23505085614</v>
          </cell>
          <cell r="G118">
            <v>2915722.9810117772</v>
          </cell>
          <cell r="H118">
            <v>1.1202786597509853</v>
          </cell>
          <cell r="I118">
            <v>30.010856587832592</v>
          </cell>
          <cell r="J118">
            <v>12669380.001011778</v>
          </cell>
          <cell r="K118">
            <v>1.0042999700109931</v>
          </cell>
          <cell r="L118">
            <v>36.105704004377756</v>
          </cell>
          <cell r="M118">
            <v>12669380.001011778</v>
          </cell>
          <cell r="N118">
            <v>1.0042999700109931</v>
          </cell>
          <cell r="O118">
            <v>39.216367964843492</v>
          </cell>
          <cell r="P118"/>
          <cell r="Q118">
            <v>100102.94367501666</v>
          </cell>
        </row>
        <row r="119">
          <cell r="D119">
            <v>39199</v>
          </cell>
          <cell r="E119" t="str">
            <v/>
          </cell>
          <cell r="F119">
            <v>113855.25866723257</v>
          </cell>
          <cell r="G119">
            <v>3029578.2396790097</v>
          </cell>
          <cell r="H119">
            <v>1.1209121065797096</v>
          </cell>
          <cell r="I119">
            <v>29.962034780653134</v>
          </cell>
          <cell r="J119">
            <v>12783235.25967901</v>
          </cell>
          <cell r="K119">
            <v>1.0053476794666611</v>
          </cell>
          <cell r="L119">
            <v>36.021023144063371</v>
          </cell>
          <cell r="M119">
            <v>12783235.25967901</v>
          </cell>
          <cell r="N119">
            <v>1.0053476794666611</v>
          </cell>
          <cell r="O119">
            <v>39.081165632157187</v>
          </cell>
          <cell r="P119"/>
          <cell r="Q119">
            <v>100102.94367501666</v>
          </cell>
        </row>
        <row r="120">
          <cell r="D120">
            <v>39200</v>
          </cell>
          <cell r="E120" t="str">
            <v/>
          </cell>
          <cell r="F120">
            <v>113075.32195937716</v>
          </cell>
          <cell r="G120">
            <v>3142653.5616383869</v>
          </cell>
          <cell r="H120">
            <v>1.1212220448356589</v>
          </cell>
          <cell r="I120">
            <v>29.938169994297571</v>
          </cell>
          <cell r="J120">
            <v>12896310.581638386</v>
          </cell>
          <cell r="K120">
            <v>1.0063181616136814</v>
          </cell>
          <cell r="L120">
            <v>35.942723896538055</v>
          </cell>
          <cell r="M120">
            <v>12896310.581638386</v>
          </cell>
          <cell r="N120">
            <v>1.0063181616136814</v>
          </cell>
          <cell r="O120">
            <v>38.956172223124995</v>
          </cell>
          <cell r="P120"/>
          <cell r="Q120">
            <v>100102.94367501666</v>
          </cell>
        </row>
        <row r="121">
          <cell r="D121">
            <v>39201</v>
          </cell>
          <cell r="E121" t="str">
            <v/>
          </cell>
          <cell r="F121">
            <v>119187.80416366419</v>
          </cell>
          <cell r="G121">
            <v>3261841.365802051</v>
          </cell>
          <cell r="H121">
            <v>1.1236161929572157</v>
          </cell>
          <cell r="I121">
            <v>29.754336678328318</v>
          </cell>
          <cell r="J121">
            <v>13015498.385802051</v>
          </cell>
          <cell r="K121">
            <v>1.0077468692700973</v>
          </cell>
          <cell r="L121">
            <v>35.827699171022218</v>
          </cell>
          <cell r="M121">
            <v>13015498.385802051</v>
          </cell>
          <cell r="N121">
            <v>1.0077468692700973</v>
          </cell>
          <cell r="O121">
            <v>38.77258841095459</v>
          </cell>
          <cell r="P121"/>
          <cell r="Q121">
            <v>100102.94367501666</v>
          </cell>
        </row>
        <row r="122">
          <cell r="D122">
            <v>39202</v>
          </cell>
          <cell r="E122" t="str">
            <v>*</v>
          </cell>
          <cell r="F122">
            <v>122374.47719794931</v>
          </cell>
          <cell r="G122">
            <v>3384215.8430000003</v>
          </cell>
          <cell r="H122">
            <v>1.1269118631805102</v>
          </cell>
          <cell r="I122">
            <v>29.502763330319603</v>
          </cell>
          <cell r="J122">
            <v>13137872.863</v>
          </cell>
          <cell r="K122">
            <v>1.009398436352557</v>
          </cell>
          <cell r="L122">
            <v>35.695094931545</v>
          </cell>
          <cell r="M122">
            <v>13137872.863</v>
          </cell>
          <cell r="N122">
            <v>1.009398436352557</v>
          </cell>
          <cell r="O122">
            <v>38.561003877322555</v>
          </cell>
          <cell r="P122"/>
          <cell r="Q122">
            <v>100102.94367501666</v>
          </cell>
        </row>
        <row r="123">
          <cell r="D123">
            <v>39203</v>
          </cell>
          <cell r="E123" t="str">
            <v/>
          </cell>
          <cell r="F123">
            <v>112012.90644775108</v>
          </cell>
          <cell r="G123">
            <v>112012.90644775108</v>
          </cell>
          <cell r="H123">
            <v>1.1858781964928427</v>
          </cell>
          <cell r="I123">
            <v>24.513845844928163</v>
          </cell>
          <cell r="J123">
            <v>13249885.769447751</v>
          </cell>
          <cell r="K123">
            <v>1.0106699473027676</v>
          </cell>
          <cell r="L123">
            <v>36.195459140745342</v>
          </cell>
          <cell r="M123">
            <v>13249885.769447751</v>
          </cell>
          <cell r="N123">
            <v>1.0106699473027676</v>
          </cell>
          <cell r="O123">
            <v>38.189224257964824</v>
          </cell>
          <cell r="P123"/>
          <cell r="Q123">
            <v>94455.658919290305</v>
          </cell>
        </row>
        <row r="124">
          <cell r="D124">
            <v>39204</v>
          </cell>
          <cell r="E124" t="str">
            <v/>
          </cell>
          <cell r="F124">
            <v>163579.23353769939</v>
          </cell>
          <cell r="G124">
            <v>275592.13998545049</v>
          </cell>
          <cell r="H124">
            <v>1.4588439863668528</v>
          </cell>
          <cell r="I124">
            <v>11.038822290113314</v>
          </cell>
          <cell r="J124">
            <v>13413465.002985451</v>
          </cell>
          <cell r="K124">
            <v>1.015828488130647</v>
          </cell>
          <cell r="L124">
            <v>35.732316758067192</v>
          </cell>
          <cell r="M124">
            <v>13413465.002985451</v>
          </cell>
          <cell r="N124">
            <v>1.015828488130647</v>
          </cell>
          <cell r="O124">
            <v>37.594118416130875</v>
          </cell>
          <cell r="P124"/>
          <cell r="Q124">
            <v>94455.658919290305</v>
          </cell>
        </row>
        <row r="125">
          <cell r="D125">
            <v>39205</v>
          </cell>
          <cell r="E125" t="str">
            <v/>
          </cell>
          <cell r="F125">
            <v>150855.11781458321</v>
          </cell>
          <cell r="G125">
            <v>426447.25780003367</v>
          </cell>
          <cell r="H125">
            <v>1.5049292711494071</v>
          </cell>
          <cell r="I125">
            <v>9.5992978416329038</v>
          </cell>
          <cell r="J125">
            <v>13564320.120800035</v>
          </cell>
          <cell r="K125">
            <v>1.0199569732397993</v>
          </cell>
          <cell r="L125">
            <v>35.364840127533469</v>
          </cell>
          <cell r="M125">
            <v>13564320.120800035</v>
          </cell>
          <cell r="N125">
            <v>1.0199569732397993</v>
          </cell>
          <cell r="O125">
            <v>37.122111065593323</v>
          </cell>
          <cell r="P125"/>
          <cell r="Q125">
            <v>94455.658919290305</v>
          </cell>
        </row>
        <row r="126">
          <cell r="D126">
            <v>39206</v>
          </cell>
          <cell r="E126" t="str">
            <v/>
          </cell>
          <cell r="F126">
            <v>127308.08494061374</v>
          </cell>
          <cell r="G126">
            <v>553755.34274064738</v>
          </cell>
          <cell r="H126">
            <v>1.4656489327278308</v>
          </cell>
          <cell r="I126">
            <v>10.814091649750047</v>
          </cell>
          <cell r="J126">
            <v>13691628.205740649</v>
          </cell>
          <cell r="K126">
            <v>1.0222691155638928</v>
          </cell>
          <cell r="L126">
            <v>35.160274576012796</v>
          </cell>
          <cell r="M126">
            <v>13691628.205740649</v>
          </cell>
          <cell r="N126">
            <v>1.0222691155638928</v>
          </cell>
          <cell r="O126">
            <v>36.859434028150638</v>
          </cell>
          <cell r="P126"/>
          <cell r="Q126">
            <v>94455.658919290305</v>
          </cell>
        </row>
        <row r="127">
          <cell r="D127">
            <v>39207</v>
          </cell>
          <cell r="E127" t="str">
            <v/>
          </cell>
          <cell r="F127">
            <v>126949.15232133141</v>
          </cell>
          <cell r="G127">
            <v>680704.49506197881</v>
          </cell>
          <cell r="H127">
            <v>1.4413207273131652</v>
          </cell>
          <cell r="I127">
            <v>11.637966920744757</v>
          </cell>
          <cell r="J127">
            <v>13818577.35806198</v>
          </cell>
          <cell r="K127">
            <v>1.0245222622789005</v>
          </cell>
          <cell r="L127">
            <v>34.961784405838749</v>
          </cell>
          <cell r="M127">
            <v>13818577.35806198</v>
          </cell>
          <cell r="N127">
            <v>1.0245222622789005</v>
          </cell>
          <cell r="O127">
            <v>36.604617572254227</v>
          </cell>
          <cell r="P127"/>
          <cell r="Q127">
            <v>94455.658919290305</v>
          </cell>
        </row>
        <row r="128">
          <cell r="D128">
            <v>39208</v>
          </cell>
          <cell r="E128" t="str">
            <v/>
          </cell>
          <cell r="F128">
            <v>115052.60658190933</v>
          </cell>
          <cell r="G128">
            <v>795757.10164388816</v>
          </cell>
          <cell r="H128">
            <v>1.4041105120090265</v>
          </cell>
          <cell r="I128">
            <v>13.012860825602235</v>
          </cell>
          <cell r="J128">
            <v>13933629.96464389</v>
          </cell>
          <cell r="K128">
            <v>1.0258681835704861</v>
          </cell>
          <cell r="L128">
            <v>34.843619049759845</v>
          </cell>
          <cell r="M128">
            <v>13933629.96464389</v>
          </cell>
          <cell r="N128">
            <v>1.0258681835704861</v>
          </cell>
          <cell r="O128">
            <v>36.452949611112771</v>
          </cell>
          <cell r="P128"/>
          <cell r="Q128">
            <v>94455.658919290305</v>
          </cell>
        </row>
        <row r="129">
          <cell r="D129">
            <v>39209</v>
          </cell>
          <cell r="E129" t="str">
            <v/>
          </cell>
          <cell r="F129">
            <v>132006.63067948847</v>
          </cell>
          <cell r="G129">
            <v>927763.73232337669</v>
          </cell>
          <cell r="H129">
            <v>1.4031734843906638</v>
          </cell>
          <cell r="I129">
            <v>13.049364522433859</v>
          </cell>
          <cell r="J129">
            <v>14065636.595323378</v>
          </cell>
          <cell r="K129">
            <v>1.0284351391422288</v>
          </cell>
          <cell r="L129">
            <v>34.619088824294685</v>
          </cell>
          <cell r="M129">
            <v>14065636.595323378</v>
          </cell>
          <cell r="N129">
            <v>1.0284351391422288</v>
          </cell>
          <cell r="O129">
            <v>36.164824761846525</v>
          </cell>
          <cell r="P129"/>
          <cell r="Q129">
            <v>94455.658919290305</v>
          </cell>
        </row>
        <row r="130">
          <cell r="D130">
            <v>39210</v>
          </cell>
          <cell r="E130" t="str">
            <v/>
          </cell>
          <cell r="F130">
            <v>110481.32233337888</v>
          </cell>
          <cell r="G130">
            <v>1038245.0546567555</v>
          </cell>
          <cell r="H130">
            <v>1.3739847174533855</v>
          </cell>
          <cell r="I130">
            <v>14.235173511289101</v>
          </cell>
          <cell r="J130">
            <v>14176117.917656757</v>
          </cell>
          <cell r="K130">
            <v>1.0294038136968433</v>
          </cell>
          <cell r="L130">
            <v>34.534644478829243</v>
          </cell>
          <cell r="M130">
            <v>14176117.917656757</v>
          </cell>
          <cell r="N130">
            <v>1.0294038136968433</v>
          </cell>
          <cell r="O130">
            <v>36.05648596426326</v>
          </cell>
          <cell r="P130"/>
          <cell r="Q130">
            <v>94455.658919290305</v>
          </cell>
        </row>
        <row r="131">
          <cell r="D131">
            <v>39211</v>
          </cell>
          <cell r="E131" t="str">
            <v/>
          </cell>
          <cell r="F131">
            <v>105479.86554289727</v>
          </cell>
          <cell r="G131">
            <v>1143724.9201996529</v>
          </cell>
          <cell r="H131">
            <v>1.3453989749564614</v>
          </cell>
          <cell r="I131">
            <v>15.492008984017636</v>
          </cell>
          <cell r="J131">
            <v>14281597.783199655</v>
          </cell>
          <cell r="K131">
            <v>1.0299985821508406</v>
          </cell>
          <cell r="L131">
            <v>34.482872864439287</v>
          </cell>
          <cell r="M131">
            <v>14281597.783199655</v>
          </cell>
          <cell r="N131">
            <v>1.0299985821508406</v>
          </cell>
          <cell r="O131">
            <v>35.990071485178746</v>
          </cell>
          <cell r="P131"/>
          <cell r="Q131">
            <v>94455.658919290305</v>
          </cell>
        </row>
        <row r="132">
          <cell r="D132">
            <v>39212</v>
          </cell>
          <cell r="E132" t="str">
            <v/>
          </cell>
          <cell r="F132">
            <v>91951.37468957754</v>
          </cell>
          <cell r="G132">
            <v>1235676.2948892305</v>
          </cell>
          <cell r="H132">
            <v>1.3082077972110502</v>
          </cell>
          <cell r="I132">
            <v>17.278497003341275</v>
          </cell>
          <cell r="J132">
            <v>14373549.157889232</v>
          </cell>
          <cell r="K132">
            <v>1.0296162196553416</v>
          </cell>
          <cell r="L132">
            <v>34.516148842932658</v>
          </cell>
          <cell r="M132">
            <v>14373549.157889232</v>
          </cell>
          <cell r="N132">
            <v>1.0296162196553416</v>
          </cell>
          <cell r="O132">
            <v>36.032758529158968</v>
          </cell>
          <cell r="P132"/>
          <cell r="Q132">
            <v>94455.658919290305</v>
          </cell>
        </row>
        <row r="133">
          <cell r="D133">
            <v>39213</v>
          </cell>
          <cell r="E133" t="str">
            <v/>
          </cell>
          <cell r="F133">
            <v>73807.71084765991</v>
          </cell>
          <cell r="G133">
            <v>1309484.0057368905</v>
          </cell>
          <cell r="H133">
            <v>1.2603162360367974</v>
          </cell>
          <cell r="I133">
            <v>19.850519705125713</v>
          </cell>
          <cell r="J133">
            <v>14447356.868736891</v>
          </cell>
          <cell r="K133">
            <v>1.0279480515485044</v>
          </cell>
          <cell r="L133">
            <v>34.661609785091208</v>
          </cell>
          <cell r="M133">
            <v>14447356.868736891</v>
          </cell>
          <cell r="N133">
            <v>1.0279480515485044</v>
          </cell>
          <cell r="O133">
            <v>36.219382361964449</v>
          </cell>
          <cell r="P133"/>
          <cell r="Q133">
            <v>94455.658919290305</v>
          </cell>
        </row>
        <row r="134">
          <cell r="D134">
            <v>39214</v>
          </cell>
          <cell r="E134" t="str">
            <v/>
          </cell>
          <cell r="F134">
            <v>90479.805895846803</v>
          </cell>
          <cell r="G134">
            <v>1399963.8116327373</v>
          </cell>
          <cell r="H134">
            <v>1.2351155272664029</v>
          </cell>
          <cell r="I134">
            <v>21.335056761029779</v>
          </cell>
          <cell r="J134">
            <v>14537836.674632737</v>
          </cell>
          <cell r="K134">
            <v>1.0274804780348956</v>
          </cell>
          <cell r="L134">
            <v>34.702464396139277</v>
          </cell>
          <cell r="M134">
            <v>14537836.674632737</v>
          </cell>
          <cell r="N134">
            <v>1.0274804780348956</v>
          </cell>
          <cell r="O134">
            <v>36.27180492596365</v>
          </cell>
          <cell r="P134"/>
          <cell r="Q134">
            <v>94455.658919290305</v>
          </cell>
        </row>
        <row r="135">
          <cell r="D135">
            <v>39215</v>
          </cell>
          <cell r="E135" t="str">
            <v/>
          </cell>
          <cell r="F135">
            <v>84762.742828335831</v>
          </cell>
          <cell r="G135">
            <v>1484726.5544610731</v>
          </cell>
          <cell r="H135">
            <v>1.2091359720028323</v>
          </cell>
          <cell r="I135">
            <v>22.965307112497523</v>
          </cell>
          <cell r="J135">
            <v>14622599.417461073</v>
          </cell>
          <cell r="K135">
            <v>1.0266177246327717</v>
          </cell>
          <cell r="L135">
            <v>34.777943706062807</v>
          </cell>
          <cell r="M135">
            <v>14622599.417461073</v>
          </cell>
          <cell r="N135">
            <v>1.0266177246327717</v>
          </cell>
          <cell r="O135">
            <v>36.368663788119015</v>
          </cell>
          <cell r="P135"/>
          <cell r="Q135">
            <v>94455.658919290305</v>
          </cell>
        </row>
        <row r="136">
          <cell r="D136">
            <v>39216</v>
          </cell>
          <cell r="E136" t="str">
            <v/>
          </cell>
          <cell r="F136">
            <v>92821.856319860191</v>
          </cell>
          <cell r="G136">
            <v>1577548.4107809332</v>
          </cell>
          <cell r="H136">
            <v>1.1929621859689616</v>
          </cell>
          <cell r="I136">
            <v>24.033104220306377</v>
          </cell>
          <cell r="J136">
            <v>14715421.273780933</v>
          </cell>
          <cell r="K136">
            <v>1.0263284221748992</v>
          </cell>
          <cell r="L136">
            <v>34.803281519505369</v>
          </cell>
          <cell r="M136">
            <v>14715421.273780933</v>
          </cell>
          <cell r="N136">
            <v>1.0263284221748992</v>
          </cell>
          <cell r="O136">
            <v>36.401180738115933</v>
          </cell>
          <cell r="P136"/>
          <cell r="Q136">
            <v>94455.658919290305</v>
          </cell>
        </row>
        <row r="137">
          <cell r="D137">
            <v>39217</v>
          </cell>
          <cell r="E137" t="str">
            <v/>
          </cell>
          <cell r="F137">
            <v>99117.066940638993</v>
          </cell>
          <cell r="G137">
            <v>1676665.4777215722</v>
          </cell>
          <cell r="H137">
            <v>1.183388055238515</v>
          </cell>
          <cell r="I137">
            <v>24.684743568387614</v>
          </cell>
          <cell r="J137">
            <v>14814538.340721572</v>
          </cell>
          <cell r="K137">
            <v>1.0264790930456631</v>
          </cell>
          <cell r="L137">
            <v>34.790083659302375</v>
          </cell>
          <cell r="M137">
            <v>14814538.340721572</v>
          </cell>
          <cell r="N137">
            <v>1.0264790930456631</v>
          </cell>
          <cell r="O137">
            <v>36.384243301713035</v>
          </cell>
          <cell r="P137"/>
          <cell r="Q137">
            <v>94455.658919290305</v>
          </cell>
        </row>
        <row r="138">
          <cell r="D138">
            <v>39218</v>
          </cell>
          <cell r="E138" t="str">
            <v/>
          </cell>
          <cell r="F138">
            <v>71389.59081188438</v>
          </cell>
          <cell r="G138">
            <v>1748055.0685334564</v>
          </cell>
          <cell r="H138">
            <v>1.156663804300968</v>
          </cell>
          <cell r="I138">
            <v>26.582188824797569</v>
          </cell>
          <cell r="J138">
            <v>14885927.931533456</v>
          </cell>
          <cell r="K138">
            <v>1.0247190975830378</v>
          </cell>
          <cell r="L138">
            <v>34.944484397827189</v>
          </cell>
          <cell r="M138">
            <v>14885927.931533456</v>
          </cell>
          <cell r="N138">
            <v>1.0247190975830378</v>
          </cell>
          <cell r="O138">
            <v>36.582411195886699</v>
          </cell>
          <cell r="P138"/>
          <cell r="Q138">
            <v>94455.658919290305</v>
          </cell>
        </row>
        <row r="139">
          <cell r="D139">
            <v>39219</v>
          </cell>
          <cell r="E139" t="str">
            <v/>
          </cell>
          <cell r="F139">
            <v>68199.983790991057</v>
          </cell>
          <cell r="G139">
            <v>1816255.0523244475</v>
          </cell>
          <cell r="H139">
            <v>1.1310972123011058</v>
          </cell>
          <cell r="I139">
            <v>28.507923530540225</v>
          </cell>
          <cell r="J139">
            <v>14954127.915324448</v>
          </cell>
          <cell r="K139">
            <v>1.0227636936907243</v>
          </cell>
          <cell r="L139">
            <v>35.116632520121073</v>
          </cell>
          <cell r="M139">
            <v>14954127.915324448</v>
          </cell>
          <cell r="N139">
            <v>1.0227636936907243</v>
          </cell>
          <cell r="O139">
            <v>36.803402332998957</v>
          </cell>
          <cell r="P139"/>
          <cell r="Q139">
            <v>94455.658919290305</v>
          </cell>
        </row>
        <row r="140">
          <cell r="D140">
            <v>39220</v>
          </cell>
          <cell r="E140" t="str">
            <v/>
          </cell>
          <cell r="F140">
            <v>81057.270419995577</v>
          </cell>
          <cell r="G140">
            <v>1897312.3227444431</v>
          </cell>
          <cell r="H140">
            <v>1.115933564579076</v>
          </cell>
          <cell r="I140">
            <v>29.702082715923407</v>
          </cell>
          <cell r="J140">
            <v>15035185.185744444</v>
          </cell>
          <cell r="K140">
            <v>1.0217071013108667</v>
          </cell>
          <cell r="L140">
            <v>35.20991666514346</v>
          </cell>
          <cell r="M140">
            <v>15035185.185744444</v>
          </cell>
          <cell r="N140">
            <v>1.0217071013108667</v>
          </cell>
          <cell r="O140">
            <v>36.923172554483052</v>
          </cell>
          <cell r="P140"/>
          <cell r="Q140">
            <v>94455.658919290305</v>
          </cell>
        </row>
        <row r="141">
          <cell r="D141">
            <v>39221</v>
          </cell>
          <cell r="E141" t="str">
            <v/>
          </cell>
          <cell r="F141">
            <v>81687.279939702494</v>
          </cell>
          <cell r="G141">
            <v>1978999.6026841456</v>
          </cell>
          <cell r="H141">
            <v>1.1027171375140294</v>
          </cell>
          <cell r="I141">
            <v>30.774831477138974</v>
          </cell>
          <cell r="J141">
            <v>15116872.465684146</v>
          </cell>
          <cell r="K141">
            <v>1.0207065251577578</v>
          </cell>
          <cell r="L141">
            <v>35.298426499260493</v>
          </cell>
          <cell r="M141">
            <v>15116872.465684146</v>
          </cell>
          <cell r="N141">
            <v>1.0207065251577578</v>
          </cell>
          <cell r="O141">
            <v>37.036824625515038</v>
          </cell>
          <cell r="P141"/>
          <cell r="Q141">
            <v>94455.658919290305</v>
          </cell>
        </row>
        <row r="142">
          <cell r="D142">
            <v>39222</v>
          </cell>
          <cell r="E142" t="str">
            <v/>
          </cell>
          <cell r="F142">
            <v>96792.37944997834</v>
          </cell>
          <cell r="G142">
            <v>2075791.9821341238</v>
          </cell>
          <cell r="H142">
            <v>1.0988182211019397</v>
          </cell>
          <cell r="I142">
            <v>31.097008534577764</v>
          </cell>
          <cell r="J142">
            <v>15213664.845134124</v>
          </cell>
          <cell r="K142">
            <v>1.0207320790480565</v>
          </cell>
          <cell r="L142">
            <v>35.296163958526371</v>
          </cell>
          <cell r="M142">
            <v>15213664.845134124</v>
          </cell>
          <cell r="N142">
            <v>1.0207320790480565</v>
          </cell>
          <cell r="O142">
            <v>37.033919245159744</v>
          </cell>
          <cell r="P142"/>
          <cell r="Q142">
            <v>94455.658919290305</v>
          </cell>
        </row>
        <row r="143">
          <cell r="D143">
            <v>39223</v>
          </cell>
          <cell r="E143" t="str">
            <v/>
          </cell>
          <cell r="F143">
            <v>103904.9586561622</v>
          </cell>
          <cell r="G143">
            <v>2179696.9407902858</v>
          </cell>
          <cell r="H143">
            <v>1.0988763786749396</v>
          </cell>
          <cell r="I143">
            <v>31.092183675859008</v>
          </cell>
          <cell r="J143">
            <v>15317569.803790286</v>
          </cell>
          <cell r="K143">
            <v>1.0212315109875649</v>
          </cell>
          <cell r="L143">
            <v>35.251966077741351</v>
          </cell>
          <cell r="M143">
            <v>15317569.803790286</v>
          </cell>
          <cell r="N143">
            <v>1.0212315109875649</v>
          </cell>
          <cell r="O143">
            <v>36.977165187953844</v>
          </cell>
          <cell r="P143"/>
          <cell r="Q143">
            <v>94455.658919290305</v>
          </cell>
        </row>
        <row r="144">
          <cell r="D144">
            <v>39224</v>
          </cell>
          <cell r="E144" t="str">
            <v/>
          </cell>
          <cell r="F144">
            <v>112051.05176997444</v>
          </cell>
          <cell r="G144">
            <v>2291747.9925602605</v>
          </cell>
          <cell r="H144">
            <v>1.1028493632891201</v>
          </cell>
          <cell r="I144">
            <v>30.763951025624504</v>
          </cell>
          <cell r="J144">
            <v>15429620.85556026</v>
          </cell>
          <cell r="K144">
            <v>1.0222643981620669</v>
          </cell>
          <cell r="L144">
            <v>35.160691040111466</v>
          </cell>
          <cell r="M144">
            <v>15429620.85556026</v>
          </cell>
          <cell r="N144">
            <v>1.0222643981620669</v>
          </cell>
          <cell r="O144">
            <v>36.859968736855961</v>
          </cell>
          <cell r="P144"/>
          <cell r="Q144">
            <v>94455.658919290305</v>
          </cell>
        </row>
        <row r="145">
          <cell r="D145">
            <v>39225</v>
          </cell>
          <cell r="E145" t="str">
            <v/>
          </cell>
          <cell r="F145">
            <v>116228.37394790298</v>
          </cell>
          <cell r="G145">
            <v>2407976.3665081635</v>
          </cell>
          <cell r="H145">
            <v>1.1083997065781761</v>
          </cell>
          <cell r="I145">
            <v>30.309930810422024</v>
          </cell>
          <cell r="J145">
            <v>15545849.229508163</v>
          </cell>
          <cell r="K145">
            <v>1.023559478578719</v>
          </cell>
          <cell r="L145">
            <v>35.046497123734021</v>
          </cell>
          <cell r="M145">
            <v>15545849.229508163</v>
          </cell>
          <cell r="N145">
            <v>1.023559478578719</v>
          </cell>
          <cell r="O145">
            <v>36.713362088146248</v>
          </cell>
          <cell r="P145"/>
          <cell r="Q145">
            <v>94455.658919290305</v>
          </cell>
        </row>
        <row r="146">
          <cell r="D146">
            <v>39226</v>
          </cell>
          <cell r="E146" t="str">
            <v/>
          </cell>
          <cell r="F146">
            <v>128092.13090253819</v>
          </cell>
          <cell r="G146">
            <v>2536068.4974107016</v>
          </cell>
          <cell r="H146">
            <v>1.118720910260522</v>
          </cell>
          <cell r="I146">
            <v>29.479646227855905</v>
          </cell>
          <cell r="J146">
            <v>15673941.360410701</v>
          </cell>
          <cell r="K146">
            <v>1.0256148478628841</v>
          </cell>
          <cell r="L146">
            <v>34.865837658685471</v>
          </cell>
          <cell r="M146">
            <v>15673941.360410701</v>
          </cell>
          <cell r="N146">
            <v>1.0256148478628841</v>
          </cell>
          <cell r="O146">
            <v>36.481465961332916</v>
          </cell>
          <cell r="P146"/>
          <cell r="Q146">
            <v>94455.658919290305</v>
          </cell>
        </row>
        <row r="147">
          <cell r="D147">
            <v>39227</v>
          </cell>
          <cell r="E147" t="str">
            <v/>
          </cell>
          <cell r="F147">
            <v>135351.95241131756</v>
          </cell>
          <cell r="G147">
            <v>2671420.4498220193</v>
          </cell>
          <cell r="H147">
            <v>1.1312908005245812</v>
          </cell>
          <cell r="I147">
            <v>28.492929962901805</v>
          </cell>
          <cell r="J147">
            <v>15809293.31282202</v>
          </cell>
          <cell r="K147">
            <v>1.028117090168519</v>
          </cell>
          <cell r="L147">
            <v>34.646848857969005</v>
          </cell>
          <cell r="M147">
            <v>15809293.31282202</v>
          </cell>
          <cell r="N147">
            <v>1.028117090168519</v>
          </cell>
          <cell r="O147">
            <v>36.200442613983718</v>
          </cell>
          <cell r="P147"/>
          <cell r="Q147">
            <v>94455.658919290305</v>
          </cell>
        </row>
        <row r="148">
          <cell r="D148">
            <v>39228</v>
          </cell>
          <cell r="E148" t="str">
            <v/>
          </cell>
          <cell r="F148">
            <v>135756.25614481396</v>
          </cell>
          <cell r="G148">
            <v>2807176.705966833</v>
          </cell>
          <cell r="H148">
            <v>1.1430584051838975</v>
          </cell>
          <cell r="I148">
            <v>27.593368231395111</v>
          </cell>
          <cell r="J148">
            <v>15945049.568966834</v>
          </cell>
          <cell r="K148">
            <v>1.0306149115307592</v>
          </cell>
          <cell r="L148">
            <v>34.429286621117683</v>
          </cell>
          <cell r="M148">
            <v>15945049.568966834</v>
          </cell>
          <cell r="N148">
            <v>1.0306149115307592</v>
          </cell>
          <cell r="O148">
            <v>35.921334426843309</v>
          </cell>
          <cell r="P148"/>
          <cell r="Q148">
            <v>94455.658919290305</v>
          </cell>
        </row>
        <row r="149">
          <cell r="D149">
            <v>39229</v>
          </cell>
          <cell r="E149" t="str">
            <v/>
          </cell>
          <cell r="F149">
            <v>144457.51837956949</v>
          </cell>
          <cell r="G149">
            <v>2951634.2243464026</v>
          </cell>
          <cell r="H149">
            <v>1.1573661899951855</v>
          </cell>
          <cell r="I149">
            <v>26.530820567364167</v>
          </cell>
          <cell r="J149">
            <v>16089507.087346403</v>
          </cell>
          <cell r="K149">
            <v>1.0336414155914633</v>
          </cell>
          <cell r="L149">
            <v>34.167067623056681</v>
          </cell>
          <cell r="M149">
            <v>16089507.087346403</v>
          </cell>
          <cell r="N149">
            <v>1.0336414155914633</v>
          </cell>
          <cell r="O149">
            <v>35.585056979193084</v>
          </cell>
          <cell r="P149"/>
          <cell r="Q149">
            <v>94455.658919290305</v>
          </cell>
        </row>
        <row r="150">
          <cell r="D150">
            <v>39230</v>
          </cell>
          <cell r="E150" t="str">
            <v/>
          </cell>
          <cell r="F150">
            <v>139518.41202782531</v>
          </cell>
          <cell r="G150">
            <v>3091152.6363742277</v>
          </cell>
          <cell r="H150">
            <v>1.1687844826350628</v>
          </cell>
          <cell r="I150">
            <v>25.707156000239817</v>
          </cell>
          <cell r="J150">
            <v>16229025.499374228</v>
          </cell>
          <cell r="K150">
            <v>1.0363160205647224</v>
          </cell>
          <cell r="L150">
            <v>33.936606916182342</v>
          </cell>
          <cell r="M150">
            <v>16229025.499374228</v>
          </cell>
          <cell r="N150">
            <v>1.0363160205647224</v>
          </cell>
          <cell r="O150">
            <v>35.289623825935855</v>
          </cell>
          <cell r="P150"/>
          <cell r="Q150">
            <v>94455.658919290305</v>
          </cell>
        </row>
        <row r="151">
          <cell r="D151">
            <v>39231</v>
          </cell>
          <cell r="E151" t="str">
            <v/>
          </cell>
          <cell r="F151">
            <v>108333.47271267285</v>
          </cell>
          <cell r="G151">
            <v>3199486.1090869005</v>
          </cell>
          <cell r="H151">
            <v>1.1680306767449953</v>
          </cell>
          <cell r="I151">
            <v>25.760872417736447</v>
          </cell>
          <cell r="J151">
            <v>16337358.972086901</v>
          </cell>
          <cell r="K151">
            <v>1.0369791572522069</v>
          </cell>
          <cell r="L151">
            <v>33.879651163595881</v>
          </cell>
          <cell r="M151">
            <v>16337358.972086901</v>
          </cell>
          <cell r="N151">
            <v>1.0369791572522069</v>
          </cell>
          <cell r="O151">
            <v>35.216628549044458</v>
          </cell>
          <cell r="P151"/>
          <cell r="Q151">
            <v>94455.658919290305</v>
          </cell>
        </row>
        <row r="152">
          <cell r="D152">
            <v>39232</v>
          </cell>
          <cell r="E152" t="str">
            <v/>
          </cell>
          <cell r="F152">
            <v>110164.42080147893</v>
          </cell>
          <cell r="G152">
            <v>3309650.5298883794</v>
          </cell>
          <cell r="H152">
            <v>1.1679732648297907</v>
          </cell>
          <cell r="I152">
            <v>25.764967415639241</v>
          </cell>
          <cell r="J152">
            <v>16447523.39288838</v>
          </cell>
          <cell r="K152">
            <v>1.0377499127627854</v>
          </cell>
          <cell r="L152">
            <v>33.813544196961743</v>
          </cell>
          <cell r="M152">
            <v>16447523.39288838</v>
          </cell>
          <cell r="N152">
            <v>1.0377499127627854</v>
          </cell>
          <cell r="O152">
            <v>35.131914019315289</v>
          </cell>
          <cell r="P152"/>
          <cell r="Q152">
            <v>94455.658919290305</v>
          </cell>
        </row>
        <row r="153">
          <cell r="D153">
            <v>39233</v>
          </cell>
          <cell r="E153" t="str">
            <v>*</v>
          </cell>
          <cell r="F153">
            <v>83223.508111619914</v>
          </cell>
          <cell r="G153">
            <v>3392874.0379999992</v>
          </cell>
          <cell r="H153">
            <v>1.1587188196572007</v>
          </cell>
          <cell r="I153">
            <v>26.432127095567569</v>
          </cell>
          <cell r="J153">
            <v>16530746.901000001</v>
          </cell>
          <cell r="K153">
            <v>1.0368217800698323</v>
          </cell>
          <cell r="L153">
            <v>33.893161413207586</v>
          </cell>
          <cell r="M153">
            <v>16530746.901000001</v>
          </cell>
          <cell r="N153">
            <v>1.0368217800698323</v>
          </cell>
          <cell r="O153">
            <v>35.233942821279562</v>
          </cell>
          <cell r="P153"/>
          <cell r="Q153">
            <v>94455.658919290305</v>
          </cell>
        </row>
        <row r="154">
          <cell r="D154">
            <v>39234</v>
          </cell>
          <cell r="E154" t="str">
            <v/>
          </cell>
          <cell r="F154">
            <v>146172.40107666215</v>
          </cell>
          <cell r="G154">
            <v>146172.40107666215</v>
          </cell>
          <cell r="H154">
            <v>2.3913617300440486</v>
          </cell>
          <cell r="I154">
            <v>6.3130060701976909E-2</v>
          </cell>
          <cell r="J154">
            <v>16676919.302076662</v>
          </cell>
          <cell r="K154">
            <v>1.0419950094596091</v>
          </cell>
          <cell r="L154">
            <v>32.101647345426031</v>
          </cell>
          <cell r="M154">
            <v>16676919.302076662</v>
          </cell>
          <cell r="N154">
            <v>1.0419950094596091</v>
          </cell>
          <cell r="O154">
            <v>34.802026599467652</v>
          </cell>
          <cell r="P154"/>
          <cell r="Q154">
            <v>61125.17367833334</v>
          </cell>
        </row>
        <row r="155">
          <cell r="D155">
            <v>39235</v>
          </cell>
          <cell r="E155" t="str">
            <v/>
          </cell>
          <cell r="F155">
            <v>91737.474392651042</v>
          </cell>
          <cell r="G155">
            <v>237909.87546931318</v>
          </cell>
          <cell r="H155">
            <v>1.9460875213320139</v>
          </cell>
          <cell r="I155">
            <v>0.44670629021592578</v>
          </cell>
          <cell r="J155">
            <v>16768656.776469313</v>
          </cell>
          <cell r="K155">
            <v>1.0437406513835823</v>
          </cell>
          <cell r="L155">
            <v>31.944454200111917</v>
          </cell>
          <cell r="M155">
            <v>16768656.776469313</v>
          </cell>
          <cell r="N155">
            <v>1.0437406513835823</v>
          </cell>
          <cell r="O155">
            <v>34.621437499577411</v>
          </cell>
          <cell r="P155"/>
          <cell r="Q155">
            <v>61125.17367833334</v>
          </cell>
        </row>
        <row r="156">
          <cell r="D156">
            <v>39236</v>
          </cell>
          <cell r="E156" t="str">
            <v/>
          </cell>
          <cell r="F156">
            <v>76867.995262912824</v>
          </cell>
          <cell r="G156">
            <v>314777.870732226</v>
          </cell>
          <cell r="H156">
            <v>1.7165751947455727</v>
          </cell>
          <cell r="I156">
            <v>1.2442714022049439</v>
          </cell>
          <cell r="J156">
            <v>16845524.771732226</v>
          </cell>
          <cell r="K156">
            <v>1.0445510394134268</v>
          </cell>
          <cell r="L156">
            <v>31.871678710116093</v>
          </cell>
          <cell r="M156">
            <v>16845524.771732226</v>
          </cell>
          <cell r="N156">
            <v>1.0445510394134268</v>
          </cell>
          <cell r="O156">
            <v>34.537822556669006</v>
          </cell>
          <cell r="P156"/>
          <cell r="Q156">
            <v>61125.17367833334</v>
          </cell>
        </row>
        <row r="157">
          <cell r="D157">
            <v>39237</v>
          </cell>
          <cell r="E157" t="str">
            <v/>
          </cell>
          <cell r="F157">
            <v>75368.711326580175</v>
          </cell>
          <cell r="G157">
            <v>390146.58205880621</v>
          </cell>
          <cell r="H157">
            <v>1.5956870082362606</v>
          </cell>
          <cell r="I157">
            <v>2.132847795561621</v>
          </cell>
          <cell r="J157">
            <v>16920893.483058807</v>
          </cell>
          <cell r="K157">
            <v>1.0452626915244385</v>
          </cell>
          <cell r="L157">
            <v>31.807874107199908</v>
          </cell>
          <cell r="M157">
            <v>16920893.483058807</v>
          </cell>
          <cell r="N157">
            <v>1.0452626915244385</v>
          </cell>
          <cell r="O157">
            <v>34.46451065124738</v>
          </cell>
          <cell r="P157"/>
          <cell r="Q157">
            <v>61125.17367833334</v>
          </cell>
        </row>
        <row r="158">
          <cell r="D158">
            <v>39238</v>
          </cell>
          <cell r="E158" t="str">
            <v/>
          </cell>
          <cell r="F158">
            <v>71813.696009904321</v>
          </cell>
          <cell r="G158">
            <v>461960.27806871053</v>
          </cell>
          <cell r="H158">
            <v>1.5115221774247776</v>
          </cell>
          <cell r="I158">
            <v>3.0972720312691271</v>
          </cell>
          <cell r="J158">
            <v>16992707.179068711</v>
          </cell>
          <cell r="K158">
            <v>1.0457502099558198</v>
          </cell>
          <cell r="L158">
            <v>31.76422082975655</v>
          </cell>
          <cell r="M158">
            <v>16992707.179068711</v>
          </cell>
          <cell r="N158">
            <v>1.0457502099558198</v>
          </cell>
          <cell r="O158">
            <v>34.41435062198984</v>
          </cell>
          <cell r="P158"/>
          <cell r="Q158">
            <v>61125.17367833334</v>
          </cell>
        </row>
        <row r="159">
          <cell r="D159">
            <v>39239</v>
          </cell>
          <cell r="E159" t="str">
            <v/>
          </cell>
          <cell r="F159">
            <v>75400.728369766672</v>
          </cell>
          <cell r="G159">
            <v>537361.0064384772</v>
          </cell>
          <cell r="H159">
            <v>1.4651928550919118</v>
          </cell>
          <cell r="I159">
            <v>3.7985644790140105</v>
          </cell>
          <cell r="J159">
            <v>17068107.907438476</v>
          </cell>
          <cell r="K159">
            <v>1.0464539970238462</v>
          </cell>
          <cell r="L159">
            <v>31.701283015676253</v>
          </cell>
          <cell r="M159">
            <v>17068107.907438476</v>
          </cell>
          <cell r="N159">
            <v>1.0464539970238462</v>
          </cell>
          <cell r="O159">
            <v>34.342028588681927</v>
          </cell>
          <cell r="P159"/>
          <cell r="Q159">
            <v>61125.17367833334</v>
          </cell>
        </row>
        <row r="160">
          <cell r="D160">
            <v>39240</v>
          </cell>
          <cell r="E160" t="str">
            <v/>
          </cell>
          <cell r="F160">
            <v>62922.555685203035</v>
          </cell>
          <cell r="G160">
            <v>600283.56212368025</v>
          </cell>
          <cell r="H160">
            <v>1.4029374385155187</v>
          </cell>
          <cell r="I160">
            <v>4.9875932668228762</v>
          </cell>
          <cell r="J160">
            <v>17131030.463123679</v>
          </cell>
          <cell r="K160">
            <v>1.0463903422867509</v>
          </cell>
          <cell r="L160">
            <v>31.706971575985555</v>
          </cell>
          <cell r="M160">
            <v>17131030.463123679</v>
          </cell>
          <cell r="N160">
            <v>1.0463903422867509</v>
          </cell>
          <cell r="O160">
            <v>34.34856547538633</v>
          </cell>
          <cell r="P160"/>
          <cell r="Q160">
            <v>61125.17367833334</v>
          </cell>
        </row>
        <row r="161">
          <cell r="D161">
            <v>39241</v>
          </cell>
          <cell r="E161" t="str">
            <v/>
          </cell>
          <cell r="F161">
            <v>67354.659430768152</v>
          </cell>
          <cell r="G161">
            <v>667638.22155444836</v>
          </cell>
          <cell r="H161">
            <v>1.3653094571719433</v>
          </cell>
          <cell r="I161">
            <v>5.8721453891636521</v>
          </cell>
          <cell r="J161">
            <v>17198385.122554448</v>
          </cell>
          <cell r="K161">
            <v>1.0465968739836773</v>
          </cell>
          <cell r="L161">
            <v>31.688517527841654</v>
          </cell>
          <cell r="M161">
            <v>17198385.122554448</v>
          </cell>
          <cell r="N161">
            <v>1.0465968739836773</v>
          </cell>
          <cell r="O161">
            <v>34.327359298832668</v>
          </cell>
          <cell r="P161"/>
          <cell r="Q161">
            <v>61125.17367833334</v>
          </cell>
        </row>
        <row r="162">
          <cell r="D162">
            <v>39242</v>
          </cell>
          <cell r="E162" t="str">
            <v/>
          </cell>
          <cell r="F162">
            <v>51435.443455031345</v>
          </cell>
          <cell r="G162">
            <v>719073.66500947974</v>
          </cell>
          <cell r="H162">
            <v>1.3071058793287782</v>
          </cell>
          <cell r="I162">
            <v>7.5406680605659027</v>
          </cell>
          <cell r="J162">
            <v>17249820.566009481</v>
          </cell>
          <cell r="K162">
            <v>1.0458367111981721</v>
          </cell>
          <cell r="L162">
            <v>31.756480123180829</v>
          </cell>
          <cell r="M162">
            <v>17249820.566009481</v>
          </cell>
          <cell r="N162">
            <v>1.0458367111981721</v>
          </cell>
          <cell r="O162">
            <v>34.405455943213461</v>
          </cell>
          <cell r="P162"/>
          <cell r="Q162">
            <v>61125.17367833334</v>
          </cell>
        </row>
        <row r="163">
          <cell r="D163">
            <v>39243</v>
          </cell>
          <cell r="E163" t="str">
            <v/>
          </cell>
          <cell r="F163">
            <v>71147.768281891869</v>
          </cell>
          <cell r="G163">
            <v>790221.43329137156</v>
          </cell>
          <cell r="H163">
            <v>1.2927921275935392</v>
          </cell>
          <cell r="I163">
            <v>8.0147967381836605</v>
          </cell>
          <cell r="J163">
            <v>17320968.334291372</v>
          </cell>
          <cell r="K163">
            <v>1.0462728846030149</v>
          </cell>
          <cell r="L163">
            <v>31.717470326353514</v>
          </cell>
          <cell r="M163">
            <v>17320968.334291372</v>
          </cell>
          <cell r="N163">
            <v>1.0462728846030149</v>
          </cell>
          <cell r="O163">
            <v>34.360629813236244</v>
          </cell>
          <cell r="P163"/>
          <cell r="Q163">
            <v>61125.17367833334</v>
          </cell>
        </row>
        <row r="164">
          <cell r="D164">
            <v>39244</v>
          </cell>
          <cell r="E164" t="str">
            <v/>
          </cell>
          <cell r="F164">
            <v>81853.733761448748</v>
          </cell>
          <cell r="G164">
            <v>872075.16705282032</v>
          </cell>
          <cell r="H164">
            <v>1.2970034417958183</v>
          </cell>
          <cell r="I164">
            <v>7.8724711484333909</v>
          </cell>
          <cell r="J164">
            <v>17402822.068052821</v>
          </cell>
          <cell r="K164">
            <v>1.0473501636561959</v>
          </cell>
          <cell r="L164">
            <v>31.621278935065689</v>
          </cell>
          <cell r="M164">
            <v>17402822.068052821</v>
          </cell>
          <cell r="N164">
            <v>1.0473501636561959</v>
          </cell>
          <cell r="O164">
            <v>34.250090606015171</v>
          </cell>
          <cell r="P164"/>
          <cell r="Q164">
            <v>61125.17367833334</v>
          </cell>
        </row>
        <row r="165">
          <cell r="D165">
            <v>39245</v>
          </cell>
          <cell r="E165" t="str">
            <v/>
          </cell>
          <cell r="F165">
            <v>67800.72671722935</v>
          </cell>
          <cell r="G165">
            <v>939875.89377004968</v>
          </cell>
          <cell r="H165">
            <v>1.2813540875920131</v>
          </cell>
          <cell r="I165">
            <v>8.4136220727871738</v>
          </cell>
          <cell r="J165">
            <v>17470622.794770051</v>
          </cell>
          <cell r="K165">
            <v>1.0475768966704078</v>
          </cell>
          <cell r="L165">
            <v>31.601062100850676</v>
          </cell>
          <cell r="M165">
            <v>17470622.794770051</v>
          </cell>
          <cell r="N165">
            <v>1.0475768966704078</v>
          </cell>
          <cell r="O165">
            <v>34.226857220510368</v>
          </cell>
          <cell r="P165"/>
          <cell r="Q165">
            <v>61125.17367833334</v>
          </cell>
        </row>
        <row r="166">
          <cell r="D166">
            <v>39246</v>
          </cell>
          <cell r="E166" t="str">
            <v/>
          </cell>
          <cell r="F166">
            <v>28873.800365400632</v>
          </cell>
          <cell r="G166">
            <v>968749.69413545029</v>
          </cell>
          <cell r="H166">
            <v>1.2191246708490395</v>
          </cell>
          <cell r="I166">
            <v>10.926635632150072</v>
          </cell>
          <cell r="J166">
            <v>17499496.59513545</v>
          </cell>
          <cell r="K166">
            <v>1.0454763536106981</v>
          </cell>
          <cell r="L166">
            <v>31.788736798065777</v>
          </cell>
          <cell r="M166">
            <v>17499496.59513545</v>
          </cell>
          <cell r="N166">
            <v>1.0454763536106981</v>
          </cell>
          <cell r="O166">
            <v>34.442521036563164</v>
          </cell>
          <cell r="P166"/>
          <cell r="Q166">
            <v>61125.17367833334</v>
          </cell>
        </row>
        <row r="167">
          <cell r="D167">
            <v>39247</v>
          </cell>
          <cell r="E167" t="str">
            <v/>
          </cell>
          <cell r="F167">
            <v>71855.173080949477</v>
          </cell>
          <cell r="G167">
            <v>1040604.8672163998</v>
          </cell>
          <cell r="H167">
            <v>1.2160115810555583</v>
          </cell>
          <cell r="I167">
            <v>11.068898182359209</v>
          </cell>
          <cell r="J167">
            <v>17571351.768216401</v>
          </cell>
          <cell r="K167">
            <v>1.0459495989403995</v>
          </cell>
          <cell r="L167">
            <v>31.746380339426871</v>
          </cell>
          <cell r="M167">
            <v>17571351.768216401</v>
          </cell>
          <cell r="N167">
            <v>1.0459495989403995</v>
          </cell>
          <cell r="O167">
            <v>34.393850419113093</v>
          </cell>
          <cell r="P167"/>
          <cell r="Q167">
            <v>61125.17367833334</v>
          </cell>
        </row>
        <row r="168">
          <cell r="D168">
            <v>39248</v>
          </cell>
          <cell r="E168" t="str">
            <v/>
          </cell>
          <cell r="F168">
            <v>82909.875046408153</v>
          </cell>
          <cell r="G168">
            <v>1123514.7422628079</v>
          </cell>
          <cell r="H168">
            <v>1.2253704703021602</v>
          </cell>
          <cell r="I168">
            <v>10.646252677198554</v>
          </cell>
          <cell r="J168">
            <v>17654261.643262811</v>
          </cell>
          <cell r="K168">
            <v>1.0470750678032441</v>
          </cell>
          <cell r="L168">
            <v>31.64582133999604</v>
          </cell>
          <cell r="M168">
            <v>17654261.643262811</v>
          </cell>
          <cell r="N168">
            <v>1.0470750678032441</v>
          </cell>
          <cell r="O168">
            <v>34.278294503104881</v>
          </cell>
          <cell r="P168"/>
          <cell r="Q168">
            <v>61125.17367833334</v>
          </cell>
        </row>
        <row r="169">
          <cell r="D169">
            <v>39249</v>
          </cell>
          <cell r="E169" t="str">
            <v/>
          </cell>
          <cell r="F169">
            <v>73590.429282849349</v>
          </cell>
          <cell r="G169">
            <v>1197105.1715456573</v>
          </cell>
          <cell r="H169">
            <v>1.2240304398206441</v>
          </cell>
          <cell r="I169">
            <v>10.705846577029588</v>
          </cell>
          <cell r="J169">
            <v>17727852.072545659</v>
          </cell>
          <cell r="K169">
            <v>1.0476416655987835</v>
          </cell>
          <cell r="L169">
            <v>31.595288739742134</v>
          </cell>
          <cell r="M169">
            <v>17727852.072545659</v>
          </cell>
          <cell r="N169">
            <v>1.0476416655987835</v>
          </cell>
          <cell r="O169">
            <v>34.22022235201986</v>
          </cell>
          <cell r="P169"/>
          <cell r="Q169">
            <v>61125.17367833334</v>
          </cell>
        </row>
        <row r="170">
          <cell r="D170">
            <v>39250</v>
          </cell>
          <cell r="E170" t="str">
            <v/>
          </cell>
          <cell r="F170">
            <v>99825.034833085767</v>
          </cell>
          <cell r="G170">
            <v>1296930.2063787431</v>
          </cell>
          <cell r="H170">
            <v>1.2480948118265738</v>
          </cell>
          <cell r="I170">
            <v>9.6810167761402273</v>
          </cell>
          <cell r="J170">
            <v>17827677.107378744</v>
          </cell>
          <cell r="K170">
            <v>1.0497489597504972</v>
          </cell>
          <cell r="L170">
            <v>31.40788864749835</v>
          </cell>
          <cell r="M170">
            <v>17827677.107378744</v>
          </cell>
          <cell r="N170">
            <v>1.0497489597504972</v>
          </cell>
          <cell r="O170">
            <v>34.004842815694779</v>
          </cell>
          <cell r="P170"/>
          <cell r="Q170">
            <v>61125.17367833334</v>
          </cell>
        </row>
        <row r="171">
          <cell r="D171">
            <v>39251</v>
          </cell>
          <cell r="E171" t="str">
            <v/>
          </cell>
          <cell r="F171">
            <v>151469.34428744164</v>
          </cell>
          <cell r="G171">
            <v>1448399.5506661846</v>
          </cell>
          <cell r="H171">
            <v>1.3164239356950811</v>
          </cell>
          <cell r="I171">
            <v>7.2463384198783949</v>
          </cell>
          <cell r="J171">
            <v>17979146.451666184</v>
          </cell>
          <cell r="K171">
            <v>1.0548712102651445</v>
          </cell>
          <cell r="L171">
            <v>30.955924652316703</v>
          </cell>
          <cell r="M171">
            <v>17979146.451666184</v>
          </cell>
          <cell r="N171">
            <v>1.0548712102651445</v>
          </cell>
          <cell r="O171">
            <v>33.485282650864804</v>
          </cell>
          <cell r="P171"/>
          <cell r="Q171">
            <v>61125.17367833334</v>
          </cell>
        </row>
        <row r="172">
          <cell r="D172">
            <v>39252</v>
          </cell>
          <cell r="E172" t="str">
            <v/>
          </cell>
          <cell r="F172">
            <v>66640.957271303865</v>
          </cell>
          <cell r="G172">
            <v>1515040.5079374886</v>
          </cell>
          <cell r="H172">
            <v>1.3045193870792664</v>
          </cell>
          <cell r="I172">
            <v>7.624342834021725</v>
          </cell>
          <cell r="J172">
            <v>18045787.408937488</v>
          </cell>
          <cell r="K172">
            <v>1.0549975923122381</v>
          </cell>
          <cell r="L172">
            <v>30.944836897663151</v>
          </cell>
          <cell r="M172">
            <v>18045787.408937488</v>
          </cell>
          <cell r="N172">
            <v>1.0549975923122381</v>
          </cell>
          <cell r="O172">
            <v>33.472534647031729</v>
          </cell>
          <cell r="P172"/>
          <cell r="Q172">
            <v>61125.17367833334</v>
          </cell>
        </row>
        <row r="173">
          <cell r="D173">
            <v>39253</v>
          </cell>
          <cell r="E173" t="str">
            <v/>
          </cell>
          <cell r="F173">
            <v>102875.94717044903</v>
          </cell>
          <cell r="G173">
            <v>1617916.4551079376</v>
          </cell>
          <cell r="H173">
            <v>1.3234452826441871</v>
          </cell>
          <cell r="I173">
            <v>7.0317524941718723</v>
          </cell>
          <cell r="J173">
            <v>18148663.356107935</v>
          </cell>
          <cell r="K173">
            <v>1.0572339107661592</v>
          </cell>
          <cell r="L173">
            <v>30.749146517608096</v>
          </cell>
          <cell r="M173">
            <v>18148663.356107935</v>
          </cell>
          <cell r="N173">
            <v>1.0572339107661592</v>
          </cell>
          <cell r="O173">
            <v>33.247527670409106</v>
          </cell>
          <cell r="P173"/>
          <cell r="Q173">
            <v>61125.17367833334</v>
          </cell>
        </row>
        <row r="174">
          <cell r="D174">
            <v>39254</v>
          </cell>
          <cell r="E174" t="str">
            <v/>
          </cell>
          <cell r="F174">
            <v>88025.232981239009</v>
          </cell>
          <cell r="G174">
            <v>1705941.6880891765</v>
          </cell>
          <cell r="H174">
            <v>1.3289993891539971</v>
          </cell>
          <cell r="I174">
            <v>6.8662778609798529</v>
          </cell>
          <cell r="J174">
            <v>18236688.589089174</v>
          </cell>
          <cell r="K174">
            <v>1.0585923142890743</v>
          </cell>
          <cell r="L174">
            <v>30.630746418377321</v>
          </cell>
          <cell r="M174">
            <v>18236688.589089174</v>
          </cell>
          <cell r="N174">
            <v>1.0585923142890743</v>
          </cell>
          <cell r="O174">
            <v>33.111377045865844</v>
          </cell>
          <cell r="P174"/>
          <cell r="Q174">
            <v>61125.17367833334</v>
          </cell>
        </row>
        <row r="175">
          <cell r="D175">
            <v>39255</v>
          </cell>
          <cell r="E175" t="str">
            <v/>
          </cell>
          <cell r="F175">
            <v>78242.694929613936</v>
          </cell>
          <cell r="G175">
            <v>1784184.3830187905</v>
          </cell>
          <cell r="H175">
            <v>1.3267739829091811</v>
          </cell>
          <cell r="I175">
            <v>6.9321325813957451</v>
          </cell>
          <cell r="J175">
            <v>18314931.284018788</v>
          </cell>
          <cell r="K175">
            <v>1.0593752690597316</v>
          </cell>
          <cell r="L175">
            <v>30.56266367300211</v>
          </cell>
          <cell r="M175">
            <v>18314931.284018788</v>
          </cell>
          <cell r="N175">
            <v>1.0593752690597316</v>
          </cell>
          <cell r="O175">
            <v>33.033083121923468</v>
          </cell>
          <cell r="P175"/>
          <cell r="Q175">
            <v>61125.17367833334</v>
          </cell>
        </row>
        <row r="176">
          <cell r="D176">
            <v>39256</v>
          </cell>
          <cell r="E176" t="str">
            <v/>
          </cell>
          <cell r="F176">
            <v>67292.679206782355</v>
          </cell>
          <cell r="G176">
            <v>1851477.0622255728</v>
          </cell>
          <cell r="H176">
            <v>1.3169533575328503</v>
          </cell>
          <cell r="I176">
            <v>7.2299451443823877</v>
          </cell>
          <cell r="J176">
            <v>18382223.96322557</v>
          </cell>
          <cell r="K176">
            <v>1.0595215657461876</v>
          </cell>
          <cell r="L176">
            <v>30.549955288112319</v>
          </cell>
          <cell r="M176">
            <v>18382223.96322557</v>
          </cell>
          <cell r="N176">
            <v>1.0595215657461876</v>
          </cell>
          <cell r="O176">
            <v>33.018468375206552</v>
          </cell>
          <cell r="P176"/>
          <cell r="Q176">
            <v>61125.17367833334</v>
          </cell>
        </row>
        <row r="177">
          <cell r="D177">
            <v>39257</v>
          </cell>
          <cell r="E177" t="str">
            <v/>
          </cell>
          <cell r="F177">
            <v>64472.280113444693</v>
          </cell>
          <cell r="G177">
            <v>1915949.3423390174</v>
          </cell>
          <cell r="H177">
            <v>1.3060285606314168</v>
          </cell>
          <cell r="I177">
            <v>7.5754144797535066</v>
          </cell>
          <cell r="J177">
            <v>18446696.243339013</v>
          </cell>
          <cell r="K177">
            <v>1.05950484269663</v>
          </cell>
          <cell r="L177">
            <v>30.551407765348038</v>
          </cell>
          <cell r="M177">
            <v>18446696.243339013</v>
          </cell>
          <cell r="N177">
            <v>1.05950484269663</v>
          </cell>
          <cell r="O177">
            <v>33.020138741201741</v>
          </cell>
          <cell r="P177"/>
          <cell r="Q177">
            <v>61125.17367833334</v>
          </cell>
        </row>
        <row r="178">
          <cell r="D178">
            <v>39258</v>
          </cell>
          <cell r="E178" t="str">
            <v/>
          </cell>
          <cell r="F178">
            <v>52738.338989272648</v>
          </cell>
          <cell r="G178">
            <v>1968687.6813282901</v>
          </cell>
          <cell r="H178">
            <v>1.2882991166214837</v>
          </cell>
          <cell r="I178">
            <v>8.1693010103330188</v>
          </cell>
          <cell r="J178">
            <v>18499434.582328286</v>
          </cell>
          <cell r="K178">
            <v>1.0588166435833832</v>
          </cell>
          <cell r="L178">
            <v>30.61122760542273</v>
          </cell>
          <cell r="M178">
            <v>18499434.582328286</v>
          </cell>
          <cell r="N178">
            <v>1.0588166435833832</v>
          </cell>
          <cell r="O178">
            <v>33.088931075221694</v>
          </cell>
          <cell r="P178"/>
          <cell r="Q178">
            <v>61125.17367833334</v>
          </cell>
        </row>
        <row r="179">
          <cell r="D179">
            <v>39259</v>
          </cell>
          <cell r="E179" t="str">
            <v/>
          </cell>
          <cell r="F179">
            <v>15158.181843304872</v>
          </cell>
          <cell r="G179">
            <v>1983845.8631715949</v>
          </cell>
          <cell r="H179">
            <v>1.2482870702285542</v>
          </cell>
          <cell r="I179">
            <v>9.6732066483723678</v>
          </cell>
          <cell r="J179">
            <v>18514592.764171589</v>
          </cell>
          <cell r="K179">
            <v>1.0559898383757538</v>
          </cell>
          <cell r="L179">
            <v>30.8578915198507</v>
          </cell>
          <cell r="M179">
            <v>18514592.764171589</v>
          </cell>
          <cell r="N179">
            <v>1.0559898383757538</v>
          </cell>
          <cell r="O179">
            <v>33.37256723255787</v>
          </cell>
          <cell r="P179"/>
          <cell r="Q179">
            <v>61125.17367833334</v>
          </cell>
        </row>
        <row r="180">
          <cell r="D180">
            <v>39260</v>
          </cell>
          <cell r="E180" t="str">
            <v/>
          </cell>
          <cell r="F180">
            <v>95401.341232201419</v>
          </cell>
          <cell r="G180">
            <v>2079247.2044037962</v>
          </cell>
          <cell r="H180">
            <v>1.2598599085200812</v>
          </cell>
          <cell r="I180">
            <v>9.2136888291217467</v>
          </cell>
          <cell r="J180">
            <v>18609994.105403792</v>
          </cell>
          <cell r="K180">
            <v>1.0577434866330817</v>
          </cell>
          <cell r="L180">
            <v>30.704689840708376</v>
          </cell>
          <cell r="M180">
            <v>18609994.105403792</v>
          </cell>
          <cell r="N180">
            <v>1.0577434866330817</v>
          </cell>
          <cell r="O180">
            <v>33.196407165167599</v>
          </cell>
          <cell r="P180"/>
          <cell r="Q180">
            <v>61125.17367833334</v>
          </cell>
        </row>
        <row r="181">
          <cell r="D181">
            <v>39261</v>
          </cell>
          <cell r="E181" t="str">
            <v/>
          </cell>
          <cell r="F181">
            <v>50164.548280886847</v>
          </cell>
          <cell r="G181">
            <v>2129411.7526846831</v>
          </cell>
          <cell r="H181">
            <v>1.2441751108790025</v>
          </cell>
          <cell r="I181">
            <v>9.8415241007951728</v>
          </cell>
          <cell r="J181">
            <v>18660158.653684679</v>
          </cell>
          <cell r="K181">
            <v>1.0569227525362332</v>
          </cell>
          <cell r="L181">
            <v>30.776317205166382</v>
          </cell>
          <cell r="M181">
            <v>18660158.653684679</v>
          </cell>
          <cell r="N181">
            <v>1.0569227525362332</v>
          </cell>
          <cell r="O181">
            <v>33.278770437775584</v>
          </cell>
          <cell r="P181"/>
          <cell r="Q181">
            <v>61125.17367833334</v>
          </cell>
        </row>
        <row r="182">
          <cell r="D182">
            <v>39262</v>
          </cell>
          <cell r="E182" t="str">
            <v/>
          </cell>
          <cell r="F182">
            <v>50989.024225582682</v>
          </cell>
          <cell r="G182">
            <v>2180400.7769102659</v>
          </cell>
          <cell r="H182">
            <v>1.2300371379265573</v>
          </cell>
          <cell r="I182">
            <v>10.441085845875476</v>
          </cell>
          <cell r="J182">
            <v>18711147.677910261</v>
          </cell>
          <cell r="K182">
            <v>1.0561542195672031</v>
          </cell>
          <cell r="L182">
            <v>30.843505870242083</v>
          </cell>
          <cell r="M182">
            <v>18711147.677910261</v>
          </cell>
          <cell r="N182">
            <v>1.0561542195672031</v>
          </cell>
          <cell r="O182">
            <v>33.356026485494894</v>
          </cell>
          <cell r="P182"/>
          <cell r="Q182">
            <v>61125.17367833334</v>
          </cell>
        </row>
        <row r="183">
          <cell r="D183">
            <v>39263</v>
          </cell>
          <cell r="E183" t="str">
            <v>*</v>
          </cell>
          <cell r="F183">
            <v>35699.742089734005</v>
          </cell>
          <cell r="G183">
            <v>2216100.5189999999</v>
          </cell>
          <cell r="H183">
            <v>1.2085040066918324</v>
          </cell>
          <cell r="I183">
            <v>11.41897357152024</v>
          </cell>
          <cell r="J183">
            <v>18746847.419999994</v>
          </cell>
          <cell r="K183">
            <v>1.0545309325267695</v>
          </cell>
          <cell r="L183">
            <v>30.985793135132756</v>
          </cell>
          <cell r="M183">
            <v>18746847.419999994</v>
          </cell>
          <cell r="N183">
            <v>1.0545309325267695</v>
          </cell>
          <cell r="O183">
            <v>33.519623108658614</v>
          </cell>
          <cell r="P183"/>
          <cell r="Q183">
            <v>61125.17367833334</v>
          </cell>
        </row>
        <row r="184">
          <cell r="D184">
            <v>39264</v>
          </cell>
          <cell r="E184" t="str">
            <v/>
          </cell>
          <cell r="F184">
            <v>39423.196945991658</v>
          </cell>
          <cell r="G184">
            <v>39423.196945991658</v>
          </cell>
          <cell r="H184">
            <v>1.2884407611065469</v>
          </cell>
          <cell r="I184">
            <v>10.876233561970139</v>
          </cell>
          <cell r="J184">
            <v>18786270.616945986</v>
          </cell>
          <cell r="K184">
            <v>1.0549328344554563</v>
          </cell>
          <cell r="L184">
            <v>30.300923571955263</v>
          </cell>
          <cell r="M184">
            <v>18786270.616945986</v>
          </cell>
          <cell r="N184">
            <v>1.0549328344554563</v>
          </cell>
          <cell r="O184">
            <v>33.761851689248523</v>
          </cell>
          <cell r="P184"/>
          <cell r="Q184">
            <v>30597.60148548388</v>
          </cell>
        </row>
        <row r="185">
          <cell r="D185">
            <v>39265</v>
          </cell>
          <cell r="E185" t="str">
            <v/>
          </cell>
          <cell r="F185">
            <v>36123.465451708209</v>
          </cell>
          <cell r="G185">
            <v>75546.662397699867</v>
          </cell>
          <cell r="H185">
            <v>1.2345193533150096</v>
          </cell>
          <cell r="I185">
            <v>12.837994194310786</v>
          </cell>
          <cell r="J185">
            <v>18822394.082397696</v>
          </cell>
          <cell r="K185">
            <v>1.0551483808576669</v>
          </cell>
          <cell r="L185">
            <v>30.281917396604552</v>
          </cell>
          <cell r="M185">
            <v>18822394.082397696</v>
          </cell>
          <cell r="N185">
            <v>1.0551483808576669</v>
          </cell>
          <cell r="O185">
            <v>33.741142257252967</v>
          </cell>
          <cell r="P185"/>
          <cell r="Q185">
            <v>30597.60148548388</v>
          </cell>
        </row>
        <row r="186">
          <cell r="D186">
            <v>39266</v>
          </cell>
          <cell r="E186" t="str">
            <v/>
          </cell>
          <cell r="F186">
            <v>37023.528700191688</v>
          </cell>
          <cell r="G186">
            <v>112570.19109789155</v>
          </cell>
          <cell r="H186">
            <v>1.2263509298410979</v>
          </cell>
          <cell r="I186">
            <v>13.163389574612127</v>
          </cell>
          <cell r="J186">
            <v>18859417.611097887</v>
          </cell>
          <cell r="K186">
            <v>1.0554135585709903</v>
          </cell>
          <cell r="L186">
            <v>30.258547544679004</v>
          </cell>
          <cell r="M186">
            <v>18859417.611097887</v>
          </cell>
          <cell r="N186">
            <v>1.0554135585709903</v>
          </cell>
          <cell r="O186">
            <v>33.715676866656437</v>
          </cell>
          <cell r="P186"/>
          <cell r="Q186">
            <v>30597.60148548388</v>
          </cell>
        </row>
        <row r="187">
          <cell r="D187">
            <v>39267</v>
          </cell>
          <cell r="E187" t="str">
            <v/>
          </cell>
          <cell r="F187">
            <v>30088.77036062691</v>
          </cell>
          <cell r="G187">
            <v>142658.96145851846</v>
          </cell>
          <cell r="H187">
            <v>1.1656057544755489</v>
          </cell>
          <cell r="I187">
            <v>15.841528908498736</v>
          </cell>
          <cell r="J187">
            <v>18889506.381458513</v>
          </cell>
          <cell r="K187">
            <v>1.0552904091013846</v>
          </cell>
          <cell r="L187">
            <v>30.269398851158602</v>
          </cell>
          <cell r="M187">
            <v>18889506.381458513</v>
          </cell>
          <cell r="N187">
            <v>1.0552904091013846</v>
          </cell>
          <cell r="O187">
            <v>33.727501361373704</v>
          </cell>
          <cell r="P187"/>
          <cell r="Q187">
            <v>30597.60148548388</v>
          </cell>
        </row>
        <row r="188">
          <cell r="D188">
            <v>39268</v>
          </cell>
          <cell r="E188" t="str">
            <v/>
          </cell>
          <cell r="F188">
            <v>27302.808252294511</v>
          </cell>
          <cell r="G188">
            <v>169961.76971081298</v>
          </cell>
          <cell r="H188">
            <v>1.110948319210225</v>
          </cell>
          <cell r="I188">
            <v>18.680981069049018</v>
          </cell>
          <cell r="J188">
            <v>18916809.189710807</v>
          </cell>
          <cell r="K188">
            <v>1.0550123036064716</v>
          </cell>
          <cell r="L188">
            <v>30.293915169519579</v>
          </cell>
          <cell r="M188">
            <v>18916809.189710807</v>
          </cell>
          <cell r="N188">
            <v>1.0550123036064716</v>
          </cell>
          <cell r="O188">
            <v>33.754215326296546</v>
          </cell>
          <cell r="P188"/>
          <cell r="Q188">
            <v>30597.60148548388</v>
          </cell>
        </row>
        <row r="189">
          <cell r="D189">
            <v>39269</v>
          </cell>
          <cell r="E189" t="str">
            <v/>
          </cell>
          <cell r="F189">
            <v>31576.638468914203</v>
          </cell>
          <cell r="G189">
            <v>201538.40817972718</v>
          </cell>
          <cell r="H189">
            <v>1.0977897961236225</v>
          </cell>
          <cell r="I189">
            <v>19.431448709351283</v>
          </cell>
          <cell r="J189">
            <v>18948385.828179721</v>
          </cell>
          <cell r="K189">
            <v>1.0549730960435879</v>
          </cell>
          <cell r="L189">
            <v>30.29737273672065</v>
          </cell>
          <cell r="M189">
            <v>18948385.828179721</v>
          </cell>
          <cell r="N189">
            <v>1.0549730960435879</v>
          </cell>
          <cell r="O189">
            <v>33.757982710511314</v>
          </cell>
          <cell r="P189"/>
          <cell r="Q189">
            <v>30597.60148548388</v>
          </cell>
        </row>
        <row r="190">
          <cell r="D190">
            <v>39270</v>
          </cell>
          <cell r="E190" t="str">
            <v/>
          </cell>
          <cell r="F190">
            <v>16735.684974044427</v>
          </cell>
          <cell r="G190">
            <v>218274.0931537716</v>
          </cell>
          <cell r="H190">
            <v>1.0190999226679593</v>
          </cell>
          <cell r="I190">
            <v>24.516944272108443</v>
          </cell>
          <cell r="J190">
            <v>18965121.513153765</v>
          </cell>
          <cell r="K190">
            <v>1.0541091399772768</v>
          </cell>
          <cell r="L190">
            <v>30.373639209029555</v>
          </cell>
          <cell r="M190">
            <v>18965121.513153765</v>
          </cell>
          <cell r="N190">
            <v>1.0541091399772768</v>
          </cell>
          <cell r="O190">
            <v>33.841075540338885</v>
          </cell>
          <cell r="P190"/>
          <cell r="Q190">
            <v>30597.60148548388</v>
          </cell>
        </row>
        <row r="191">
          <cell r="D191">
            <v>39271</v>
          </cell>
          <cell r="E191" t="str">
            <v/>
          </cell>
          <cell r="F191">
            <v>37760.699979591853</v>
          </cell>
          <cell r="G191">
            <v>256034.79313336345</v>
          </cell>
          <cell r="H191">
            <v>1.0459757493362329</v>
          </cell>
          <cell r="I191">
            <v>22.660255431679811</v>
          </cell>
          <cell r="J191">
            <v>19002882.213133357</v>
          </cell>
          <cell r="K191">
            <v>1.0544147345211394</v>
          </cell>
          <cell r="L191">
            <v>30.346645648976068</v>
          </cell>
          <cell r="M191">
            <v>19002882.213133357</v>
          </cell>
          <cell r="N191">
            <v>1.0544147345211394</v>
          </cell>
          <cell r="O191">
            <v>33.8116675259432</v>
          </cell>
          <cell r="P191"/>
          <cell r="Q191">
            <v>30597.60148548388</v>
          </cell>
        </row>
        <row r="192">
          <cell r="D192">
            <v>39272</v>
          </cell>
          <cell r="E192" t="str">
            <v/>
          </cell>
          <cell r="F192">
            <v>20553.315592626004</v>
          </cell>
          <cell r="G192">
            <v>276588.10872598947</v>
          </cell>
          <cell r="H192">
            <v>1.0043928474343122</v>
          </cell>
          <cell r="I192">
            <v>25.588354892096852</v>
          </cell>
          <cell r="J192">
            <v>19023435.528725982</v>
          </cell>
          <cell r="K192">
            <v>1.0537661236528211</v>
          </cell>
          <cell r="L192">
            <v>30.403960369173721</v>
          </cell>
          <cell r="M192">
            <v>19023435.528725982</v>
          </cell>
          <cell r="N192">
            <v>1.0537661236528211</v>
          </cell>
          <cell r="O192">
            <v>33.874106638072988</v>
          </cell>
          <cell r="P192"/>
          <cell r="Q192">
            <v>30597.60148548388</v>
          </cell>
        </row>
        <row r="193">
          <cell r="D193">
            <v>39273</v>
          </cell>
          <cell r="E193" t="str">
            <v/>
          </cell>
          <cell r="F193">
            <v>28574.604075521485</v>
          </cell>
          <cell r="G193">
            <v>305162.71280151093</v>
          </cell>
          <cell r="H193">
            <v>0.99734194180640701</v>
          </cell>
          <cell r="I193">
            <v>26.116244781168451</v>
          </cell>
          <cell r="J193">
            <v>19052010.132801503</v>
          </cell>
          <cell r="K193">
            <v>1.0535632795483092</v>
          </cell>
          <cell r="L193">
            <v>30.421901903776916</v>
          </cell>
          <cell r="M193">
            <v>19052010.132801503</v>
          </cell>
          <cell r="N193">
            <v>1.0535632795483092</v>
          </cell>
          <cell r="O193">
            <v>33.893650613270523</v>
          </cell>
          <cell r="P193"/>
          <cell r="Q193">
            <v>30597.60148548388</v>
          </cell>
        </row>
        <row r="194">
          <cell r="D194">
            <v>39274</v>
          </cell>
          <cell r="E194" t="str">
            <v/>
          </cell>
          <cell r="F194">
            <v>27970.595038944644</v>
          </cell>
          <cell r="G194">
            <v>333133.30784045556</v>
          </cell>
          <cell r="H194">
            <v>0.98977843677328392</v>
          </cell>
          <cell r="I194">
            <v>26.692903936072241</v>
          </cell>
          <cell r="J194">
            <v>19079980.727840446</v>
          </cell>
          <cell r="K194">
            <v>1.0533277758486144</v>
          </cell>
          <cell r="L194">
            <v>30.442742425141024</v>
          </cell>
          <cell r="M194">
            <v>19079980.727840446</v>
          </cell>
          <cell r="N194">
            <v>1.0533277758486144</v>
          </cell>
          <cell r="O194">
            <v>33.916351493727134</v>
          </cell>
          <cell r="P194"/>
          <cell r="Q194">
            <v>30597.60148548388</v>
          </cell>
        </row>
        <row r="195">
          <cell r="D195">
            <v>39275</v>
          </cell>
          <cell r="E195" t="str">
            <v/>
          </cell>
          <cell r="F195">
            <v>25729.994091464658</v>
          </cell>
          <cell r="G195">
            <v>358863.30193192023</v>
          </cell>
          <cell r="H195">
            <v>0.97737318316211885</v>
          </cell>
          <cell r="I195">
            <v>27.662267303842249</v>
          </cell>
          <cell r="J195">
            <v>19105710.721931912</v>
          </cell>
          <cell r="K195">
            <v>1.0529695805832511</v>
          </cell>
          <cell r="L195">
            <v>30.474461456073389</v>
          </cell>
          <cell r="M195">
            <v>19105710.721931912</v>
          </cell>
          <cell r="N195">
            <v>1.0529695805832511</v>
          </cell>
          <cell r="O195">
            <v>33.950899899443641</v>
          </cell>
          <cell r="P195"/>
          <cell r="Q195">
            <v>30597.60148548388</v>
          </cell>
        </row>
        <row r="196">
          <cell r="D196">
            <v>39276</v>
          </cell>
          <cell r="E196" t="str">
            <v/>
          </cell>
          <cell r="F196">
            <v>32121.545821332737</v>
          </cell>
          <cell r="G196">
            <v>390984.84775325295</v>
          </cell>
          <cell r="H196">
            <v>0.98294493879690359</v>
          </cell>
          <cell r="I196">
            <v>27.223240460475985</v>
          </cell>
          <cell r="J196">
            <v>19137832.267753243</v>
          </cell>
          <cell r="K196">
            <v>1.0529642547656435</v>
          </cell>
          <cell r="L196">
            <v>30.474933261972957</v>
          </cell>
          <cell r="M196">
            <v>19137832.267753243</v>
          </cell>
          <cell r="N196">
            <v>1.0529642547656435</v>
          </cell>
          <cell r="O196">
            <v>33.951413772119857</v>
          </cell>
          <cell r="P196"/>
          <cell r="Q196">
            <v>30597.60148548388</v>
          </cell>
        </row>
        <row r="197">
          <cell r="D197">
            <v>39277</v>
          </cell>
          <cell r="E197" t="str">
            <v/>
          </cell>
          <cell r="F197">
            <v>13829.034937399934</v>
          </cell>
          <cell r="G197">
            <v>404813.88269065286</v>
          </cell>
          <cell r="H197">
            <v>0.94501777692492095</v>
          </cell>
          <cell r="I197">
            <v>30.33105245871046</v>
          </cell>
          <cell r="J197">
            <v>19151661.302690644</v>
          </cell>
          <cell r="K197">
            <v>1.0519541837092987</v>
          </cell>
          <cell r="L197">
            <v>30.564515750636843</v>
          </cell>
          <cell r="M197">
            <v>19151661.302690644</v>
          </cell>
          <cell r="N197">
            <v>1.0519541837092987</v>
          </cell>
          <cell r="O197">
            <v>34.048973517282001</v>
          </cell>
          <cell r="P197"/>
          <cell r="Q197">
            <v>30597.60148548388</v>
          </cell>
        </row>
        <row r="198">
          <cell r="D198">
            <v>39278</v>
          </cell>
          <cell r="E198" t="str">
            <v/>
          </cell>
          <cell r="F198">
            <v>11542.860288172287</v>
          </cell>
          <cell r="G198">
            <v>416356.74297882512</v>
          </cell>
          <cell r="H198">
            <v>0.9071664068752866</v>
          </cell>
          <cell r="I198">
            <v>33.71738344570403</v>
          </cell>
          <cell r="J198">
            <v>19163204.162978817</v>
          </cell>
          <cell r="K198">
            <v>1.0508221387899943</v>
          </cell>
          <cell r="L198">
            <v>30.665156918614056</v>
          </cell>
          <cell r="M198">
            <v>19163204.162978817</v>
          </cell>
          <cell r="N198">
            <v>1.0508221387899943</v>
          </cell>
          <cell r="O198">
            <v>34.158552898888736</v>
          </cell>
          <cell r="P198"/>
          <cell r="Q198">
            <v>30597.60148548388</v>
          </cell>
        </row>
        <row r="199">
          <cell r="D199">
            <v>39279</v>
          </cell>
          <cell r="E199" t="str">
            <v/>
          </cell>
          <cell r="F199">
            <v>11324.649092186268</v>
          </cell>
          <cell r="G199">
            <v>427681.39207101136</v>
          </cell>
          <cell r="H199">
            <v>0.8736007303421971</v>
          </cell>
          <cell r="I199">
            <v>36.963057530347967</v>
          </cell>
          <cell r="J199">
            <v>19174528.812071003</v>
          </cell>
          <cell r="K199">
            <v>1.0496819406126645</v>
          </cell>
          <cell r="L199">
            <v>30.766780394829251</v>
          </cell>
          <cell r="M199">
            <v>19174528.812071003</v>
          </cell>
          <cell r="N199">
            <v>1.0496819406126645</v>
          </cell>
          <cell r="O199">
            <v>34.269176232447052</v>
          </cell>
          <cell r="P199"/>
          <cell r="Q199">
            <v>30597.60148548388</v>
          </cell>
        </row>
        <row r="200">
          <cell r="D200">
            <v>39280</v>
          </cell>
          <cell r="E200" t="str">
            <v/>
          </cell>
          <cell r="F200">
            <v>42600.723183042064</v>
          </cell>
          <cell r="G200">
            <v>470282.11525405344</v>
          </cell>
          <cell r="H200">
            <v>0.90411184195591054</v>
          </cell>
          <cell r="I200">
            <v>34.003274602631762</v>
          </cell>
          <cell r="J200">
            <v>19217129.535254046</v>
          </cell>
          <cell r="K200">
            <v>1.0502548562389316</v>
          </cell>
          <cell r="L200">
            <v>30.715685321058505</v>
          </cell>
          <cell r="M200">
            <v>19217129.535254046</v>
          </cell>
          <cell r="N200">
            <v>1.0502548562389316</v>
          </cell>
          <cell r="O200">
            <v>34.213559354876701</v>
          </cell>
          <cell r="P200"/>
          <cell r="Q200">
            <v>30597.60148548388</v>
          </cell>
        </row>
        <row r="201">
          <cell r="D201">
            <v>39281</v>
          </cell>
          <cell r="E201" t="str">
            <v/>
          </cell>
          <cell r="F201">
            <v>12791.64761127523</v>
          </cell>
          <cell r="G201">
            <v>483073.7628653287</v>
          </cell>
          <cell r="H201">
            <v>0.87710898787371483</v>
          </cell>
          <cell r="I201">
            <v>36.613102494728977</v>
          </cell>
          <cell r="J201">
            <v>19229921.182865322</v>
          </cell>
          <cell r="K201">
            <v>1.0491994526390662</v>
          </cell>
          <cell r="L201">
            <v>30.80986136397097</v>
          </cell>
          <cell r="M201">
            <v>19229921.182865322</v>
          </cell>
          <cell r="N201">
            <v>1.0491994526390662</v>
          </cell>
          <cell r="O201">
            <v>34.316064715220286</v>
          </cell>
          <cell r="P201"/>
          <cell r="Q201">
            <v>30597.60148548388</v>
          </cell>
        </row>
        <row r="202">
          <cell r="D202">
            <v>39282</v>
          </cell>
          <cell r="E202" t="str">
            <v/>
          </cell>
          <cell r="F202">
            <v>15261.659753230355</v>
          </cell>
          <cell r="G202">
            <v>498335.42261855904</v>
          </cell>
          <cell r="H202">
            <v>0.85719725940812952</v>
          </cell>
          <cell r="I202">
            <v>38.632424832338387</v>
          </cell>
          <cell r="J202">
            <v>19245182.842618551</v>
          </cell>
          <cell r="K202">
            <v>1.048282108184982</v>
          </cell>
          <cell r="L202">
            <v>30.891898002866071</v>
          </cell>
          <cell r="M202">
            <v>19245182.842618551</v>
          </cell>
          <cell r="N202">
            <v>1.048282108184982</v>
          </cell>
          <cell r="O202">
            <v>34.405338976601705</v>
          </cell>
          <cell r="P202"/>
          <cell r="Q202">
            <v>30597.60148548388</v>
          </cell>
        </row>
        <row r="203">
          <cell r="D203">
            <v>39283</v>
          </cell>
          <cell r="E203" t="str">
            <v/>
          </cell>
          <cell r="F203">
            <v>16642.095224061341</v>
          </cell>
          <cell r="G203">
            <v>514977.51784262038</v>
          </cell>
          <cell r="H203">
            <v>0.84153249411875641</v>
          </cell>
          <cell r="I203">
            <v>40.277191073490485</v>
          </cell>
          <cell r="J203">
            <v>19261824.937842611</v>
          </cell>
          <cell r="K203">
            <v>1.0474428834158085</v>
          </cell>
          <cell r="L203">
            <v>30.967095127128395</v>
          </cell>
          <cell r="M203">
            <v>19261824.937842611</v>
          </cell>
          <cell r="N203">
            <v>1.0474428834158085</v>
          </cell>
          <cell r="O203">
            <v>34.487155544100069</v>
          </cell>
          <cell r="P203"/>
          <cell r="Q203">
            <v>30597.60148548388</v>
          </cell>
        </row>
        <row r="204">
          <cell r="D204">
            <v>39284</v>
          </cell>
          <cell r="E204" t="str">
            <v/>
          </cell>
          <cell r="F204">
            <v>15522.123950704703</v>
          </cell>
          <cell r="G204">
            <v>530499.64179332508</v>
          </cell>
          <cell r="H204">
            <v>0.82561659992953351</v>
          </cell>
          <cell r="I204">
            <v>41.998272426821423</v>
          </cell>
          <cell r="J204">
            <v>19277347.061793316</v>
          </cell>
          <cell r="K204">
            <v>1.0465456447455574</v>
          </cell>
          <cell r="L204">
            <v>31.047645455143012</v>
          </cell>
          <cell r="M204">
            <v>19277347.061793316</v>
          </cell>
          <cell r="N204">
            <v>1.0465456447455574</v>
          </cell>
          <cell r="O204">
            <v>34.574780860260525</v>
          </cell>
          <cell r="P204"/>
          <cell r="Q204">
            <v>30597.60148548388</v>
          </cell>
        </row>
        <row r="205">
          <cell r="D205">
            <v>39285</v>
          </cell>
          <cell r="E205" t="str">
            <v/>
          </cell>
          <cell r="F205">
            <v>25316.09375825911</v>
          </cell>
          <cell r="G205">
            <v>555815.73555158416</v>
          </cell>
          <cell r="H205">
            <v>0.82569712622628311</v>
          </cell>
          <cell r="I205">
            <v>41.989439396883469</v>
          </cell>
          <cell r="J205">
            <v>19302663.155551575</v>
          </cell>
          <cell r="K205">
            <v>1.0461822038860071</v>
          </cell>
          <cell r="L205">
            <v>31.080319236890432</v>
          </cell>
          <cell r="M205">
            <v>19302663.155551575</v>
          </cell>
          <cell r="N205">
            <v>1.0461822038860071</v>
          </cell>
          <cell r="O205">
            <v>34.610319853375891</v>
          </cell>
          <cell r="P205"/>
          <cell r="Q205">
            <v>30597.60148548388</v>
          </cell>
        </row>
        <row r="206">
          <cell r="D206">
            <v>39286</v>
          </cell>
          <cell r="E206" t="str">
            <v/>
          </cell>
          <cell r="F206">
            <v>35731.089995535018</v>
          </cell>
          <cell r="G206">
            <v>591546.82554711914</v>
          </cell>
          <cell r="H206">
            <v>0.8405700430441464</v>
          </cell>
          <cell r="I206">
            <v>40.379844624211614</v>
          </cell>
          <cell r="J206">
            <v>19338394.245547108</v>
          </cell>
          <cell r="K206">
            <v>1.0463835127494527</v>
          </cell>
          <cell r="L206">
            <v>31.062218074178638</v>
          </cell>
          <cell r="M206">
            <v>19338394.245547108</v>
          </cell>
          <cell r="N206">
            <v>1.0463835127494527</v>
          </cell>
          <cell r="O206">
            <v>34.590631703649954</v>
          </cell>
          <cell r="P206"/>
          <cell r="Q206">
            <v>30597.60148548388</v>
          </cell>
        </row>
        <row r="207">
          <cell r="D207">
            <v>39287</v>
          </cell>
          <cell r="E207" t="str">
            <v/>
          </cell>
          <cell r="F207">
            <v>18087.969535550797</v>
          </cell>
          <cell r="G207">
            <v>609634.79508266994</v>
          </cell>
          <cell r="H207">
            <v>0.83017781008626435</v>
          </cell>
          <cell r="I207">
            <v>41.499944966630139</v>
          </cell>
          <cell r="J207">
            <v>19356482.21508266</v>
          </cell>
          <cell r="K207">
            <v>1.0456310803197271</v>
          </cell>
          <cell r="L207">
            <v>31.129916079389229</v>
          </cell>
          <cell r="M207">
            <v>19356482.21508266</v>
          </cell>
          <cell r="N207">
            <v>1.0456310803197271</v>
          </cell>
          <cell r="O207">
            <v>34.664260805270594</v>
          </cell>
          <cell r="P207"/>
          <cell r="Q207">
            <v>30597.60148548388</v>
          </cell>
        </row>
        <row r="208">
          <cell r="D208">
            <v>39288</v>
          </cell>
          <cell r="E208" t="str">
            <v/>
          </cell>
          <cell r="F208">
            <v>20524.149579524186</v>
          </cell>
          <cell r="G208">
            <v>630158.94466219412</v>
          </cell>
          <cell r="H208">
            <v>0.82380175447562964</v>
          </cell>
          <cell r="I208">
            <v>42.197680252400495</v>
          </cell>
          <cell r="J208">
            <v>19377006.364662185</v>
          </cell>
          <cell r="K208">
            <v>1.04501251565345</v>
          </cell>
          <cell r="L208">
            <v>31.185654099851988</v>
          </cell>
          <cell r="M208">
            <v>19377006.364662185</v>
          </cell>
          <cell r="N208">
            <v>1.04501251565345</v>
          </cell>
          <cell r="O208">
            <v>34.724873474486671</v>
          </cell>
          <cell r="P208"/>
          <cell r="Q208">
            <v>30597.60148548388</v>
          </cell>
        </row>
        <row r="209">
          <cell r="D209">
            <v>39289</v>
          </cell>
          <cell r="E209" t="str">
            <v/>
          </cell>
          <cell r="F209">
            <v>19976.88052980043</v>
          </cell>
          <cell r="G209">
            <v>650135.82519199455</v>
          </cell>
          <cell r="H209">
            <v>0.81722824116488069</v>
          </cell>
          <cell r="I209">
            <v>42.925300958844574</v>
          </cell>
          <cell r="J209">
            <v>19396983.245191984</v>
          </cell>
          <cell r="K209">
            <v>1.0443665231720727</v>
          </cell>
          <cell r="L209">
            <v>31.243944908464805</v>
          </cell>
          <cell r="M209">
            <v>19396983.245191984</v>
          </cell>
          <cell r="N209">
            <v>1.0443665231720727</v>
          </cell>
          <cell r="O209">
            <v>34.788253854944074</v>
          </cell>
          <cell r="P209"/>
          <cell r="Q209">
            <v>30597.60148548388</v>
          </cell>
        </row>
        <row r="210">
          <cell r="D210">
            <v>39290</v>
          </cell>
          <cell r="E210" t="str">
            <v/>
          </cell>
          <cell r="F210">
            <v>24468.469478881503</v>
          </cell>
          <cell r="G210">
            <v>674604.294670876</v>
          </cell>
          <cell r="H210">
            <v>0.81657852361150007</v>
          </cell>
          <cell r="I210">
            <v>42.997671205060918</v>
          </cell>
          <cell r="J210">
            <v>19421451.714670867</v>
          </cell>
          <cell r="K210">
            <v>1.0439640926687139</v>
          </cell>
          <cell r="L210">
            <v>31.280300022012575</v>
          </cell>
          <cell r="M210">
            <v>19421451.714670867</v>
          </cell>
          <cell r="N210">
            <v>1.0439640926687139</v>
          </cell>
          <cell r="O210">
            <v>34.82777894159139</v>
          </cell>
          <cell r="P210"/>
          <cell r="Q210">
            <v>30597.60148548388</v>
          </cell>
        </row>
        <row r="211">
          <cell r="D211">
            <v>39291</v>
          </cell>
          <cell r="E211" t="str">
            <v/>
          </cell>
          <cell r="F211">
            <v>22528.086066591502</v>
          </cell>
          <cell r="G211">
            <v>697132.38073746755</v>
          </cell>
          <cell r="H211">
            <v>0.81371035040606143</v>
          </cell>
          <cell r="I211">
            <v>43.318117894289898</v>
          </cell>
          <cell r="J211">
            <v>19443979.800737459</v>
          </cell>
          <cell r="K211">
            <v>1.0434588533164806</v>
          </cell>
          <cell r="L211">
            <v>31.325988423616369</v>
          </cell>
          <cell r="M211">
            <v>19443979.800737459</v>
          </cell>
          <cell r="N211">
            <v>1.0434588533164806</v>
          </cell>
          <cell r="O211">
            <v>34.877446423265333</v>
          </cell>
          <cell r="P211"/>
          <cell r="Q211">
            <v>30597.60148548388</v>
          </cell>
        </row>
        <row r="212">
          <cell r="D212">
            <v>39292</v>
          </cell>
          <cell r="E212" t="str">
            <v/>
          </cell>
          <cell r="F212">
            <v>10855.814704837074</v>
          </cell>
          <cell r="G212">
            <v>707988.1954423046</v>
          </cell>
          <cell r="H212">
            <v>0.79788561405105007</v>
          </cell>
          <cell r="I212">
            <v>45.114195941606837</v>
          </cell>
          <cell r="J212">
            <v>19454835.615442295</v>
          </cell>
          <cell r="K212">
            <v>1.0423299062771649</v>
          </cell>
          <cell r="L212">
            <v>31.428261915724185</v>
          </cell>
          <cell r="M212">
            <v>19454835.615442295</v>
          </cell>
          <cell r="N212">
            <v>1.0423299062771649</v>
          </cell>
          <cell r="O212">
            <v>34.988608071979868</v>
          </cell>
          <cell r="P212"/>
          <cell r="Q212">
            <v>30597.60148548388</v>
          </cell>
        </row>
        <row r="213">
          <cell r="D213">
            <v>39293</v>
          </cell>
          <cell r="E213" t="str">
            <v/>
          </cell>
          <cell r="F213">
            <v>19237.411345585751</v>
          </cell>
          <cell r="G213">
            <v>727225.60678789031</v>
          </cell>
          <cell r="H213">
            <v>0.79224685539801798</v>
          </cell>
          <cell r="I213">
            <v>45.765470074795964</v>
          </cell>
          <cell r="J213">
            <v>19474073.026787881</v>
          </cell>
          <cell r="K213">
            <v>1.0416529796698386</v>
          </cell>
          <cell r="L213">
            <v>31.489707735104812</v>
          </cell>
          <cell r="M213">
            <v>19474073.026787881</v>
          </cell>
          <cell r="N213">
            <v>1.0416529796698386</v>
          </cell>
          <cell r="O213">
            <v>35.055381235548964</v>
          </cell>
          <cell r="P213"/>
          <cell r="Q213">
            <v>30597.60148548388</v>
          </cell>
        </row>
        <row r="214">
          <cell r="D214">
            <v>39294</v>
          </cell>
          <cell r="E214" t="str">
            <v>*</v>
          </cell>
          <cell r="F214">
            <v>11223.977212109596</v>
          </cell>
          <cell r="G214">
            <v>738449.58399999992</v>
          </cell>
          <cell r="H214">
            <v>0.77852358244098863</v>
          </cell>
          <cell r="I214">
            <v>47.374571042128565</v>
          </cell>
          <cell r="J214">
            <v>19485297.003999989</v>
          </cell>
          <cell r="K214">
            <v>1.0405503332435448</v>
          </cell>
          <cell r="L214">
            <v>31.589992324679773</v>
          </cell>
          <cell r="M214">
            <v>19485297.003999989</v>
          </cell>
          <cell r="N214">
            <v>1.0405503332435448</v>
          </cell>
          <cell r="O214">
            <v>35.164340063639123</v>
          </cell>
          <cell r="P214"/>
          <cell r="Q214">
            <v>30597.60148548388</v>
          </cell>
        </row>
        <row r="215">
          <cell r="D215">
            <v>39295</v>
          </cell>
          <cell r="E215" t="str">
            <v/>
          </cell>
          <cell r="F215">
            <v>10410.512206483896</v>
          </cell>
          <cell r="G215">
            <v>10410.512206483896</v>
          </cell>
          <cell r="H215">
            <v>0.57815273828443858</v>
          </cell>
          <cell r="I215">
            <v>88.719219208042503</v>
          </cell>
          <cell r="J215">
            <v>19495707.516206473</v>
          </cell>
          <cell r="K215">
            <v>1.0401061279479304</v>
          </cell>
          <cell r="L215">
            <v>31.563775784409298</v>
          </cell>
          <cell r="M215">
            <v>19495707.516206473</v>
          </cell>
          <cell r="N215">
            <v>1.0401061279479304</v>
          </cell>
          <cell r="O215">
            <v>35.311591866960278</v>
          </cell>
          <cell r="P215"/>
          <cell r="Q215">
            <v>18006.50851775807</v>
          </cell>
        </row>
        <row r="216">
          <cell r="D216">
            <v>39296</v>
          </cell>
          <cell r="E216" t="str">
            <v/>
          </cell>
          <cell r="F216">
            <v>7628.9480310277922</v>
          </cell>
          <cell r="G216">
            <v>18039.460237511688</v>
          </cell>
          <cell r="H216">
            <v>0.500914994700975</v>
          </cell>
          <cell r="I216">
            <v>94.807150367312346</v>
          </cell>
          <cell r="J216">
            <v>19503336.4642375</v>
          </cell>
          <cell r="K216">
            <v>1.0395145198189608</v>
          </cell>
          <cell r="L216">
            <v>31.618433390366508</v>
          </cell>
          <cell r="M216">
            <v>19503336.4642375</v>
          </cell>
          <cell r="N216">
            <v>1.0395145198189608</v>
          </cell>
          <cell r="O216">
            <v>35.369330839521432</v>
          </cell>
          <cell r="P216"/>
          <cell r="Q216">
            <v>18006.50851775807</v>
          </cell>
        </row>
        <row r="217">
          <cell r="D217">
            <v>39297</v>
          </cell>
          <cell r="E217" t="str">
            <v/>
          </cell>
          <cell r="F217">
            <v>9025.9173261928991</v>
          </cell>
          <cell r="G217">
            <v>27065.377563704587</v>
          </cell>
          <cell r="H217">
            <v>0.50102953120187321</v>
          </cell>
          <cell r="I217">
            <v>94.800118978114213</v>
          </cell>
          <cell r="J217">
            <v>19512362.381563693</v>
          </cell>
          <cell r="K217">
            <v>1.0389984322936578</v>
          </cell>
          <cell r="L217">
            <v>31.666172050856456</v>
          </cell>
          <cell r="M217">
            <v>19512362.381563693</v>
          </cell>
          <cell r="N217">
            <v>1.0389984322936578</v>
          </cell>
          <cell r="O217">
            <v>35.419753625071792</v>
          </cell>
          <cell r="P217"/>
          <cell r="Q217">
            <v>18006.50851775807</v>
          </cell>
        </row>
        <row r="218">
          <cell r="D218">
            <v>39298</v>
          </cell>
          <cell r="E218" t="str">
            <v/>
          </cell>
          <cell r="F218">
            <v>8172.8048825935584</v>
          </cell>
          <cell r="G218">
            <v>35238.182446298146</v>
          </cell>
          <cell r="H218">
            <v>0.48924229829933646</v>
          </cell>
          <cell r="I218">
            <v>95.492650978861221</v>
          </cell>
          <cell r="J218">
            <v>19520535.186446287</v>
          </cell>
          <cell r="K218">
            <v>1.0384379502854435</v>
          </cell>
          <cell r="L218">
            <v>31.718078753703271</v>
          </cell>
          <cell r="M218">
            <v>19520535.186446287</v>
          </cell>
          <cell r="N218">
            <v>1.0384379502854435</v>
          </cell>
          <cell r="O218">
            <v>35.474571209132755</v>
          </cell>
          <cell r="P218"/>
          <cell r="Q218">
            <v>18006.50851775807</v>
          </cell>
        </row>
        <row r="219">
          <cell r="D219">
            <v>39299</v>
          </cell>
          <cell r="E219" t="str">
            <v/>
          </cell>
          <cell r="F219">
            <v>17388.213410358389</v>
          </cell>
          <cell r="G219">
            <v>52626.395856656534</v>
          </cell>
          <cell r="H219">
            <v>0.58452637616844183</v>
          </cell>
          <cell r="I219">
            <v>88.100465038204135</v>
          </cell>
          <cell r="J219">
            <v>19537923.399856646</v>
          </cell>
          <cell r="K219">
            <v>1.0383683058674609</v>
          </cell>
          <cell r="L219">
            <v>31.724533054239178</v>
          </cell>
          <cell r="M219">
            <v>19537923.399856646</v>
          </cell>
          <cell r="N219">
            <v>1.0383683058674609</v>
          </cell>
          <cell r="O219">
            <v>35.481386908209942</v>
          </cell>
          <cell r="P219"/>
          <cell r="Q219">
            <v>18006.50851775807</v>
          </cell>
        </row>
        <row r="220">
          <cell r="D220">
            <v>39300</v>
          </cell>
          <cell r="E220" t="str">
            <v/>
          </cell>
          <cell r="F220">
            <v>8744.8061584417974</v>
          </cell>
          <cell r="G220">
            <v>61371.20201509833</v>
          </cell>
          <cell r="H220">
            <v>0.5680464738122688</v>
          </cell>
          <cell r="I220">
            <v>89.665667679131843</v>
          </cell>
          <cell r="J220">
            <v>19546668.206015088</v>
          </cell>
          <cell r="K220">
            <v>1.037839868700712</v>
          </cell>
          <cell r="L220">
            <v>31.77353821674086</v>
          </cell>
          <cell r="M220">
            <v>19546668.206015088</v>
          </cell>
          <cell r="N220">
            <v>1.037839868700712</v>
          </cell>
          <cell r="O220">
            <v>35.533132051407776</v>
          </cell>
          <cell r="P220"/>
          <cell r="Q220">
            <v>18006.50851775807</v>
          </cell>
        </row>
        <row r="221">
          <cell r="D221">
            <v>39301</v>
          </cell>
          <cell r="E221" t="str">
            <v/>
          </cell>
          <cell r="F221">
            <v>8424.7797909115288</v>
          </cell>
          <cell r="G221">
            <v>69795.981806009862</v>
          </cell>
          <cell r="H221">
            <v>0.55373614123373271</v>
          </cell>
          <cell r="I221">
            <v>90.930964163226349</v>
          </cell>
          <cell r="J221">
            <v>19555092.985805999</v>
          </cell>
          <cell r="K221">
            <v>1.0372954652827342</v>
          </cell>
          <cell r="L221">
            <v>31.824083564746953</v>
          </cell>
          <cell r="M221">
            <v>19555092.985805999</v>
          </cell>
          <cell r="N221">
            <v>1.0372954652827342</v>
          </cell>
          <cell r="O221">
            <v>35.586496115429902</v>
          </cell>
          <cell r="P221"/>
          <cell r="Q221">
            <v>18006.50851775807</v>
          </cell>
        </row>
        <row r="222">
          <cell r="D222">
            <v>39302</v>
          </cell>
          <cell r="E222" t="str">
            <v/>
          </cell>
          <cell r="F222">
            <v>24266.790941430882</v>
          </cell>
          <cell r="G222">
            <v>94062.772747440744</v>
          </cell>
          <cell r="H222">
            <v>0.65297759317607129</v>
          </cell>
          <cell r="I222">
            <v>80.504226590481721</v>
          </cell>
          <cell r="J222">
            <v>19579359.776747432</v>
          </cell>
          <cell r="K222">
            <v>1.0375916348484031</v>
          </cell>
          <cell r="L222">
            <v>31.796578091026216</v>
          </cell>
          <cell r="M222">
            <v>19579359.776747432</v>
          </cell>
          <cell r="N222">
            <v>1.0375916348484031</v>
          </cell>
          <cell r="O222">
            <v>35.557457698405983</v>
          </cell>
          <cell r="P222"/>
          <cell r="Q222">
            <v>18006.50851775807</v>
          </cell>
        </row>
        <row r="223">
          <cell r="D223">
            <v>39303</v>
          </cell>
          <cell r="E223" t="str">
            <v/>
          </cell>
          <cell r="F223">
            <v>13124.614615148581</v>
          </cell>
          <cell r="G223">
            <v>107187.38736258933</v>
          </cell>
          <cell r="H223">
            <v>0.66141138329004634</v>
          </cell>
          <cell r="I223">
            <v>79.464879422199559</v>
          </cell>
          <cell r="J223">
            <v>19592484.391362581</v>
          </cell>
          <cell r="K223">
            <v>1.0372973324085397</v>
          </cell>
          <cell r="L223">
            <v>31.823910107455934</v>
          </cell>
          <cell r="M223">
            <v>19592484.391362581</v>
          </cell>
          <cell r="N223">
            <v>1.0372973324085397</v>
          </cell>
          <cell r="O223">
            <v>35.586312997915407</v>
          </cell>
          <cell r="P223"/>
          <cell r="Q223">
            <v>18006.50851775807</v>
          </cell>
        </row>
        <row r="224">
          <cell r="D224">
            <v>39304</v>
          </cell>
          <cell r="E224" t="str">
            <v/>
          </cell>
          <cell r="F224">
            <v>17664.190529567255</v>
          </cell>
          <cell r="G224">
            <v>124851.57789215658</v>
          </cell>
          <cell r="H224">
            <v>0.69336916576041141</v>
          </cell>
          <cell r="I224">
            <v>75.37060864078336</v>
          </cell>
          <cell r="J224">
            <v>19610148.581892148</v>
          </cell>
          <cell r="K224">
            <v>1.0372437033102133</v>
          </cell>
          <cell r="L224">
            <v>31.828892571127763</v>
          </cell>
          <cell r="M224">
            <v>19610148.581892148</v>
          </cell>
          <cell r="N224">
            <v>1.0372437033102133</v>
          </cell>
          <cell r="O224">
            <v>35.591572910980517</v>
          </cell>
          <cell r="P224"/>
          <cell r="Q224">
            <v>18006.50851775807</v>
          </cell>
        </row>
        <row r="225">
          <cell r="D225">
            <v>39305</v>
          </cell>
          <cell r="E225" t="str">
            <v/>
          </cell>
          <cell r="F225">
            <v>13311.775540980996</v>
          </cell>
          <cell r="G225">
            <v>138163.35343313758</v>
          </cell>
          <cell r="H225">
            <v>0.69754249388052947</v>
          </cell>
          <cell r="I225">
            <v>74.820271853019406</v>
          </cell>
          <cell r="J225">
            <v>19623460.357433129</v>
          </cell>
          <cell r="K225">
            <v>1.0369601821220851</v>
          </cell>
          <cell r="L225">
            <v>31.855243128398026</v>
          </cell>
          <cell r="M225">
            <v>19623460.357433129</v>
          </cell>
          <cell r="N225">
            <v>1.0369601821220851</v>
          </cell>
          <cell r="O225">
            <v>35.619389593665176</v>
          </cell>
          <cell r="P225"/>
          <cell r="Q225">
            <v>18006.50851775807</v>
          </cell>
        </row>
        <row r="226">
          <cell r="D226">
            <v>39306</v>
          </cell>
          <cell r="E226" t="str">
            <v/>
          </cell>
          <cell r="F226">
            <v>11644.991581719169</v>
          </cell>
          <cell r="G226">
            <v>149808.34501485675</v>
          </cell>
          <cell r="H226">
            <v>0.69330646410025987</v>
          </cell>
          <cell r="I226">
            <v>75.378852733817766</v>
          </cell>
          <cell r="J226">
            <v>19635105.349014848</v>
          </cell>
          <cell r="K226">
            <v>1.0365892060318989</v>
          </cell>
          <cell r="L226">
            <v>31.889746527398056</v>
          </cell>
          <cell r="M226">
            <v>19635105.349014848</v>
          </cell>
          <cell r="N226">
            <v>1.0365892060318989</v>
          </cell>
          <cell r="O226">
            <v>35.655809659305817</v>
          </cell>
          <cell r="P226"/>
          <cell r="Q226">
            <v>18006.50851775807</v>
          </cell>
        </row>
        <row r="227">
          <cell r="D227">
            <v>39307</v>
          </cell>
          <cell r="E227" t="str">
            <v/>
          </cell>
          <cell r="F227">
            <v>23251.92524340461</v>
          </cell>
          <cell r="G227">
            <v>173060.27025826136</v>
          </cell>
          <cell r="H227">
            <v>0.73930648289067591</v>
          </cell>
          <cell r="I227">
            <v>69.170265918928919</v>
          </cell>
          <cell r="J227">
            <v>19658357.274258252</v>
          </cell>
          <cell r="K227">
            <v>1.036831113399586</v>
          </cell>
          <cell r="L227">
            <v>31.867244248972113</v>
          </cell>
          <cell r="M227">
            <v>19658357.274258252</v>
          </cell>
          <cell r="N227">
            <v>1.036831113399586</v>
          </cell>
          <cell r="O227">
            <v>35.632057773151871</v>
          </cell>
          <cell r="P227"/>
          <cell r="Q227">
            <v>18006.50851775807</v>
          </cell>
        </row>
        <row r="228">
          <cell r="D228">
            <v>39308</v>
          </cell>
          <cell r="E228" t="str">
            <v/>
          </cell>
          <cell r="F228">
            <v>10342.629753476191</v>
          </cell>
          <cell r="G228">
            <v>183402.90001173754</v>
          </cell>
          <cell r="H228">
            <v>0.72752622368606734</v>
          </cell>
          <cell r="I228">
            <v>70.785659272253042</v>
          </cell>
          <cell r="J228">
            <v>19668699.90401173</v>
          </cell>
          <cell r="K228">
            <v>1.0363923390815755</v>
          </cell>
          <cell r="L228">
            <v>31.908067942272123</v>
          </cell>
          <cell r="M228">
            <v>19668699.90401173</v>
          </cell>
          <cell r="N228">
            <v>1.0363923390815755</v>
          </cell>
          <cell r="O228">
            <v>35.675147412405906</v>
          </cell>
          <cell r="P228"/>
          <cell r="Q228">
            <v>18006.50851775807</v>
          </cell>
        </row>
        <row r="229">
          <cell r="D229">
            <v>39309</v>
          </cell>
          <cell r="E229" t="str">
            <v/>
          </cell>
          <cell r="F229">
            <v>7725.9522838552557</v>
          </cell>
          <cell r="G229">
            <v>191128.85229559281</v>
          </cell>
          <cell r="H229">
            <v>0.70762877066404795</v>
          </cell>
          <cell r="I229">
            <v>73.47778126955123</v>
          </cell>
          <cell r="J229">
            <v>19676425.856295586</v>
          </cell>
          <cell r="K229">
            <v>1.0358166481020454</v>
          </cell>
          <cell r="L229">
            <v>31.961689943210779</v>
          </cell>
          <cell r="M229">
            <v>19676425.856295586</v>
          </cell>
          <cell r="N229">
            <v>1.0358166481020454</v>
          </cell>
          <cell r="O229">
            <v>35.731738320481675</v>
          </cell>
          <cell r="P229"/>
          <cell r="Q229">
            <v>18006.50851775807</v>
          </cell>
        </row>
        <row r="230">
          <cell r="D230">
            <v>39310</v>
          </cell>
          <cell r="E230" t="str">
            <v/>
          </cell>
          <cell r="F230">
            <v>13826.333506150233</v>
          </cell>
          <cell r="G230">
            <v>204955.18580174303</v>
          </cell>
          <cell r="H230">
            <v>0.71139272224684624</v>
          </cell>
          <cell r="I230">
            <v>72.972655054825424</v>
          </cell>
          <cell r="J230">
            <v>19690252.189801738</v>
          </cell>
          <cell r="K230">
            <v>1.0355628828132371</v>
          </cell>
          <cell r="L230">
            <v>31.985348046511753</v>
          </cell>
          <cell r="M230">
            <v>19690252.189801738</v>
          </cell>
          <cell r="N230">
            <v>1.0355628828132371</v>
          </cell>
          <cell r="O230">
            <v>35.756703633135331</v>
          </cell>
          <cell r="P230"/>
          <cell r="Q230">
            <v>18006.50851775807</v>
          </cell>
        </row>
        <row r="231">
          <cell r="D231">
            <v>39311</v>
          </cell>
          <cell r="E231" t="str">
            <v/>
          </cell>
          <cell r="F231">
            <v>17872.189253719014</v>
          </cell>
          <cell r="G231">
            <v>222827.37505546206</v>
          </cell>
          <cell r="H231">
            <v>0.72793082775567786</v>
          </cell>
          <cell r="I231">
            <v>70.730407902993704</v>
          </cell>
          <cell r="J231">
            <v>19708124.379055455</v>
          </cell>
          <cell r="K231">
            <v>1.0355221787353013</v>
          </cell>
          <cell r="L231">
            <v>31.989144040016559</v>
          </cell>
          <cell r="M231">
            <v>19708124.379055455</v>
          </cell>
          <cell r="N231">
            <v>1.0355221787353013</v>
          </cell>
          <cell r="O231">
            <v>35.760709218653417</v>
          </cell>
          <cell r="P231"/>
          <cell r="Q231">
            <v>18006.50851775807</v>
          </cell>
        </row>
        <row r="232">
          <cell r="D232">
            <v>39312</v>
          </cell>
          <cell r="E232" t="str">
            <v/>
          </cell>
          <cell r="F232">
            <v>11991.334015910143</v>
          </cell>
          <cell r="G232">
            <v>234818.7090713722</v>
          </cell>
          <cell r="H232">
            <v>0.7244871388827524</v>
          </cell>
          <cell r="I232">
            <v>71.200084434878647</v>
          </cell>
          <cell r="J232">
            <v>19720115.713071365</v>
          </cell>
          <cell r="K232">
            <v>1.0351728464368799</v>
          </cell>
          <cell r="L232">
            <v>32.021736071194205</v>
          </cell>
          <cell r="M232">
            <v>19720115.713071365</v>
          </cell>
          <cell r="N232">
            <v>1.0351728464368799</v>
          </cell>
          <cell r="O232">
            <v>35.795099050978216</v>
          </cell>
          <cell r="P232"/>
          <cell r="Q232">
            <v>18006.50851775807</v>
          </cell>
        </row>
        <row r="233">
          <cell r="D233">
            <v>39313</v>
          </cell>
          <cell r="E233" t="str">
            <v/>
          </cell>
          <cell r="F233">
            <v>7488.956961965464</v>
          </cell>
          <cell r="G233">
            <v>242307.66603333765</v>
          </cell>
          <cell r="H233">
            <v>0.70824585686942654</v>
          </cell>
          <cell r="I233">
            <v>73.39511403686592</v>
          </cell>
          <cell r="J233">
            <v>19727604.670033332</v>
          </cell>
          <cell r="K233">
            <v>1.0345880527156872</v>
          </cell>
          <cell r="L233">
            <v>32.076351895334888</v>
          </cell>
          <cell r="M233">
            <v>19727604.670033332</v>
          </cell>
          <cell r="N233">
            <v>1.0345880527156872</v>
          </cell>
          <cell r="O233">
            <v>35.852720557486208</v>
          </cell>
          <cell r="P233"/>
          <cell r="Q233">
            <v>18006.50851775807</v>
          </cell>
        </row>
        <row r="234">
          <cell r="D234">
            <v>39314</v>
          </cell>
          <cell r="E234" t="str">
            <v/>
          </cell>
          <cell r="F234">
            <v>11345.902697625199</v>
          </cell>
          <cell r="G234">
            <v>253653.56873096284</v>
          </cell>
          <cell r="H234">
            <v>0.70433856869256195</v>
          </cell>
          <cell r="I234">
            <v>73.917545870441145</v>
          </cell>
          <cell r="J234">
            <v>19738950.572730958</v>
          </cell>
          <cell r="K234">
            <v>1.0342064439966308</v>
          </cell>
          <cell r="L234">
            <v>32.112029199014792</v>
          </cell>
          <cell r="M234">
            <v>19738950.572730958</v>
          </cell>
          <cell r="N234">
            <v>1.0342064439966308</v>
          </cell>
          <cell r="O234">
            <v>35.89035658568357</v>
          </cell>
          <cell r="P234"/>
          <cell r="Q234">
            <v>18006.50851775807</v>
          </cell>
        </row>
        <row r="235">
          <cell r="D235">
            <v>39315</v>
          </cell>
          <cell r="E235" t="str">
            <v/>
          </cell>
          <cell r="F235">
            <v>13726.214258026952</v>
          </cell>
          <cell r="G235">
            <v>267379.78298898978</v>
          </cell>
          <cell r="H235">
            <v>0.70709824761233553</v>
          </cell>
          <cell r="I235">
            <v>73.548805285760537</v>
          </cell>
          <cell r="J235">
            <v>19752676.786988985</v>
          </cell>
          <cell r="K235">
            <v>1.033950151607085</v>
          </cell>
          <cell r="L235">
            <v>32.136007116688361</v>
          </cell>
          <cell r="M235">
            <v>19752676.786988985</v>
          </cell>
          <cell r="N235">
            <v>1.033950151607085</v>
          </cell>
          <cell r="O235">
            <v>35.915648827276236</v>
          </cell>
          <cell r="P235"/>
          <cell r="Q235">
            <v>18006.50851775807</v>
          </cell>
        </row>
        <row r="236">
          <cell r="D236">
            <v>39316</v>
          </cell>
          <cell r="E236" t="str">
            <v/>
          </cell>
          <cell r="F236">
            <v>9233.3159821835434</v>
          </cell>
          <cell r="G236">
            <v>276613.09897117334</v>
          </cell>
          <cell r="H236">
            <v>0.69826544485889841</v>
          </cell>
          <cell r="I236">
            <v>74.724618158610625</v>
          </cell>
          <cell r="J236">
            <v>19761910.10297117</v>
          </cell>
          <cell r="K236">
            <v>1.0334593834421617</v>
          </cell>
          <cell r="L236">
            <v>32.18195923894929</v>
          </cell>
          <cell r="M236">
            <v>19761910.10297117</v>
          </cell>
          <cell r="N236">
            <v>1.0334593834421617</v>
          </cell>
          <cell r="O236">
            <v>35.964115070083182</v>
          </cell>
          <cell r="P236"/>
          <cell r="Q236">
            <v>18006.50851775807</v>
          </cell>
        </row>
        <row r="237">
          <cell r="D237">
            <v>39317</v>
          </cell>
          <cell r="E237" t="str">
            <v/>
          </cell>
          <cell r="F237">
            <v>10571.614443297327</v>
          </cell>
          <cell r="G237">
            <v>287184.71341447067</v>
          </cell>
          <cell r="H237">
            <v>0.69343214845185941</v>
          </cell>
          <cell r="I237">
            <v>75.362326858520063</v>
          </cell>
          <cell r="J237">
            <v>19772481.717414469</v>
          </cell>
          <cell r="K237">
            <v>1.0330394598541868</v>
          </cell>
          <cell r="L237">
            <v>32.221316958274592</v>
          </cell>
          <cell r="M237">
            <v>19772481.717414469</v>
          </cell>
          <cell r="N237">
            <v>1.0330394598541868</v>
          </cell>
          <cell r="O237">
            <v>36.00562121382972</v>
          </cell>
          <cell r="P237"/>
          <cell r="Q237">
            <v>18006.50851775807</v>
          </cell>
        </row>
        <row r="238">
          <cell r="D238">
            <v>39318</v>
          </cell>
          <cell r="E238" t="str">
            <v/>
          </cell>
          <cell r="F238">
            <v>26503.620065140978</v>
          </cell>
          <cell r="G238">
            <v>313688.33347961167</v>
          </cell>
          <cell r="H238">
            <v>0.72586793910808101</v>
          </cell>
          <cell r="I238">
            <v>71.011920537781577</v>
          </cell>
          <cell r="J238">
            <v>19798985.33747961</v>
          </cell>
          <cell r="K238">
            <v>1.033451931982897</v>
          </cell>
          <cell r="L238">
            <v>32.182657320357642</v>
          </cell>
          <cell r="M238">
            <v>19798985.33747961</v>
          </cell>
          <cell r="N238">
            <v>1.033451931982897</v>
          </cell>
          <cell r="O238">
            <v>35.964851297161182</v>
          </cell>
          <cell r="P238"/>
          <cell r="Q238">
            <v>18006.50851775807</v>
          </cell>
        </row>
        <row r="239">
          <cell r="D239">
            <v>39319</v>
          </cell>
          <cell r="E239" t="str">
            <v/>
          </cell>
          <cell r="F239">
            <v>14087.680959256999</v>
          </cell>
          <cell r="G239">
            <v>327776.01443886867</v>
          </cell>
          <cell r="H239">
            <v>0.72812786357913895</v>
          </cell>
          <cell r="I239">
            <v>70.703494921692098</v>
          </cell>
          <cell r="J239">
            <v>19813073.018438868</v>
          </cell>
          <cell r="K239">
            <v>1.033216160565962</v>
          </cell>
          <cell r="L239">
            <v>32.204751141766707</v>
          </cell>
          <cell r="M239">
            <v>19813073.018438868</v>
          </cell>
          <cell r="N239">
            <v>1.033216160565962</v>
          </cell>
          <cell r="O239">
            <v>35.988151668599542</v>
          </cell>
          <cell r="P239"/>
          <cell r="Q239">
            <v>18006.50851775807</v>
          </cell>
        </row>
        <row r="240">
          <cell r="D240">
            <v>39320</v>
          </cell>
          <cell r="E240" t="str">
            <v/>
          </cell>
          <cell r="F240">
            <v>20889.466622546741</v>
          </cell>
          <cell r="G240">
            <v>348665.4810614154</v>
          </cell>
          <cell r="H240">
            <v>0.74474242448663797</v>
          </cell>
          <cell r="I240">
            <v>68.420731178575394</v>
          </cell>
          <cell r="J240">
            <v>19833962.485061415</v>
          </cell>
          <cell r="K240">
            <v>1.0333351996633477</v>
          </cell>
          <cell r="L240">
            <v>32.193594731750927</v>
          </cell>
          <cell r="M240">
            <v>19833962.485061415</v>
          </cell>
          <cell r="N240">
            <v>1.0333351996633477</v>
          </cell>
          <cell r="O240">
            <v>35.976386182009335</v>
          </cell>
          <cell r="P240"/>
          <cell r="Q240">
            <v>18006.50851775807</v>
          </cell>
        </row>
        <row r="241">
          <cell r="D241">
            <v>39321</v>
          </cell>
          <cell r="E241" t="str">
            <v/>
          </cell>
          <cell r="F241">
            <v>21190.729444387001</v>
          </cell>
          <cell r="G241">
            <v>369856.21050580242</v>
          </cell>
          <cell r="H241">
            <v>0.76074593546951075</v>
          </cell>
          <cell r="I241">
            <v>66.203066061338433</v>
          </cell>
          <cell r="J241">
            <v>19855153.214505803</v>
          </cell>
          <cell r="K241">
            <v>1.0334696964886867</v>
          </cell>
          <cell r="L241">
            <v>32.180993091702469</v>
          </cell>
          <cell r="M241">
            <v>19855153.214505803</v>
          </cell>
          <cell r="N241">
            <v>1.0334696964886867</v>
          </cell>
          <cell r="O241">
            <v>35.963096126739934</v>
          </cell>
          <cell r="P241"/>
          <cell r="Q241">
            <v>18006.50851775807</v>
          </cell>
        </row>
        <row r="242">
          <cell r="D242">
            <v>39322</v>
          </cell>
          <cell r="E242" t="str">
            <v/>
          </cell>
          <cell r="F242">
            <v>25369.67416052692</v>
          </cell>
          <cell r="G242">
            <v>395225.88466632937</v>
          </cell>
          <cell r="H242">
            <v>0.78389489848818639</v>
          </cell>
          <cell r="I242">
            <v>62.980047039259766</v>
          </cell>
          <cell r="J242">
            <v>19880522.888666328</v>
          </cell>
          <cell r="K242">
            <v>1.0338212537221205</v>
          </cell>
          <cell r="L242">
            <v>32.148071463568087</v>
          </cell>
          <cell r="M242">
            <v>19880522.888666328</v>
          </cell>
          <cell r="N242">
            <v>1.0338212537221205</v>
          </cell>
          <cell r="O242">
            <v>35.928373832934888</v>
          </cell>
          <cell r="P242"/>
          <cell r="Q242">
            <v>18006.50851775807</v>
          </cell>
        </row>
        <row r="243">
          <cell r="D243">
            <v>39323</v>
          </cell>
          <cell r="E243" t="str">
            <v/>
          </cell>
          <cell r="F243">
            <v>34218.735319662141</v>
          </cell>
          <cell r="G243">
            <v>429444.61998599151</v>
          </cell>
          <cell r="H243">
            <v>0.82239347829850673</v>
          </cell>
          <cell r="I243">
            <v>57.639322771692946</v>
          </cell>
          <cell r="J243">
            <v>19914741.623985991</v>
          </cell>
          <cell r="K243">
            <v>1.0346318890564745</v>
          </cell>
          <cell r="L243">
            <v>32.072255456402523</v>
          </cell>
          <cell r="M243">
            <v>19914741.623985991</v>
          </cell>
          <cell r="N243">
            <v>1.0346318890564745</v>
          </cell>
          <cell r="O243">
            <v>35.848398981175663</v>
          </cell>
          <cell r="P243"/>
          <cell r="Q243">
            <v>18006.50851775807</v>
          </cell>
        </row>
        <row r="244">
          <cell r="D244">
            <v>39324</v>
          </cell>
          <cell r="E244" t="str">
            <v/>
          </cell>
          <cell r="F244">
            <v>10405.472229905748</v>
          </cell>
          <cell r="G244">
            <v>439850.09221589728</v>
          </cell>
          <cell r="H244">
            <v>0.81424279038162972</v>
          </cell>
          <cell r="I244">
            <v>58.764045196046844</v>
          </cell>
          <cell r="J244">
            <v>19925147.096215896</v>
          </cell>
          <cell r="K244">
            <v>1.0342049933722703</v>
          </cell>
          <cell r="L244">
            <v>32.112164877219776</v>
          </cell>
          <cell r="M244">
            <v>19925147.096215896</v>
          </cell>
          <cell r="N244">
            <v>1.0342049933722703</v>
          </cell>
          <cell r="O244">
            <v>35.890499705672561</v>
          </cell>
          <cell r="P244"/>
          <cell r="Q244">
            <v>18006.50851775807</v>
          </cell>
        </row>
        <row r="245">
          <cell r="D245">
            <v>39325</v>
          </cell>
          <cell r="E245" t="str">
            <v>*</v>
          </cell>
          <cell r="F245">
            <v>11431.614784102909</v>
          </cell>
          <cell r="G245">
            <v>451281.70700000017</v>
          </cell>
          <cell r="H245">
            <v>0.80845625374837249</v>
          </cell>
          <cell r="I245">
            <v>59.56504795880646</v>
          </cell>
          <cell r="J245">
            <v>19936578.710999999</v>
          </cell>
          <cell r="K245">
            <v>1.0338321066062328</v>
          </cell>
          <cell r="L245">
            <v>32.147055544683909</v>
          </cell>
          <cell r="M245">
            <v>19936578.710999999</v>
          </cell>
          <cell r="N245">
            <v>1.0338321066062328</v>
          </cell>
          <cell r="O245">
            <v>35.927302297459796</v>
          </cell>
          <cell r="P245"/>
          <cell r="Q245">
            <v>18006.50851775807</v>
          </cell>
        </row>
        <row r="246">
          <cell r="D246">
            <v>39326</v>
          </cell>
          <cell r="E246" t="str">
            <v/>
          </cell>
          <cell r="F246">
            <v>19687.009643475874</v>
          </cell>
          <cell r="G246">
            <v>19687.009643475874</v>
          </cell>
          <cell r="H246">
            <v>0.79352809388945766</v>
          </cell>
          <cell r="I246">
            <v>78.257866687976176</v>
          </cell>
          <cell r="J246">
            <v>19956265.720643476</v>
          </cell>
          <cell r="K246">
            <v>1.0335233477070365</v>
          </cell>
          <cell r="L246">
            <v>32.542644744412286</v>
          </cell>
          <cell r="M246">
            <v>19956265.720643476</v>
          </cell>
          <cell r="N246">
            <v>1.0335233477070365</v>
          </cell>
          <cell r="O246">
            <v>35.906385869286609</v>
          </cell>
          <cell r="P246"/>
          <cell r="Q246">
            <v>24809.467736650004</v>
          </cell>
        </row>
        <row r="247">
          <cell r="D247">
            <v>39327</v>
          </cell>
          <cell r="E247" t="str">
            <v/>
          </cell>
          <cell r="F247">
            <v>14901.386081764944</v>
          </cell>
          <cell r="G247">
            <v>34588.395725240814</v>
          </cell>
          <cell r="H247">
            <v>0.69708056803945062</v>
          </cell>
          <cell r="I247">
            <v>87.961596195878272</v>
          </cell>
          <cell r="J247">
            <v>19971167.106725242</v>
          </cell>
          <cell r="K247">
            <v>1.0329678546078682</v>
          </cell>
          <cell r="L247">
            <v>32.596555600283708</v>
          </cell>
          <cell r="M247">
            <v>19971167.106725242</v>
          </cell>
          <cell r="N247">
            <v>1.0329678546078682</v>
          </cell>
          <cell r="O247">
            <v>35.961148202905768</v>
          </cell>
          <cell r="P247"/>
          <cell r="Q247">
            <v>24809.467736650004</v>
          </cell>
        </row>
        <row r="248">
          <cell r="D248">
            <v>39328</v>
          </cell>
          <cell r="E248" t="str">
            <v/>
          </cell>
          <cell r="F248">
            <v>10273.634637262645</v>
          </cell>
          <cell r="G248">
            <v>44862.030362503458</v>
          </cell>
          <cell r="H248">
            <v>0.60275416947956295</v>
          </cell>
          <cell r="I248">
            <v>94.663088178110698</v>
          </cell>
          <cell r="J248">
            <v>19981440.741362505</v>
          </cell>
          <cell r="K248">
            <v>1.0321747310817146</v>
          </cell>
          <cell r="L248">
            <v>32.673642004179285</v>
          </cell>
          <cell r="M248">
            <v>19981440.741362505</v>
          </cell>
          <cell r="N248">
            <v>1.0321747310817146</v>
          </cell>
          <cell r="O248">
            <v>36.039438003017835</v>
          </cell>
          <cell r="P248"/>
          <cell r="Q248">
            <v>24809.467736650004</v>
          </cell>
        </row>
        <row r="249">
          <cell r="D249">
            <v>39329</v>
          </cell>
          <cell r="E249" t="str">
            <v/>
          </cell>
          <cell r="F249">
            <v>12734.880635802005</v>
          </cell>
          <cell r="G249">
            <v>57596.910998305466</v>
          </cell>
          <cell r="H249">
            <v>0.58039244946416091</v>
          </cell>
          <cell r="I249">
            <v>95.795457137115022</v>
          </cell>
          <cell r="J249">
            <v>19994175.621998306</v>
          </cell>
          <cell r="K249">
            <v>1.0315106148942081</v>
          </cell>
          <cell r="L249">
            <v>32.73829233835739</v>
          </cell>
          <cell r="M249">
            <v>19994175.621998306</v>
          </cell>
          <cell r="N249">
            <v>1.0315106148942081</v>
          </cell>
          <cell r="O249">
            <v>36.105084803231925</v>
          </cell>
          <cell r="P249"/>
          <cell r="Q249">
            <v>24809.467736650004</v>
          </cell>
        </row>
        <row r="250">
          <cell r="D250">
            <v>39330</v>
          </cell>
          <cell r="E250" t="str">
            <v/>
          </cell>
          <cell r="F250">
            <v>16065.773929377394</v>
          </cell>
          <cell r="G250">
            <v>73662.684927682858</v>
          </cell>
          <cell r="H250">
            <v>0.59382720910907749</v>
          </cell>
          <cell r="I250">
            <v>95.135947675600747</v>
          </cell>
          <cell r="J250">
            <v>20010241.395927683</v>
          </cell>
          <cell r="K250">
            <v>1.0310198195507689</v>
          </cell>
          <cell r="L250">
            <v>32.786130331195729</v>
          </cell>
          <cell r="M250">
            <v>20010241.395927683</v>
          </cell>
          <cell r="N250">
            <v>1.0310198195507689</v>
          </cell>
          <cell r="O250">
            <v>36.153652632183849</v>
          </cell>
          <cell r="P250"/>
          <cell r="Q250">
            <v>24809.467736650004</v>
          </cell>
        </row>
        <row r="251">
          <cell r="D251">
            <v>39331</v>
          </cell>
          <cell r="E251" t="str">
            <v/>
          </cell>
          <cell r="F251">
            <v>8912.125509458856</v>
          </cell>
          <cell r="G251">
            <v>82574.810437141714</v>
          </cell>
          <cell r="H251">
            <v>0.55472646782581148</v>
          </cell>
          <cell r="I251">
            <v>96.885974385048044</v>
          </cell>
          <cell r="J251">
            <v>20019153.521437142</v>
          </cell>
          <cell r="K251">
            <v>1.0301621590139809</v>
          </cell>
          <cell r="L251">
            <v>32.869849376050887</v>
          </cell>
          <cell r="M251">
            <v>20019153.521437142</v>
          </cell>
          <cell r="N251">
            <v>1.0301621590139809</v>
          </cell>
          <cell r="O251">
            <v>36.238633608713414</v>
          </cell>
          <cell r="P251"/>
          <cell r="Q251">
            <v>24809.467736650004</v>
          </cell>
        </row>
        <row r="252">
          <cell r="D252">
            <v>39332</v>
          </cell>
          <cell r="E252" t="str">
            <v/>
          </cell>
          <cell r="F252">
            <v>14507.757803418161</v>
          </cell>
          <cell r="G252">
            <v>97082.568240559878</v>
          </cell>
          <cell r="H252">
            <v>0.55901797117525309</v>
          </cell>
          <cell r="I252">
            <v>96.718726723685705</v>
          </cell>
          <cell r="J252">
            <v>20033661.27924056</v>
          </cell>
          <cell r="K252">
            <v>1.0295942631113115</v>
          </cell>
          <cell r="L252">
            <v>32.925369339435328</v>
          </cell>
          <cell r="M252">
            <v>20033661.27924056</v>
          </cell>
          <cell r="N252">
            <v>1.0295942631113115</v>
          </cell>
          <cell r="O252">
            <v>36.294979711961481</v>
          </cell>
          <cell r="P252"/>
          <cell r="Q252">
            <v>24809.467736650004</v>
          </cell>
        </row>
        <row r="253">
          <cell r="D253">
            <v>39333</v>
          </cell>
          <cell r="E253" t="str">
            <v/>
          </cell>
          <cell r="F253">
            <v>10752.847075375197</v>
          </cell>
          <cell r="G253">
            <v>107835.41531593507</v>
          </cell>
          <cell r="H253">
            <v>0.54331785984184111</v>
          </cell>
          <cell r="I253">
            <v>97.302116512971367</v>
          </cell>
          <cell r="J253">
            <v>20044414.126315936</v>
          </cell>
          <cell r="K253">
            <v>1.0288350823475541</v>
          </cell>
          <cell r="L253">
            <v>32.99969688593292</v>
          </cell>
          <cell r="M253">
            <v>20044414.126315936</v>
          </cell>
          <cell r="N253">
            <v>1.0288350823475541</v>
          </cell>
          <cell r="O253">
            <v>36.370399878899072</v>
          </cell>
          <cell r="P253"/>
          <cell r="Q253">
            <v>24809.467736650004</v>
          </cell>
        </row>
        <row r="254">
          <cell r="D254">
            <v>39334</v>
          </cell>
          <cell r="E254" t="str">
            <v/>
          </cell>
          <cell r="F254">
            <v>14819.582393918263</v>
          </cell>
          <cell r="G254">
            <v>122654.99770985333</v>
          </cell>
          <cell r="H254">
            <v>0.54931984932268496</v>
          </cell>
          <cell r="I254">
            <v>97.088292753145339</v>
          </cell>
          <cell r="J254">
            <v>20059233.708709855</v>
          </cell>
          <cell r="K254">
            <v>1.0282863036145444</v>
          </cell>
          <cell r="L254">
            <v>33.053501073644298</v>
          </cell>
          <cell r="M254">
            <v>20059233.708709855</v>
          </cell>
          <cell r="N254">
            <v>1.0282863036145444</v>
          </cell>
          <cell r="O254">
            <v>36.424985452221968</v>
          </cell>
          <cell r="P254"/>
          <cell r="Q254">
            <v>24809.467736650004</v>
          </cell>
        </row>
        <row r="255">
          <cell r="D255">
            <v>39335</v>
          </cell>
          <cell r="E255" t="str">
            <v/>
          </cell>
          <cell r="F255">
            <v>20831.901598513759</v>
          </cell>
          <cell r="G255">
            <v>143486.89930836708</v>
          </cell>
          <cell r="H255">
            <v>0.57835541185915817</v>
          </cell>
          <cell r="I255">
            <v>95.890050907295347</v>
          </cell>
          <cell r="J255">
            <v>20080065.610308368</v>
          </cell>
          <cell r="K255">
            <v>1.0280467339631325</v>
          </cell>
          <cell r="L255">
            <v>33.077009325793519</v>
          </cell>
          <cell r="M255">
            <v>20080065.610308368</v>
          </cell>
          <cell r="N255">
            <v>1.0280467339631325</v>
          </cell>
          <cell r="O255">
            <v>36.448832597568739</v>
          </cell>
          <cell r="P255"/>
          <cell r="Q255">
            <v>24809.467736650004</v>
          </cell>
        </row>
        <row r="256">
          <cell r="D256">
            <v>39336</v>
          </cell>
          <cell r="E256" t="str">
            <v/>
          </cell>
          <cell r="F256">
            <v>7551.9860036891087</v>
          </cell>
          <cell r="G256">
            <v>151038.8853120562</v>
          </cell>
          <cell r="H256">
            <v>0.55345031587910765</v>
          </cell>
          <cell r="I256">
            <v>96.93456704662259</v>
          </cell>
          <cell r="J256">
            <v>20087617.596312057</v>
          </cell>
          <cell r="K256">
            <v>1.0271287377535945</v>
          </cell>
          <cell r="L256">
            <v>33.167202084380278</v>
          </cell>
          <cell r="M256">
            <v>20087617.596312057</v>
          </cell>
          <cell r="N256">
            <v>1.0271287377535945</v>
          </cell>
          <cell r="O256">
            <v>36.540311417447398</v>
          </cell>
          <cell r="P256"/>
          <cell r="Q256">
            <v>24809.467736650004</v>
          </cell>
        </row>
        <row r="257">
          <cell r="D257">
            <v>39337</v>
          </cell>
          <cell r="E257" t="str">
            <v/>
          </cell>
          <cell r="F257">
            <v>10157.918395467161</v>
          </cell>
          <cell r="G257">
            <v>161196.80370752336</v>
          </cell>
          <cell r="H257">
            <v>0.54144922084655733</v>
          </cell>
          <cell r="I257">
            <v>97.366407945805051</v>
          </cell>
          <cell r="J257">
            <v>20097775.514707524</v>
          </cell>
          <cell r="K257">
            <v>1.0263461465160102</v>
          </cell>
          <cell r="L257">
            <v>33.244232281107813</v>
          </cell>
          <cell r="M257">
            <v>20097775.514707524</v>
          </cell>
          <cell r="N257">
            <v>1.0263461465160102</v>
          </cell>
          <cell r="O257">
            <v>36.6184222454254</v>
          </cell>
          <cell r="P257"/>
          <cell r="Q257">
            <v>24809.467736650004</v>
          </cell>
        </row>
        <row r="258">
          <cell r="D258">
            <v>39338</v>
          </cell>
          <cell r="E258" t="str">
            <v/>
          </cell>
          <cell r="F258">
            <v>22272.03635761849</v>
          </cell>
          <cell r="G258">
            <v>183468.84006514185</v>
          </cell>
          <cell r="H258">
            <v>0.56885491648295494</v>
          </cell>
          <cell r="I258">
            <v>96.312714459102438</v>
          </cell>
          <cell r="J258">
            <v>20120047.551065143</v>
          </cell>
          <cell r="K258">
            <v>1.0261833925186992</v>
          </cell>
          <cell r="L258">
            <v>33.26026839207389</v>
          </cell>
          <cell r="M258">
            <v>20120047.551065143</v>
          </cell>
          <cell r="N258">
            <v>1.0261833925186992</v>
          </cell>
          <cell r="O258">
            <v>36.634681269128144</v>
          </cell>
          <cell r="P258"/>
          <cell r="Q258">
            <v>24809.467736650004</v>
          </cell>
        </row>
        <row r="259">
          <cell r="D259">
            <v>39339</v>
          </cell>
          <cell r="E259" t="str">
            <v/>
          </cell>
          <cell r="F259">
            <v>18355.825228014277</v>
          </cell>
          <cell r="G259">
            <v>201824.66529315611</v>
          </cell>
          <cell r="H259">
            <v>0.58107040723181214</v>
          </cell>
          <cell r="I259">
            <v>95.763661527010129</v>
          </cell>
          <cell r="J259">
            <v>20138403.376293156</v>
          </cell>
          <cell r="K259">
            <v>1.0258215636720589</v>
          </cell>
          <cell r="L259">
            <v>33.295939390790252</v>
          </cell>
          <cell r="M259">
            <v>20138403.376293156</v>
          </cell>
          <cell r="N259">
            <v>1.0258215636720589</v>
          </cell>
          <cell r="O259">
            <v>36.670845584882095</v>
          </cell>
          <cell r="P259"/>
          <cell r="Q259">
            <v>24809.467736650004</v>
          </cell>
        </row>
        <row r="260">
          <cell r="D260">
            <v>39340</v>
          </cell>
          <cell r="E260" t="str">
            <v/>
          </cell>
          <cell r="F260">
            <v>17484.895239597899</v>
          </cell>
          <cell r="G260">
            <v>219309.560532754</v>
          </cell>
          <cell r="H260">
            <v>0.58931684968201881</v>
          </cell>
          <cell r="I260">
            <v>95.364302618546461</v>
          </cell>
          <cell r="J260">
            <v>20155888.271532755</v>
          </cell>
          <cell r="K260">
            <v>1.0254163402623253</v>
          </cell>
          <cell r="L260">
            <v>33.335921354235268</v>
          </cell>
          <cell r="M260">
            <v>20155888.271532755</v>
          </cell>
          <cell r="N260">
            <v>1.0254163402623253</v>
          </cell>
          <cell r="O260">
            <v>36.711376332461263</v>
          </cell>
          <cell r="P260"/>
          <cell r="Q260">
            <v>24809.467736650004</v>
          </cell>
        </row>
        <row r="261">
          <cell r="D261">
            <v>39341</v>
          </cell>
          <cell r="E261" t="str">
            <v/>
          </cell>
          <cell r="F261">
            <v>12937.129007673873</v>
          </cell>
          <cell r="G261">
            <v>232246.68954042788</v>
          </cell>
          <cell r="H261">
            <v>0.58507575617326568</v>
          </cell>
          <cell r="I261">
            <v>95.572608201695019</v>
          </cell>
          <cell r="J261">
            <v>20168825.40054043</v>
          </cell>
          <cell r="K261">
            <v>1.0247810657904719</v>
          </cell>
          <cell r="L261">
            <v>33.398671597298055</v>
          </cell>
          <cell r="M261">
            <v>20168825.40054043</v>
          </cell>
          <cell r="N261">
            <v>1.0247810657904719</v>
          </cell>
          <cell r="O261">
            <v>36.774979034206979</v>
          </cell>
          <cell r="P261"/>
          <cell r="Q261">
            <v>24809.467736650004</v>
          </cell>
        </row>
        <row r="262">
          <cell r="D262">
            <v>39342</v>
          </cell>
          <cell r="E262" t="str">
            <v/>
          </cell>
          <cell r="F262">
            <v>25422.254363536067</v>
          </cell>
          <cell r="G262">
            <v>257668.94390396395</v>
          </cell>
          <cell r="H262">
            <v>0.61093598867670851</v>
          </cell>
          <cell r="I262">
            <v>94.205134374057579</v>
          </cell>
          <cell r="J262">
            <v>20194247.654903967</v>
          </cell>
          <cell r="K262">
            <v>1.0247809633630935</v>
          </cell>
          <cell r="L262">
            <v>33.398681721611332</v>
          </cell>
          <cell r="M262">
            <v>20194247.654903967</v>
          </cell>
          <cell r="N262">
            <v>1.0247809633630935</v>
          </cell>
          <cell r="O262">
            <v>36.774989295188156</v>
          </cell>
          <cell r="P262"/>
          <cell r="Q262">
            <v>24809.467736650004</v>
          </cell>
        </row>
        <row r="263">
          <cell r="D263">
            <v>39343</v>
          </cell>
          <cell r="E263" t="str">
            <v/>
          </cell>
          <cell r="F263">
            <v>22643.56635804653</v>
          </cell>
          <cell r="G263">
            <v>280312.5102620105</v>
          </cell>
          <cell r="H263">
            <v>0.62770057794400524</v>
          </cell>
          <cell r="I263">
            <v>93.192884072495431</v>
          </cell>
          <cell r="J263">
            <v>20216891.221262012</v>
          </cell>
          <cell r="K263">
            <v>1.02464003069013</v>
          </cell>
          <cell r="L263">
            <v>33.412614148373521</v>
          </cell>
          <cell r="M263">
            <v>20216891.221262012</v>
          </cell>
          <cell r="N263">
            <v>1.02464003069013</v>
          </cell>
          <cell r="O263">
            <v>36.789109529584707</v>
          </cell>
          <cell r="P263"/>
          <cell r="Q263">
            <v>24809.467736650004</v>
          </cell>
        </row>
        <row r="264">
          <cell r="D264">
            <v>39344</v>
          </cell>
          <cell r="E264" t="str">
            <v/>
          </cell>
          <cell r="F264">
            <v>21676.745205703111</v>
          </cell>
          <cell r="G264">
            <v>301989.25546771364</v>
          </cell>
          <cell r="H264">
            <v>0.64064942904543543</v>
          </cell>
          <cell r="I264">
            <v>92.342926082183865</v>
          </cell>
          <cell r="J264">
            <v>20238567.966467716</v>
          </cell>
          <cell r="K264">
            <v>1.0244505127359866</v>
          </cell>
          <cell r="L264">
            <v>33.431356281074734</v>
          </cell>
          <cell r="M264">
            <v>20238567.966467716</v>
          </cell>
          <cell r="N264">
            <v>1.0244505127359866</v>
          </cell>
          <cell r="O264">
            <v>36.808103466215258</v>
          </cell>
          <cell r="P264"/>
          <cell r="Q264">
            <v>24809.467736650004</v>
          </cell>
        </row>
        <row r="265">
          <cell r="D265">
            <v>39345</v>
          </cell>
          <cell r="E265" t="str">
            <v/>
          </cell>
          <cell r="F265">
            <v>18400.874366973647</v>
          </cell>
          <cell r="G265">
            <v>320390.12983468728</v>
          </cell>
          <cell r="H265">
            <v>0.64570133715804801</v>
          </cell>
          <cell r="I265">
            <v>91.995280054423318</v>
          </cell>
          <cell r="J265">
            <v>20256968.840834688</v>
          </cell>
          <cell r="K265">
            <v>1.024095857760903</v>
          </cell>
          <cell r="L265">
            <v>33.466449843724668</v>
          </cell>
          <cell r="M265">
            <v>20256968.840834688</v>
          </cell>
          <cell r="N265">
            <v>1.024095857760903</v>
          </cell>
          <cell r="O265">
            <v>36.843665933326321</v>
          </cell>
          <cell r="P265"/>
          <cell r="Q265">
            <v>24809.467736650004</v>
          </cell>
        </row>
        <row r="266">
          <cell r="D266">
            <v>39346</v>
          </cell>
          <cell r="E266" t="str">
            <v/>
          </cell>
          <cell r="F266">
            <v>18538.281504988678</v>
          </cell>
          <cell r="G266">
            <v>338928.41133967595</v>
          </cell>
          <cell r="H266">
            <v>0.65053584906983075</v>
          </cell>
          <cell r="I266">
            <v>91.654207890257652</v>
          </cell>
          <cell r="J266">
            <v>20275507.122339677</v>
          </cell>
          <cell r="K266">
            <v>1.023749029270824</v>
          </cell>
          <cell r="L266">
            <v>33.500794702812378</v>
          </cell>
          <cell r="M266">
            <v>20275507.122339677</v>
          </cell>
          <cell r="N266">
            <v>1.023749029270824</v>
          </cell>
          <cell r="O266">
            <v>36.878466433910781</v>
          </cell>
          <cell r="P266"/>
          <cell r="Q266">
            <v>24809.467736650004</v>
          </cell>
        </row>
        <row r="267">
          <cell r="D267">
            <v>39347</v>
          </cell>
          <cell r="E267" t="str">
            <v/>
          </cell>
          <cell r="F267">
            <v>20787.370837004048</v>
          </cell>
          <cell r="G267">
            <v>359715.78217667999</v>
          </cell>
          <cell r="H267">
            <v>0.65905151796195238</v>
          </cell>
          <cell r="I267">
            <v>91.033607707175264</v>
          </cell>
          <cell r="J267">
            <v>20296294.49317668</v>
          </cell>
          <cell r="K267">
            <v>1.0235164873553442</v>
          </cell>
          <cell r="L267">
            <v>33.523836529315865</v>
          </cell>
          <cell r="M267">
            <v>20296294.49317668</v>
          </cell>
          <cell r="N267">
            <v>1.0235164873553442</v>
          </cell>
          <cell r="O267">
            <v>36.901812142864962</v>
          </cell>
          <cell r="P267"/>
          <cell r="Q267">
            <v>24809.467736650004</v>
          </cell>
        </row>
        <row r="268">
          <cell r="D268">
            <v>39348</v>
          </cell>
          <cell r="E268" t="str">
            <v/>
          </cell>
          <cell r="F268">
            <v>23747.417632660079</v>
          </cell>
          <cell r="G268">
            <v>383463.19980934006</v>
          </cell>
          <cell r="H268">
            <v>0.6720141363838843</v>
          </cell>
          <cell r="I268">
            <v>90.040932082767171</v>
          </cell>
          <cell r="J268">
            <v>20320041.910809342</v>
          </cell>
          <cell r="K268">
            <v>1.023433611482198</v>
          </cell>
          <cell r="L268">
            <v>33.532051196401859</v>
          </cell>
          <cell r="M268">
            <v>20320041.910809342</v>
          </cell>
          <cell r="N268">
            <v>1.023433611482198</v>
          </cell>
          <cell r="O268">
            <v>36.910134797015047</v>
          </cell>
          <cell r="P268"/>
          <cell r="Q268">
            <v>24809.467736650004</v>
          </cell>
        </row>
        <row r="269">
          <cell r="D269">
            <v>39349</v>
          </cell>
          <cell r="E269" t="str">
            <v/>
          </cell>
          <cell r="F269">
            <v>20395.886537378698</v>
          </cell>
          <cell r="G269">
            <v>403859.08634671877</v>
          </cell>
          <cell r="H269">
            <v>0.67826775284883523</v>
          </cell>
          <cell r="I269">
            <v>89.541627206117823</v>
          </cell>
          <cell r="J269">
            <v>20340437.797346722</v>
          </cell>
          <cell r="K269">
            <v>1.0231823508399656</v>
          </cell>
          <cell r="L269">
            <v>33.556965062266286</v>
          </cell>
          <cell r="M269">
            <v>20340437.797346722</v>
          </cell>
          <cell r="N269">
            <v>1.0231823508399656</v>
          </cell>
          <cell r="O269">
            <v>36.935375045790217</v>
          </cell>
          <cell r="P269"/>
          <cell r="Q269">
            <v>24809.467736650004</v>
          </cell>
        </row>
        <row r="270">
          <cell r="D270">
            <v>39350</v>
          </cell>
          <cell r="E270" t="str">
            <v/>
          </cell>
          <cell r="F270">
            <v>18557.14729331062</v>
          </cell>
          <cell r="G270">
            <v>422416.23364002939</v>
          </cell>
          <cell r="H270">
            <v>0.68105650330581047</v>
          </cell>
          <cell r="I270">
            <v>89.314745219908261</v>
          </cell>
          <cell r="J270">
            <v>20358994.944640033</v>
          </cell>
          <cell r="K270">
            <v>1.0228393379866796</v>
          </cell>
          <cell r="L270">
            <v>33.590998217870784</v>
          </cell>
          <cell r="M270">
            <v>20358994.944640033</v>
          </cell>
          <cell r="N270">
            <v>1.0228393379866796</v>
          </cell>
          <cell r="O270">
            <v>36.969851316249823</v>
          </cell>
          <cell r="P270"/>
          <cell r="Q270">
            <v>24809.467736650004</v>
          </cell>
        </row>
        <row r="271">
          <cell r="D271">
            <v>39351</v>
          </cell>
          <cell r="E271" t="str">
            <v/>
          </cell>
          <cell r="F271">
            <v>16339.758107160662</v>
          </cell>
          <cell r="G271">
            <v>438755.99174719007</v>
          </cell>
          <cell r="H271">
            <v>0.68019316782382699</v>
          </cell>
          <cell r="I271">
            <v>89.385259479123533</v>
          </cell>
          <cell r="J271">
            <v>20375334.702747192</v>
          </cell>
          <cell r="K271">
            <v>1.022385915828848</v>
          </cell>
          <cell r="L271">
            <v>33.636024182002579</v>
          </cell>
          <cell r="M271">
            <v>20375334.702747192</v>
          </cell>
          <cell r="N271">
            <v>1.022385915828848</v>
          </cell>
          <cell r="O271">
            <v>37.015458674257559</v>
          </cell>
          <cell r="P271"/>
          <cell r="Q271">
            <v>24809.467736650004</v>
          </cell>
        </row>
        <row r="272">
          <cell r="D272">
            <v>39352</v>
          </cell>
          <cell r="E272" t="str">
            <v/>
          </cell>
          <cell r="F272">
            <v>18077.148084421453</v>
          </cell>
          <cell r="G272">
            <v>456833.13983161154</v>
          </cell>
          <cell r="H272">
            <v>0.68198746137122757</v>
          </cell>
          <cell r="I272">
            <v>89.238430590631339</v>
          </cell>
          <cell r="J272">
            <v>20393411.850831613</v>
          </cell>
          <cell r="K272">
            <v>1.0220206908923304</v>
          </cell>
          <cell r="L272">
            <v>33.672323549376614</v>
          </cell>
          <cell r="M272">
            <v>20393411.850831613</v>
          </cell>
          <cell r="N272">
            <v>1.0220206908923304</v>
          </cell>
          <cell r="O272">
            <v>37.052222737370563</v>
          </cell>
          <cell r="P272"/>
          <cell r="Q272">
            <v>24809.467736650004</v>
          </cell>
        </row>
        <row r="273">
          <cell r="D273">
            <v>39353</v>
          </cell>
          <cell r="E273" t="str">
            <v/>
          </cell>
          <cell r="F273">
            <v>22542.381151474092</v>
          </cell>
          <cell r="G273">
            <v>479375.52098308562</v>
          </cell>
          <cell r="H273">
            <v>0.6900814843170936</v>
          </cell>
          <cell r="I273">
            <v>88.56290117611718</v>
          </cell>
          <cell r="J273">
            <v>20415954.231983088</v>
          </cell>
          <cell r="K273">
            <v>1.0218798713556903</v>
          </cell>
          <cell r="L273">
            <v>33.686327005316798</v>
          </cell>
          <cell r="M273">
            <v>20415954.231983088</v>
          </cell>
          <cell r="N273">
            <v>1.0218798713556903</v>
          </cell>
          <cell r="O273">
            <v>37.066404504507929</v>
          </cell>
          <cell r="P273"/>
          <cell r="Q273">
            <v>24809.467736650004</v>
          </cell>
        </row>
        <row r="274">
          <cell r="D274">
            <v>39354</v>
          </cell>
          <cell r="E274" t="str">
            <v/>
          </cell>
          <cell r="F274">
            <v>19389.556560973993</v>
          </cell>
          <cell r="G274">
            <v>498765.0775440596</v>
          </cell>
          <cell r="H274">
            <v>0.69323517779360844</v>
          </cell>
          <cell r="I274">
            <v>88.293911476676982</v>
          </cell>
          <cell r="J274">
            <v>20435343.788544063</v>
          </cell>
          <cell r="K274">
            <v>1.0215817884961051</v>
          </cell>
          <cell r="L274">
            <v>33.715982957898028</v>
          </cell>
          <cell r="M274">
            <v>20435343.788544063</v>
          </cell>
          <cell r="N274">
            <v>1.0215817884961051</v>
          </cell>
          <cell r="O274">
            <v>37.096436318293115</v>
          </cell>
          <cell r="P274"/>
          <cell r="Q274">
            <v>24809.467736650004</v>
          </cell>
        </row>
        <row r="275">
          <cell r="D275">
            <v>39355</v>
          </cell>
          <cell r="E275" t="str">
            <v>*</v>
          </cell>
          <cell r="F275">
            <v>32108.068455940294</v>
          </cell>
          <cell r="G275">
            <v>530873.14599999995</v>
          </cell>
          <cell r="H275">
            <v>0.71326687541918088</v>
          </cell>
          <cell r="I275">
            <v>86.511830477659444</v>
          </cell>
          <cell r="J275">
            <v>20467451.857000005</v>
          </cell>
          <cell r="K275">
            <v>1.0219194667336757</v>
          </cell>
          <cell r="L275">
            <v>33.682389115706144</v>
          </cell>
          <cell r="M275">
            <v>20467451.857000005</v>
          </cell>
          <cell r="N275">
            <v>1.0219194667336757</v>
          </cell>
          <cell r="O275">
            <v>37.062416526154472</v>
          </cell>
          <cell r="P275"/>
          <cell r="Q275">
            <v>24809.467736650004</v>
          </cell>
        </row>
        <row r="276">
          <cell r="D276">
            <v>39356</v>
          </cell>
          <cell r="E276" t="str">
            <v/>
          </cell>
          <cell r="F276">
            <v>50766.040243951451</v>
          </cell>
          <cell r="G276">
            <v>50766.040243951451</v>
          </cell>
          <cell r="H276">
            <v>0.89231296619995404</v>
          </cell>
          <cell r="I276">
            <v>55.243939876115313</v>
          </cell>
          <cell r="J276">
            <v>20518217.897243954</v>
          </cell>
          <cell r="K276">
            <v>1.0215523502709107</v>
          </cell>
          <cell r="L276">
            <v>34.807437743792171</v>
          </cell>
          <cell r="M276">
            <v>20518217.897243954</v>
          </cell>
          <cell r="N276">
            <v>1.0215523502709107</v>
          </cell>
          <cell r="O276">
            <v>37.472645831861392</v>
          </cell>
          <cell r="P276"/>
          <cell r="Q276">
            <v>56892.639877403213</v>
          </cell>
        </row>
        <row r="277">
          <cell r="D277">
            <v>39357</v>
          </cell>
          <cell r="E277" t="str">
            <v/>
          </cell>
          <cell r="F277">
            <v>73267.2204726239</v>
          </cell>
          <cell r="G277">
            <v>124033.26071657534</v>
          </cell>
          <cell r="H277">
            <v>1.0900642067572544</v>
          </cell>
          <cell r="I277">
            <v>40.482496451134445</v>
          </cell>
          <cell r="J277">
            <v>20591485.117716577</v>
          </cell>
          <cell r="K277">
            <v>1.0223044226422913</v>
          </cell>
          <cell r="L277">
            <v>34.725193922209698</v>
          </cell>
          <cell r="M277">
            <v>20591485.117716577</v>
          </cell>
          <cell r="N277">
            <v>1.0223044226422913</v>
          </cell>
          <cell r="O277">
            <v>37.394501809290681</v>
          </cell>
          <cell r="P277"/>
          <cell r="Q277">
            <v>56892.639877403213</v>
          </cell>
        </row>
        <row r="278">
          <cell r="D278">
            <v>39358</v>
          </cell>
          <cell r="E278" t="str">
            <v/>
          </cell>
          <cell r="F278">
            <v>57972.766452465228</v>
          </cell>
          <cell r="G278">
            <v>182006.02716904058</v>
          </cell>
          <cell r="H278">
            <v>1.0663712538870971</v>
          </cell>
          <cell r="I278">
            <v>42.075498547772881</v>
          </cell>
          <cell r="J278">
            <v>20649457.884169042</v>
          </cell>
          <cell r="K278">
            <v>1.0222950741688239</v>
          </cell>
          <cell r="L278">
            <v>34.726215424649418</v>
          </cell>
          <cell r="M278">
            <v>20649457.884169042</v>
          </cell>
          <cell r="N278">
            <v>1.0222950741688239</v>
          </cell>
          <cell r="O278">
            <v>37.395472491770057</v>
          </cell>
          <cell r="P278"/>
          <cell r="Q278">
            <v>56892.639877403213</v>
          </cell>
        </row>
        <row r="279">
          <cell r="D279">
            <v>39359</v>
          </cell>
          <cell r="E279" t="str">
            <v/>
          </cell>
          <cell r="F279">
            <v>51843.719228992421</v>
          </cell>
          <cell r="G279">
            <v>233849.74639803299</v>
          </cell>
          <cell r="H279">
            <v>1.0275922637003267</v>
          </cell>
          <cell r="I279">
            <v>44.789076527504548</v>
          </cell>
          <cell r="J279">
            <v>20701301.603398036</v>
          </cell>
          <cell r="K279">
            <v>1.0219831990085959</v>
          </cell>
          <cell r="L279">
            <v>34.760305560612522</v>
          </cell>
          <cell r="M279">
            <v>20701301.603398036</v>
          </cell>
          <cell r="N279">
            <v>1.0219831990085959</v>
          </cell>
          <cell r="O279">
            <v>37.427865174443532</v>
          </cell>
          <cell r="P279"/>
          <cell r="Q279">
            <v>56892.639877403213</v>
          </cell>
        </row>
        <row r="280">
          <cell r="D280">
            <v>39360</v>
          </cell>
          <cell r="E280" t="str">
            <v/>
          </cell>
          <cell r="F280">
            <v>48763.643066052326</v>
          </cell>
          <cell r="G280">
            <v>282613.38946408534</v>
          </cell>
          <cell r="H280">
            <v>0.99349719075466758</v>
          </cell>
          <cell r="I280">
            <v>47.282628298667362</v>
          </cell>
          <cell r="J280">
            <v>20750065.246464089</v>
          </cell>
          <cell r="K280">
            <v>1.0215214393410719</v>
          </cell>
          <cell r="L280">
            <v>34.810820875968517</v>
          </cell>
          <cell r="M280">
            <v>20750065.246464089</v>
          </cell>
          <cell r="N280">
            <v>1.0215214393410719</v>
          </cell>
          <cell r="O280">
            <v>37.47585996420991</v>
          </cell>
          <cell r="P280"/>
          <cell r="Q280">
            <v>56892.639877403213</v>
          </cell>
        </row>
        <row r="281">
          <cell r="D281">
            <v>39361</v>
          </cell>
          <cell r="E281" t="str">
            <v/>
          </cell>
          <cell r="F281">
            <v>42932.410624628676</v>
          </cell>
          <cell r="G281">
            <v>325545.80008871399</v>
          </cell>
          <cell r="H281">
            <v>0.9536845796756428</v>
          </cell>
          <cell r="I281">
            <v>50.318394280949185</v>
          </cell>
          <cell r="J281">
            <v>20792997.657088716</v>
          </cell>
          <cell r="K281">
            <v>1.0207759904665059</v>
          </cell>
          <cell r="L281">
            <v>34.892476190096545</v>
          </cell>
          <cell r="M281">
            <v>20792997.657088716</v>
          </cell>
          <cell r="N281">
            <v>1.0207759904665059</v>
          </cell>
          <cell r="O281">
            <v>37.553427861203367</v>
          </cell>
          <cell r="P281"/>
          <cell r="Q281">
            <v>56892.639877403213</v>
          </cell>
        </row>
        <row r="282">
          <cell r="D282">
            <v>39362</v>
          </cell>
          <cell r="E282" t="str">
            <v/>
          </cell>
          <cell r="F282">
            <v>42105.933731968878</v>
          </cell>
          <cell r="G282">
            <v>367651.73382068286</v>
          </cell>
          <cell r="H282">
            <v>0.92317172086363786</v>
          </cell>
          <cell r="I282">
            <v>52.731638201523324</v>
          </cell>
          <cell r="J282">
            <v>20835103.590820685</v>
          </cell>
          <cell r="K282">
            <v>1.0199942334152379</v>
          </cell>
          <cell r="L282">
            <v>34.97824803029026</v>
          </cell>
          <cell r="M282">
            <v>20835103.590820685</v>
          </cell>
          <cell r="N282">
            <v>1.0199942334152379</v>
          </cell>
          <cell r="O282">
            <v>37.634888831258117</v>
          </cell>
          <cell r="P282"/>
          <cell r="Q282">
            <v>56892.639877403213</v>
          </cell>
        </row>
        <row r="283">
          <cell r="D283">
            <v>39363</v>
          </cell>
          <cell r="E283" t="str">
            <v/>
          </cell>
          <cell r="F283">
            <v>19359.364037048101</v>
          </cell>
          <cell r="G283">
            <v>387011.09785773093</v>
          </cell>
          <cell r="H283">
            <v>0.85031011632544484</v>
          </cell>
          <cell r="I283">
            <v>58.768721686039939</v>
          </cell>
          <cell r="J283">
            <v>20854462.954857733</v>
          </cell>
          <cell r="K283">
            <v>1.0181063407689646</v>
          </cell>
          <cell r="L283">
            <v>35.185969185536827</v>
          </cell>
          <cell r="M283">
            <v>20854462.954857733</v>
          </cell>
          <cell r="N283">
            <v>1.0181063407689646</v>
          </cell>
          <cell r="O283">
            <v>37.832096634690537</v>
          </cell>
          <cell r="P283"/>
          <cell r="Q283">
            <v>56892.639877403213</v>
          </cell>
        </row>
        <row r="284">
          <cell r="D284">
            <v>39364</v>
          </cell>
          <cell r="E284" t="str">
            <v/>
          </cell>
          <cell r="F284">
            <v>45254.219698940942</v>
          </cell>
          <cell r="G284">
            <v>432265.31755667186</v>
          </cell>
          <cell r="H284">
            <v>0.84421253490815051</v>
          </cell>
          <cell r="I284">
            <v>59.28953997724151</v>
          </cell>
          <cell r="J284">
            <v>20899717.174556673</v>
          </cell>
          <cell r="K284">
            <v>1.0174895809816549</v>
          </cell>
          <cell r="L284">
            <v>35.254009992216098</v>
          </cell>
          <cell r="M284">
            <v>20899717.174556673</v>
          </cell>
          <cell r="N284">
            <v>1.0174895809816549</v>
          </cell>
          <cell r="O284">
            <v>37.8966712783403</v>
          </cell>
          <cell r="P284"/>
          <cell r="Q284">
            <v>56892.639877403213</v>
          </cell>
        </row>
        <row r="285">
          <cell r="D285">
            <v>39365</v>
          </cell>
          <cell r="E285" t="str">
            <v/>
          </cell>
          <cell r="F285">
            <v>31360.654467855202</v>
          </cell>
          <cell r="G285">
            <v>463625.97202452703</v>
          </cell>
          <cell r="H285">
            <v>0.81491379732700953</v>
          </cell>
          <cell r="I285">
            <v>61.820319657262822</v>
          </cell>
          <cell r="J285">
            <v>20931077.829024527</v>
          </cell>
          <cell r="K285">
            <v>1.016201697160908</v>
          </cell>
          <cell r="L285">
            <v>35.396374373164072</v>
          </cell>
          <cell r="M285">
            <v>20931077.829024527</v>
          </cell>
          <cell r="N285">
            <v>1.016201697160908</v>
          </cell>
          <cell r="O285">
            <v>38.031747738640064</v>
          </cell>
          <cell r="P285"/>
          <cell r="Q285">
            <v>56892.639877403213</v>
          </cell>
        </row>
        <row r="286">
          <cell r="D286">
            <v>39366</v>
          </cell>
          <cell r="E286" t="str">
            <v/>
          </cell>
          <cell r="F286">
            <v>27064.15669293726</v>
          </cell>
          <cell r="G286">
            <v>490690.12871746428</v>
          </cell>
          <cell r="H286">
            <v>0.78407670334677315</v>
          </cell>
          <cell r="I286">
            <v>64.527266891789893</v>
          </cell>
          <cell r="J286">
            <v>20958141.985717464</v>
          </cell>
          <cell r="K286">
            <v>1.0147128884017818</v>
          </cell>
          <cell r="L286">
            <v>35.561429492511131</v>
          </cell>
          <cell r="M286">
            <v>20958141.985717464</v>
          </cell>
          <cell r="N286">
            <v>1.0147128884017818</v>
          </cell>
          <cell r="O286">
            <v>38.188293561228171</v>
          </cell>
          <cell r="P286"/>
          <cell r="Q286">
            <v>56892.639877403213</v>
          </cell>
        </row>
        <row r="287">
          <cell r="D287">
            <v>39367</v>
          </cell>
          <cell r="E287" t="str">
            <v/>
          </cell>
          <cell r="F287">
            <v>37803.474363302557</v>
          </cell>
          <cell r="G287">
            <v>528493.60308076686</v>
          </cell>
          <cell r="H287">
            <v>0.77410951021023533</v>
          </cell>
          <cell r="I287">
            <v>65.409824115508471</v>
          </cell>
          <cell r="J287">
            <v>20995945.460080765</v>
          </cell>
          <cell r="K287">
            <v>1.0137507873220672</v>
          </cell>
          <cell r="L287">
            <v>35.66836528369506</v>
          </cell>
          <cell r="M287">
            <v>20995945.460080765</v>
          </cell>
          <cell r="N287">
            <v>1.0137507873220672</v>
          </cell>
          <cell r="O287">
            <v>38.28968233618378</v>
          </cell>
          <cell r="P287"/>
          <cell r="Q287">
            <v>56892.639877403213</v>
          </cell>
        </row>
        <row r="288">
          <cell r="D288">
            <v>39368</v>
          </cell>
          <cell r="E288" t="str">
            <v/>
          </cell>
          <cell r="F288">
            <v>20179.737430431651</v>
          </cell>
          <cell r="G288">
            <v>548673.3405111985</v>
          </cell>
          <cell r="H288">
            <v>0.74184712941309416</v>
          </cell>
          <cell r="I288">
            <v>68.284520292696101</v>
          </cell>
          <cell r="J288">
            <v>21016125.197511196</v>
          </cell>
          <cell r="K288">
            <v>1.0119453586550473</v>
          </cell>
          <cell r="L288">
            <v>35.86961402814994</v>
          </cell>
          <cell r="M288">
            <v>21016125.197511196</v>
          </cell>
          <cell r="N288">
            <v>1.0119453586550473</v>
          </cell>
          <cell r="O288">
            <v>38.480419897088595</v>
          </cell>
          <cell r="P288"/>
          <cell r="Q288">
            <v>56892.639877403213</v>
          </cell>
        </row>
        <row r="289">
          <cell r="D289">
            <v>39369</v>
          </cell>
          <cell r="E289" t="str">
            <v/>
          </cell>
          <cell r="F289">
            <v>18916.23329821365</v>
          </cell>
          <cell r="G289">
            <v>567589.57380941219</v>
          </cell>
          <cell r="H289">
            <v>0.71260733378379681</v>
          </cell>
          <cell r="I289">
            <v>70.902601295501768</v>
          </cell>
          <cell r="J289">
            <v>21035041.430809408</v>
          </cell>
          <cell r="K289">
            <v>1.0100891220085597</v>
          </cell>
          <cell r="L289">
            <v>36.077311876547924</v>
          </cell>
          <cell r="M289">
            <v>21035041.430809408</v>
          </cell>
          <cell r="N289">
            <v>1.0100891220085597</v>
          </cell>
          <cell r="O289">
            <v>38.677172132419543</v>
          </cell>
          <cell r="P289"/>
          <cell r="Q289">
            <v>56892.639877403213</v>
          </cell>
        </row>
        <row r="290">
          <cell r="D290">
            <v>39370</v>
          </cell>
          <cell r="E290" t="str">
            <v/>
          </cell>
          <cell r="F290">
            <v>28289.169061979032</v>
          </cell>
          <cell r="G290">
            <v>595878.74287139124</v>
          </cell>
          <cell r="H290">
            <v>0.69824936248981506</v>
          </cell>
          <cell r="I290">
            <v>72.188117791378502</v>
          </cell>
          <cell r="J290">
            <v>21063330.599871386</v>
          </cell>
          <cell r="K290">
            <v>1.0086918560913543</v>
          </cell>
          <cell r="L290">
            <v>36.234178922753458</v>
          </cell>
          <cell r="M290">
            <v>21063330.599871386</v>
          </cell>
          <cell r="N290">
            <v>1.0086918560913543</v>
          </cell>
          <cell r="O290">
            <v>38.825707289847735</v>
          </cell>
          <cell r="P290"/>
          <cell r="Q290">
            <v>56892.639877403213</v>
          </cell>
        </row>
        <row r="291">
          <cell r="D291">
            <v>39371</v>
          </cell>
          <cell r="E291" t="str">
            <v/>
          </cell>
          <cell r="F291">
            <v>23702.705035921746</v>
          </cell>
          <cell r="G291">
            <v>619581.44790731301</v>
          </cell>
          <cell r="H291">
            <v>0.68064762995094419</v>
          </cell>
          <cell r="I291">
            <v>73.760399314220066</v>
          </cell>
          <cell r="J291">
            <v>21087033.304907307</v>
          </cell>
          <cell r="K291">
            <v>1.0070831409815044</v>
          </cell>
          <cell r="L291">
            <v>36.41534128813646</v>
          </cell>
          <cell r="M291">
            <v>21087033.304907307</v>
          </cell>
          <cell r="N291">
            <v>1.0070831409815044</v>
          </cell>
          <cell r="O291">
            <v>38.997178369557957</v>
          </cell>
          <cell r="P291"/>
          <cell r="Q291">
            <v>56892.639877403213</v>
          </cell>
        </row>
        <row r="292">
          <cell r="D292">
            <v>39372</v>
          </cell>
          <cell r="E292" t="str">
            <v/>
          </cell>
          <cell r="F292">
            <v>26606.998714544618</v>
          </cell>
          <cell r="G292">
            <v>646188.44662185758</v>
          </cell>
          <cell r="H292">
            <v>0.66811955249945698</v>
          </cell>
          <cell r="I292">
            <v>74.875135800411499</v>
          </cell>
          <cell r="J292">
            <v>21113640.303621851</v>
          </cell>
          <cell r="K292">
            <v>1.0056214728583801</v>
          </cell>
          <cell r="L292">
            <v>36.58045966836363</v>
          </cell>
          <cell r="M292">
            <v>21113640.303621851</v>
          </cell>
          <cell r="N292">
            <v>1.0056214728583801</v>
          </cell>
          <cell r="O292">
            <v>39.153399926608778</v>
          </cell>
          <cell r="P292"/>
          <cell r="Q292">
            <v>56892.639877403213</v>
          </cell>
        </row>
        <row r="293">
          <cell r="D293">
            <v>39373</v>
          </cell>
          <cell r="E293" t="str">
            <v/>
          </cell>
          <cell r="F293">
            <v>14634.763564419467</v>
          </cell>
          <cell r="G293">
            <v>660823.21018627705</v>
          </cell>
          <cell r="H293">
            <v>0.64529261860611664</v>
          </cell>
          <cell r="I293">
            <v>76.891888919499493</v>
          </cell>
          <cell r="J293">
            <v>21128275.06718627</v>
          </cell>
          <cell r="K293">
            <v>1.0035990202633922</v>
          </cell>
          <cell r="L293">
            <v>36.809734790269502</v>
          </cell>
          <cell r="M293">
            <v>21128275.06718627</v>
          </cell>
          <cell r="N293">
            <v>1.0035990202633922</v>
          </cell>
          <cell r="O293">
            <v>39.370221495195821</v>
          </cell>
          <cell r="P293"/>
          <cell r="Q293">
            <v>56892.639877403213</v>
          </cell>
        </row>
        <row r="294">
          <cell r="D294">
            <v>39374</v>
          </cell>
          <cell r="E294" t="str">
            <v/>
          </cell>
          <cell r="F294">
            <v>26476.197503885571</v>
          </cell>
          <cell r="G294">
            <v>687299.40769016265</v>
          </cell>
          <cell r="H294">
            <v>0.63582307156557039</v>
          </cell>
          <cell r="I294">
            <v>77.721358544104064</v>
          </cell>
          <cell r="J294">
            <v>21154751.264690157</v>
          </cell>
          <cell r="K294">
            <v>1.0021484247400858</v>
          </cell>
          <cell r="L294">
            <v>36.974757207180829</v>
          </cell>
          <cell r="M294">
            <v>21154751.264690157</v>
          </cell>
          <cell r="N294">
            <v>1.0021484247400858</v>
          </cell>
          <cell r="O294">
            <v>39.526209238522839</v>
          </cell>
          <cell r="P294"/>
          <cell r="Q294">
            <v>56892.639877403213</v>
          </cell>
        </row>
        <row r="295">
          <cell r="D295">
            <v>39375</v>
          </cell>
          <cell r="E295" t="str">
            <v/>
          </cell>
          <cell r="F295">
            <v>12672.100652243264</v>
          </cell>
          <cell r="G295">
            <v>699971.5083424059</v>
          </cell>
          <cell r="H295">
            <v>0.61516877213885701</v>
          </cell>
          <cell r="I295">
            <v>79.511632512459428</v>
          </cell>
          <cell r="J295">
            <v>21167423.365342401</v>
          </cell>
          <cell r="K295">
            <v>1.0000534536942656</v>
          </cell>
          <cell r="L295">
            <v>37.213931520801104</v>
          </cell>
          <cell r="M295">
            <v>21167423.365342401</v>
          </cell>
          <cell r="N295">
            <v>1.0000534536942656</v>
          </cell>
          <cell r="O295">
            <v>39.752184714944796</v>
          </cell>
          <cell r="P295"/>
          <cell r="Q295">
            <v>56892.639877403213</v>
          </cell>
        </row>
        <row r="296">
          <cell r="D296">
            <v>39376</v>
          </cell>
          <cell r="E296" t="str">
            <v/>
          </cell>
          <cell r="F296">
            <v>25781.002570370023</v>
          </cell>
          <cell r="G296">
            <v>725752.51091277588</v>
          </cell>
          <cell r="H296">
            <v>0.60745367856493804</v>
          </cell>
          <cell r="I296">
            <v>80.172575968402199</v>
          </cell>
          <cell r="J296">
            <v>21193204.367912769</v>
          </cell>
          <cell r="K296">
            <v>0.99858738349642406</v>
          </cell>
          <cell r="L296">
            <v>37.381900218004283</v>
          </cell>
          <cell r="M296">
            <v>21193204.367912769</v>
          </cell>
          <cell r="N296">
            <v>0.99858738349642406</v>
          </cell>
          <cell r="O296">
            <v>39.910810911691776</v>
          </cell>
          <cell r="P296"/>
          <cell r="Q296">
            <v>56892.639877403213</v>
          </cell>
        </row>
        <row r="297">
          <cell r="D297">
            <v>39377</v>
          </cell>
          <cell r="E297" t="str">
            <v/>
          </cell>
          <cell r="F297">
            <v>12512.069556859668</v>
          </cell>
          <cell r="G297">
            <v>738264.58046963555</v>
          </cell>
          <cell r="H297">
            <v>0.58983870326197418</v>
          </cell>
          <cell r="I297">
            <v>81.662854732567908</v>
          </cell>
          <cell r="J297">
            <v>21205716.437469628</v>
          </cell>
          <cell r="K297">
            <v>0.99650561460232501</v>
          </cell>
          <cell r="L297">
            <v>37.621246890589163</v>
          </cell>
          <cell r="M297">
            <v>21205716.437469628</v>
          </cell>
          <cell r="N297">
            <v>0.99650561460232501</v>
          </cell>
          <cell r="O297">
            <v>40.136741956436431</v>
          </cell>
          <cell r="P297"/>
          <cell r="Q297">
            <v>56892.639877403213</v>
          </cell>
        </row>
        <row r="298">
          <cell r="D298">
            <v>39378</v>
          </cell>
          <cell r="E298" t="str">
            <v/>
          </cell>
          <cell r="F298">
            <v>19844.477403891473</v>
          </cell>
          <cell r="G298">
            <v>758109.05787352705</v>
          </cell>
          <cell r="H298">
            <v>0.57935900771757287</v>
          </cell>
          <cell r="I298">
            <v>82.535541498552419</v>
          </cell>
          <cell r="J298">
            <v>21225560.914873518</v>
          </cell>
          <cell r="K298">
            <v>0.99477859535401392</v>
          </cell>
          <cell r="L298">
            <v>37.820550186319871</v>
          </cell>
          <cell r="M298">
            <v>21225560.914873518</v>
          </cell>
          <cell r="N298">
            <v>0.99477859535401392</v>
          </cell>
          <cell r="O298">
            <v>40.324782706842385</v>
          </cell>
          <cell r="P298"/>
          <cell r="Q298">
            <v>56892.639877403213</v>
          </cell>
        </row>
        <row r="299">
          <cell r="D299">
            <v>39379</v>
          </cell>
          <cell r="E299" t="str">
            <v/>
          </cell>
          <cell r="F299">
            <v>19557.205409092305</v>
          </cell>
          <cell r="G299">
            <v>777666.26328261942</v>
          </cell>
          <cell r="H299">
            <v>0.56954222971430413</v>
          </cell>
          <cell r="I299">
            <v>83.342477497069979</v>
          </cell>
          <cell r="J299">
            <v>21245118.120282609</v>
          </cell>
          <cell r="K299">
            <v>0.99304733364474218</v>
          </cell>
          <cell r="L299">
            <v>38.021017310095829</v>
          </cell>
          <cell r="M299">
            <v>21245118.120282609</v>
          </cell>
          <cell r="N299">
            <v>0.99304733364474218</v>
          </cell>
          <cell r="O299">
            <v>40.513838719030183</v>
          </cell>
          <cell r="P299"/>
          <cell r="Q299">
            <v>56892.639877403213</v>
          </cell>
        </row>
        <row r="300">
          <cell r="D300">
            <v>39380</v>
          </cell>
          <cell r="E300" t="str">
            <v/>
          </cell>
          <cell r="F300">
            <v>22254.782898770929</v>
          </cell>
          <cell r="G300">
            <v>799921.04618139029</v>
          </cell>
          <cell r="H300">
            <v>0.56240740307015058</v>
          </cell>
          <cell r="I300">
            <v>83.922054656728719</v>
          </cell>
          <cell r="J300">
            <v>21267372.903181382</v>
          </cell>
          <cell r="K300">
            <v>0.99145101215401277</v>
          </cell>
          <cell r="L300">
            <v>38.206455725764044</v>
          </cell>
          <cell r="M300">
            <v>21267372.903181382</v>
          </cell>
          <cell r="N300">
            <v>0.99145101215401277</v>
          </cell>
          <cell r="O300">
            <v>40.688648353482378</v>
          </cell>
          <cell r="P300"/>
          <cell r="Q300">
            <v>56892.639877403213</v>
          </cell>
        </row>
        <row r="301">
          <cell r="D301">
            <v>39381</v>
          </cell>
          <cell r="E301" t="str">
            <v/>
          </cell>
          <cell r="F301">
            <v>16166.112371721882</v>
          </cell>
          <cell r="G301">
            <v>816087.15855311218</v>
          </cell>
          <cell r="H301">
            <v>0.55170524173769164</v>
          </cell>
          <cell r="I301">
            <v>84.779712492298842</v>
          </cell>
          <cell r="J301">
            <v>21283539.015553102</v>
          </cell>
          <cell r="K301">
            <v>0.98958004265445199</v>
          </cell>
          <cell r="L301">
            <v>38.424524865291467</v>
          </cell>
          <cell r="M301">
            <v>21283539.015553102</v>
          </cell>
          <cell r="N301">
            <v>0.98958004265445199</v>
          </cell>
          <cell r="O301">
            <v>40.894129475734765</v>
          </cell>
          <cell r="P301"/>
          <cell r="Q301">
            <v>56892.639877403213</v>
          </cell>
        </row>
        <row r="302">
          <cell r="D302">
            <v>39382</v>
          </cell>
          <cell r="E302" t="str">
            <v/>
          </cell>
          <cell r="F302">
            <v>14431.955042892394</v>
          </cell>
          <cell r="G302">
            <v>830519.11359600455</v>
          </cell>
          <cell r="H302">
            <v>0.5406668988555714</v>
          </cell>
          <cell r="I302">
            <v>85.648535085073405</v>
          </cell>
          <cell r="J302">
            <v>21297970.970595993</v>
          </cell>
          <cell r="K302">
            <v>0.98763852824594733</v>
          </cell>
          <cell r="L302">
            <v>38.651641719599198</v>
          </cell>
          <cell r="M302">
            <v>21297970.970595993</v>
          </cell>
          <cell r="N302">
            <v>0.98763852824594733</v>
          </cell>
          <cell r="O302">
            <v>41.108035023534981</v>
          </cell>
          <cell r="P302"/>
          <cell r="Q302">
            <v>56892.639877403213</v>
          </cell>
        </row>
        <row r="303">
          <cell r="D303">
            <v>39383</v>
          </cell>
          <cell r="E303" t="str">
            <v/>
          </cell>
          <cell r="F303">
            <v>24052.088794433163</v>
          </cell>
          <cell r="G303">
            <v>854571.20239043771</v>
          </cell>
          <cell r="H303">
            <v>0.536456036336872</v>
          </cell>
          <cell r="I303">
            <v>85.975491177646404</v>
          </cell>
          <cell r="J303">
            <v>21322023.059390426</v>
          </cell>
          <cell r="K303">
            <v>0.98615216634656511</v>
          </cell>
          <cell r="L303">
            <v>38.826081346188801</v>
          </cell>
          <cell r="M303">
            <v>21322023.059390426</v>
          </cell>
          <cell r="N303">
            <v>0.98615216634656511</v>
          </cell>
          <cell r="O303">
            <v>41.272258381205205</v>
          </cell>
          <cell r="P303"/>
          <cell r="Q303">
            <v>56892.639877403213</v>
          </cell>
        </row>
        <row r="304">
          <cell r="D304">
            <v>39384</v>
          </cell>
          <cell r="E304" t="str">
            <v/>
          </cell>
          <cell r="F304">
            <v>19708.053940002126</v>
          </cell>
          <cell r="G304">
            <v>874279.25633043982</v>
          </cell>
          <cell r="H304">
            <v>0.52990264870962211</v>
          </cell>
          <cell r="I304">
            <v>86.479176207383404</v>
          </cell>
          <cell r="J304">
            <v>21341731.113330428</v>
          </cell>
          <cell r="K304">
            <v>0.98447321998258097</v>
          </cell>
          <cell r="L304">
            <v>39.023711171511444</v>
          </cell>
          <cell r="M304">
            <v>21341731.113330428</v>
          </cell>
          <cell r="N304">
            <v>0.98447321998258097</v>
          </cell>
          <cell r="O304">
            <v>41.458241962889609</v>
          </cell>
          <cell r="P304"/>
          <cell r="Q304">
            <v>56892.639877403213</v>
          </cell>
        </row>
        <row r="305">
          <cell r="D305">
            <v>39385</v>
          </cell>
          <cell r="E305" t="str">
            <v/>
          </cell>
          <cell r="F305">
            <v>18248.091793468557</v>
          </cell>
          <cell r="G305">
            <v>892527.34812390839</v>
          </cell>
          <cell r="H305">
            <v>0.52293076342106692</v>
          </cell>
          <cell r="I305">
            <v>87.007872115297829</v>
          </cell>
          <cell r="J305">
            <v>21359979.205123898</v>
          </cell>
          <cell r="K305">
            <v>0.98273589266541195</v>
          </cell>
          <cell r="L305">
            <v>39.228867978619441</v>
          </cell>
          <cell r="M305">
            <v>21359979.205123898</v>
          </cell>
          <cell r="N305">
            <v>0.98273589266541195</v>
          </cell>
          <cell r="O305">
            <v>41.651229129136034</v>
          </cell>
          <cell r="P305"/>
          <cell r="Q305">
            <v>56892.639877403213</v>
          </cell>
        </row>
        <row r="306">
          <cell r="D306">
            <v>39386</v>
          </cell>
          <cell r="E306" t="str">
            <v>*</v>
          </cell>
          <cell r="F306">
            <v>17883.700876091527</v>
          </cell>
          <cell r="G306">
            <v>910411.04899999988</v>
          </cell>
          <cell r="H306">
            <v>0.51620206793222179</v>
          </cell>
          <cell r="I306">
            <v>87.510843769060912</v>
          </cell>
          <cell r="J306">
            <v>21377862.905999988</v>
          </cell>
          <cell r="K306">
            <v>0.98099091539442873</v>
          </cell>
          <cell r="L306">
            <v>39.435596153428762</v>
          </cell>
          <cell r="M306">
            <v>21377862.905999988</v>
          </cell>
          <cell r="N306">
            <v>0.98099091539442873</v>
          </cell>
          <cell r="O306">
            <v>41.845613123647531</v>
          </cell>
          <cell r="P306"/>
          <cell r="Q306">
            <v>56892.639877403213</v>
          </cell>
        </row>
        <row r="307">
          <cell r="D307">
            <v>39387</v>
          </cell>
          <cell r="E307" t="str">
            <v/>
          </cell>
          <cell r="F307">
            <v>19938.390063444487</v>
          </cell>
          <cell r="G307">
            <v>19938.390063444487</v>
          </cell>
          <cell r="H307">
            <v>0.22022883732200815</v>
          </cell>
          <cell r="I307">
            <v>99.894166728073813</v>
          </cell>
          <cell r="J307">
            <v>21397801.296063434</v>
          </cell>
          <cell r="K307">
            <v>0.97784342128401158</v>
          </cell>
          <cell r="L307">
            <v>42.685992509298323</v>
          </cell>
          <cell r="M307">
            <v>21397801.296063434</v>
          </cell>
          <cell r="N307">
            <v>0.97784342128401158</v>
          </cell>
          <cell r="O307">
            <v>43.47388127892453</v>
          </cell>
          <cell r="P307"/>
          <cell r="Q307">
            <v>90534.874115016646</v>
          </cell>
        </row>
        <row r="308">
          <cell r="D308">
            <v>39388</v>
          </cell>
          <cell r="E308" t="str">
            <v/>
          </cell>
          <cell r="F308">
            <v>14254.602840450583</v>
          </cell>
          <cell r="G308">
            <v>34192.992903895072</v>
          </cell>
          <cell r="H308">
            <v>0.18883879410080065</v>
          </cell>
          <cell r="I308">
            <v>99.963564625928271</v>
          </cell>
          <cell r="J308">
            <v>21412055.898903884</v>
          </cell>
          <cell r="K308">
            <v>0.97446319476592103</v>
          </cell>
          <cell r="L308">
            <v>43.142894525474837</v>
          </cell>
          <cell r="M308">
            <v>21412055.898903884</v>
          </cell>
          <cell r="N308">
            <v>0.97446319476592103</v>
          </cell>
          <cell r="O308">
            <v>43.894711708634162</v>
          </cell>
          <cell r="P308"/>
          <cell r="Q308">
            <v>90534.874115016646</v>
          </cell>
        </row>
        <row r="309">
          <cell r="D309">
            <v>39389</v>
          </cell>
          <cell r="E309" t="str">
            <v/>
          </cell>
          <cell r="F309">
            <v>19883.212809760982</v>
          </cell>
          <cell r="G309">
            <v>54076.205713656054</v>
          </cell>
          <cell r="H309">
            <v>0.19909898898906428</v>
          </cell>
          <cell r="I309">
            <v>99.946895036831364</v>
          </cell>
          <cell r="J309">
            <v>21431939.111713644</v>
          </cell>
          <cell r="K309">
            <v>0.97136581574479142</v>
          </cell>
          <cell r="L309">
            <v>43.563770563467187</v>
          </cell>
          <cell r="M309">
            <v>21431939.111713644</v>
          </cell>
          <cell r="N309">
            <v>0.97136581574479142</v>
          </cell>
          <cell r="O309">
            <v>44.282222951611303</v>
          </cell>
          <cell r="P309"/>
          <cell r="Q309">
            <v>90534.874115016646</v>
          </cell>
        </row>
        <row r="310">
          <cell r="D310">
            <v>39390</v>
          </cell>
          <cell r="E310" t="str">
            <v/>
          </cell>
          <cell r="F310">
            <v>16400.321312726679</v>
          </cell>
          <cell r="G310">
            <v>70476.527026382741</v>
          </cell>
          <cell r="H310">
            <v>0.19461154531691421</v>
          </cell>
          <cell r="I310">
            <v>99.95479454407355</v>
          </cell>
          <cell r="J310">
            <v>21448339.43302637</v>
          </cell>
          <cell r="K310">
            <v>0.96813654104704561</v>
          </cell>
          <cell r="L310">
            <v>44.004780785699197</v>
          </cell>
          <cell r="M310">
            <v>21448339.43302637</v>
          </cell>
          <cell r="N310">
            <v>0.96813654104704561</v>
          </cell>
          <cell r="O310">
            <v>44.688139009579444</v>
          </cell>
          <cell r="P310"/>
          <cell r="Q310">
            <v>90534.874115016646</v>
          </cell>
        </row>
        <row r="311">
          <cell r="D311">
            <v>39391</v>
          </cell>
          <cell r="E311" t="str">
            <v/>
          </cell>
          <cell r="F311">
            <v>20527.557409310142</v>
          </cell>
          <cell r="G311">
            <v>91004.084435692886</v>
          </cell>
          <cell r="H311">
            <v>0.20103652945953213</v>
          </cell>
          <cell r="I311">
            <v>99.943167513820725</v>
          </cell>
          <cell r="J311">
            <v>21468866.990435679</v>
          </cell>
          <cell r="K311">
            <v>0.96511908947895575</v>
          </cell>
          <cell r="L311">
            <v>44.418872202548165</v>
          </cell>
          <cell r="M311">
            <v>21468866.990435679</v>
          </cell>
          <cell r="N311">
            <v>0.96511908947895575</v>
          </cell>
          <cell r="O311">
            <v>45.069161511688804</v>
          </cell>
          <cell r="P311"/>
          <cell r="Q311">
            <v>90534.874115016646</v>
          </cell>
        </row>
        <row r="312">
          <cell r="D312">
            <v>39392</v>
          </cell>
          <cell r="E312" t="str">
            <v/>
          </cell>
          <cell r="F312">
            <v>26598.1806366487</v>
          </cell>
          <cell r="G312">
            <v>117602.26507234159</v>
          </cell>
          <cell r="H312">
            <v>0.21649533070710814</v>
          </cell>
          <cell r="I312">
            <v>99.905594203407034</v>
          </cell>
          <cell r="J312">
            <v>21495465.171072327</v>
          </cell>
          <cell r="K312">
            <v>0.96239789479701221</v>
          </cell>
          <cell r="L312">
            <v>44.79394615204081</v>
          </cell>
          <cell r="M312">
            <v>21495465.171072327</v>
          </cell>
          <cell r="N312">
            <v>0.96239789479701221</v>
          </cell>
          <cell r="O312">
            <v>45.414190560441703</v>
          </cell>
          <cell r="P312"/>
          <cell r="Q312">
            <v>90534.874115016646</v>
          </cell>
        </row>
        <row r="313">
          <cell r="D313">
            <v>39393</v>
          </cell>
          <cell r="E313" t="str">
            <v/>
          </cell>
          <cell r="F313">
            <v>11920.0202549932</v>
          </cell>
          <cell r="G313">
            <v>129522.28532733479</v>
          </cell>
          <cell r="H313">
            <v>0.20437631132820713</v>
          </cell>
          <cell r="I313">
            <v>99.936265510950477</v>
          </cell>
          <cell r="J313">
            <v>21507385.191327319</v>
          </cell>
          <cell r="K313">
            <v>0.95904415191218095</v>
          </cell>
          <cell r="L313">
            <v>45.258309265280751</v>
          </cell>
          <cell r="M313">
            <v>21507385.191327319</v>
          </cell>
          <cell r="N313">
            <v>0.95904415191218095</v>
          </cell>
          <cell r="O313">
            <v>45.841243097477246</v>
          </cell>
          <cell r="P313"/>
          <cell r="Q313">
            <v>90534.874115016646</v>
          </cell>
        </row>
        <row r="314">
          <cell r="D314">
            <v>39394</v>
          </cell>
          <cell r="E314" t="str">
            <v/>
          </cell>
          <cell r="F314">
            <v>22709.541394160537</v>
          </cell>
          <cell r="G314">
            <v>152231.82672149531</v>
          </cell>
          <cell r="H314">
            <v>0.21018395978562096</v>
          </cell>
          <cell r="I314">
            <v>99.922726521240605</v>
          </cell>
          <cell r="J314">
            <v>21530094.732721478</v>
          </cell>
          <cell r="K314">
            <v>0.95619656398952901</v>
          </cell>
          <cell r="L314">
            <v>45.654380796889662</v>
          </cell>
          <cell r="M314">
            <v>21530094.732721478</v>
          </cell>
          <cell r="N314">
            <v>0.95619656398952901</v>
          </cell>
          <cell r="O314">
            <v>46.205398738539103</v>
          </cell>
          <cell r="P314"/>
          <cell r="Q314">
            <v>90534.874115016646</v>
          </cell>
        </row>
        <row r="315">
          <cell r="D315">
            <v>39395</v>
          </cell>
          <cell r="E315" t="str">
            <v/>
          </cell>
          <cell r="F315">
            <v>11065.500884174138</v>
          </cell>
          <cell r="G315">
            <v>163297.32760566944</v>
          </cell>
          <cell r="H315">
            <v>0.20041058972137626</v>
          </cell>
          <cell r="I315">
            <v>99.944393390553671</v>
          </cell>
          <cell r="J315">
            <v>21541160.233605653</v>
          </cell>
          <cell r="K315">
            <v>0.95285671855934895</v>
          </cell>
          <cell r="L315">
            <v>46.120976821854477</v>
          </cell>
          <cell r="M315">
            <v>21541160.233605653</v>
          </cell>
          <cell r="N315">
            <v>0.95285671855934895</v>
          </cell>
          <cell r="O315">
            <v>46.634295153312323</v>
          </cell>
          <cell r="P315"/>
          <cell r="Q315">
            <v>90534.874115016646</v>
          </cell>
        </row>
        <row r="316">
          <cell r="D316">
            <v>39396</v>
          </cell>
          <cell r="E316" t="str">
            <v/>
          </cell>
          <cell r="F316">
            <v>8109.5168993237457</v>
          </cell>
          <cell r="G316">
            <v>171406.84450499318</v>
          </cell>
          <cell r="H316">
            <v>0.1893268711979825</v>
          </cell>
          <cell r="I316">
            <v>99.962879838167794</v>
          </cell>
          <cell r="J316">
            <v>21549269.750504978</v>
          </cell>
          <cell r="K316">
            <v>0.94941328272558223</v>
          </cell>
          <cell r="L316">
            <v>46.604322471933635</v>
          </cell>
          <cell r="M316">
            <v>21549269.750504978</v>
          </cell>
          <cell r="N316">
            <v>0.94941328272558223</v>
          </cell>
          <cell r="O316">
            <v>47.078482524681874</v>
          </cell>
          <cell r="P316"/>
          <cell r="Q316">
            <v>90534.874115016646</v>
          </cell>
        </row>
        <row r="317">
          <cell r="D317">
            <v>39397</v>
          </cell>
          <cell r="E317" t="str">
            <v/>
          </cell>
          <cell r="F317">
            <v>17184.609255245065</v>
          </cell>
          <cell r="G317">
            <v>188591.45376023825</v>
          </cell>
          <cell r="H317">
            <v>0.18937097756148971</v>
          </cell>
          <cell r="I317">
            <v>99.9628174581145</v>
          </cell>
          <cell r="J317">
            <v>21566454.359760225</v>
          </cell>
          <cell r="K317">
            <v>0.94639544794115993</v>
          </cell>
          <cell r="L317">
            <v>47.029787983403324</v>
          </cell>
          <cell r="M317">
            <v>21566454.359760225</v>
          </cell>
          <cell r="N317">
            <v>0.94639544794115993</v>
          </cell>
          <cell r="O317">
            <v>47.46939842829854</v>
          </cell>
          <cell r="P317"/>
          <cell r="Q317">
            <v>90534.874115016646</v>
          </cell>
        </row>
        <row r="318">
          <cell r="D318">
            <v>39398</v>
          </cell>
          <cell r="E318" t="str">
            <v/>
          </cell>
          <cell r="F318">
            <v>25680.051010893105</v>
          </cell>
          <cell r="G318">
            <v>214271.50477113135</v>
          </cell>
          <cell r="H318">
            <v>0.19722740993976728</v>
          </cell>
          <cell r="I318">
            <v>99.950311235939054</v>
          </cell>
          <cell r="J318">
            <v>21592134.410771117</v>
          </cell>
          <cell r="K318">
            <v>0.94377282563529308</v>
          </cell>
          <cell r="L318">
            <v>47.400916765982018</v>
          </cell>
          <cell r="M318">
            <v>21592134.410771117</v>
          </cell>
          <cell r="N318">
            <v>0.94377282563529308</v>
          </cell>
          <cell r="O318">
            <v>47.810334258077035</v>
          </cell>
          <cell r="P318"/>
          <cell r="Q318">
            <v>90534.874115016646</v>
          </cell>
        </row>
        <row r="319">
          <cell r="D319">
            <v>39399</v>
          </cell>
          <cell r="E319" t="str">
            <v/>
          </cell>
          <cell r="F319">
            <v>11867.533946919706</v>
          </cell>
          <cell r="G319">
            <v>226139.03871805104</v>
          </cell>
          <cell r="H319">
            <v>0.19213933680981421</v>
          </cell>
          <cell r="I319">
            <v>99.95873327428005</v>
          </cell>
          <cell r="J319">
            <v>21604001.944718037</v>
          </cell>
          <cell r="K319">
            <v>0.94056952493088408</v>
          </cell>
          <cell r="L319">
            <v>47.855923701772518</v>
          </cell>
          <cell r="M319">
            <v>21604001.944718037</v>
          </cell>
          <cell r="N319">
            <v>0.94056952493088408</v>
          </cell>
          <cell r="O319">
            <v>48.228260753586014</v>
          </cell>
          <cell r="P319"/>
          <cell r="Q319">
            <v>90534.874115016646</v>
          </cell>
        </row>
        <row r="320">
          <cell r="D320">
            <v>39400</v>
          </cell>
          <cell r="E320" t="str">
            <v/>
          </cell>
          <cell r="F320">
            <v>13932.272663270702</v>
          </cell>
          <cell r="G320">
            <v>240071.31138132175</v>
          </cell>
          <cell r="H320">
            <v>0.18940713156751712</v>
          </cell>
          <cell r="I320">
            <v>99.962766263418374</v>
          </cell>
          <cell r="J320">
            <v>21617934.217381306</v>
          </cell>
          <cell r="K320">
            <v>0.93748091657401256</v>
          </cell>
          <cell r="L320">
            <v>48.296375863950637</v>
          </cell>
          <cell r="M320">
            <v>21617934.217381306</v>
          </cell>
          <cell r="N320">
            <v>0.93748091657401256</v>
          </cell>
          <cell r="O320">
            <v>48.632759471392447</v>
          </cell>
          <cell r="P320"/>
          <cell r="Q320">
            <v>90534.874115016646</v>
          </cell>
        </row>
        <row r="321">
          <cell r="D321">
            <v>39401</v>
          </cell>
          <cell r="E321" t="str">
            <v/>
          </cell>
          <cell r="F321">
            <v>15211.940739579135</v>
          </cell>
          <cell r="G321">
            <v>255283.2521209009</v>
          </cell>
          <cell r="H321">
            <v>0.18798152249160613</v>
          </cell>
          <cell r="I321">
            <v>99.964743203889142</v>
          </cell>
          <cell r="J321">
            <v>21633146.158120885</v>
          </cell>
          <cell r="K321">
            <v>0.93447174281592083</v>
          </cell>
          <cell r="L321">
            <v>48.727099477700733</v>
          </cell>
          <cell r="M321">
            <v>21633146.158120885</v>
          </cell>
          <cell r="N321">
            <v>0.93447174281592083</v>
          </cell>
          <cell r="O321">
            <v>49.028275086834647</v>
          </cell>
          <cell r="P321"/>
          <cell r="Q321">
            <v>90534.874115016646</v>
          </cell>
        </row>
        <row r="322">
          <cell r="D322">
            <v>39402</v>
          </cell>
          <cell r="E322" t="str">
            <v/>
          </cell>
          <cell r="F322">
            <v>16352.043420839209</v>
          </cell>
          <cell r="G322">
            <v>271635.29554174008</v>
          </cell>
          <cell r="H322">
            <v>0.18752117498711826</v>
          </cell>
          <cell r="I322">
            <v>99.965363524626511</v>
          </cell>
          <cell r="J322">
            <v>21649498.201541726</v>
          </cell>
          <cell r="K322">
            <v>0.93153507011268044</v>
          </cell>
          <cell r="L322">
            <v>49.148929126057418</v>
          </cell>
          <cell r="M322">
            <v>21649498.201541726</v>
          </cell>
          <cell r="N322">
            <v>0.93153507011268044</v>
          </cell>
          <cell r="O322">
            <v>49.415584150867488</v>
          </cell>
          <cell r="P322"/>
          <cell r="Q322">
            <v>90534.874115016646</v>
          </cell>
        </row>
        <row r="323">
          <cell r="D323">
            <v>39403</v>
          </cell>
          <cell r="E323" t="str">
            <v/>
          </cell>
          <cell r="F323">
            <v>16822.578960539238</v>
          </cell>
          <cell r="G323">
            <v>288457.87450227933</v>
          </cell>
          <cell r="H323">
            <v>0.18742070865734531</v>
          </cell>
          <cell r="I323">
            <v>99.965497748153069</v>
          </cell>
          <cell r="J323">
            <v>21666320.780502263</v>
          </cell>
          <cell r="K323">
            <v>0.92864135610686793</v>
          </cell>
          <cell r="L323">
            <v>49.565984640042934</v>
          </cell>
          <cell r="M323">
            <v>21666320.780502263</v>
          </cell>
          <cell r="N323">
            <v>0.92864135610686793</v>
          </cell>
          <cell r="O323">
            <v>49.798477991492952</v>
          </cell>
          <cell r="P323"/>
          <cell r="Q323">
            <v>90534.874115016646</v>
          </cell>
        </row>
        <row r="324">
          <cell r="D324">
            <v>39404</v>
          </cell>
          <cell r="E324" t="str">
            <v/>
          </cell>
          <cell r="F324">
            <v>9547.4432056153018</v>
          </cell>
          <cell r="G324">
            <v>298005.3177078946</v>
          </cell>
          <cell r="H324">
            <v>0.18286711221069538</v>
          </cell>
          <cell r="I324">
            <v>99.971162551765943</v>
          </cell>
          <cell r="J324">
            <v>21675868.223707877</v>
          </cell>
          <cell r="K324">
            <v>0.9254593982704542</v>
          </cell>
          <cell r="L324">
            <v>50.026139268933314</v>
          </cell>
          <cell r="M324">
            <v>21675868.223707877</v>
          </cell>
          <cell r="N324">
            <v>0.9254593982704542</v>
          </cell>
          <cell r="O324">
            <v>50.220911900339615</v>
          </cell>
          <cell r="P324"/>
          <cell r="Q324">
            <v>90534.874115016646</v>
          </cell>
        </row>
        <row r="325">
          <cell r="D325">
            <v>39405</v>
          </cell>
          <cell r="E325" t="str">
            <v/>
          </cell>
          <cell r="F325">
            <v>20841.319862759417</v>
          </cell>
          <cell r="G325">
            <v>318846.63757065404</v>
          </cell>
          <cell r="H325">
            <v>0.18535842835638724</v>
          </cell>
          <cell r="I325">
            <v>99.968163215260134</v>
          </cell>
          <cell r="J325">
            <v>21696709.543570638</v>
          </cell>
          <cell r="K325">
            <v>0.92278228454931333</v>
          </cell>
          <cell r="L325">
            <v>50.414513481609923</v>
          </cell>
          <cell r="M325">
            <v>21696709.543570638</v>
          </cell>
          <cell r="N325">
            <v>0.92278228454931333</v>
          </cell>
          <cell r="O325">
            <v>50.577432373585353</v>
          </cell>
          <cell r="P325"/>
          <cell r="Q325">
            <v>90534.874115016646</v>
          </cell>
        </row>
        <row r="326">
          <cell r="D326">
            <v>39406</v>
          </cell>
          <cell r="E326" t="str">
            <v/>
          </cell>
          <cell r="F326">
            <v>59351.559957233527</v>
          </cell>
          <cell r="G326">
            <v>378198.19752788759</v>
          </cell>
          <cell r="H326">
            <v>0.20886879295122232</v>
          </cell>
          <cell r="I326">
            <v>99.925971384722615</v>
          </cell>
          <cell r="J326">
            <v>21756061.10352787</v>
          </cell>
          <cell r="K326">
            <v>0.92175730406697098</v>
          </cell>
          <cell r="L326">
            <v>50.563499371924038</v>
          </cell>
          <cell r="M326">
            <v>21756061.10352787</v>
          </cell>
          <cell r="N326">
            <v>0.92175730406697098</v>
          </cell>
          <cell r="O326">
            <v>50.714195756327697</v>
          </cell>
          <cell r="P326"/>
          <cell r="Q326">
            <v>90534.874115016646</v>
          </cell>
        </row>
        <row r="327">
          <cell r="D327">
            <v>39407</v>
          </cell>
          <cell r="E327" t="str">
            <v/>
          </cell>
          <cell r="F327">
            <v>66954.320675089402</v>
          </cell>
          <cell r="G327">
            <v>445152.51820297702</v>
          </cell>
          <cell r="H327">
            <v>0.23413893451838969</v>
          </cell>
          <cell r="I327">
            <v>99.842035787078558</v>
          </cell>
          <cell r="J327">
            <v>21823015.42420296</v>
          </cell>
          <cell r="K327">
            <v>0.92106103842924492</v>
          </cell>
          <cell r="L327">
            <v>50.66479512458428</v>
          </cell>
          <cell r="M327">
            <v>21823015.42420296</v>
          </cell>
          <cell r="N327">
            <v>0.92106103842924492</v>
          </cell>
          <cell r="O327">
            <v>50.807180713786138</v>
          </cell>
          <cell r="P327"/>
          <cell r="Q327">
            <v>90534.874115016646</v>
          </cell>
        </row>
        <row r="328">
          <cell r="D328">
            <v>39408</v>
          </cell>
          <cell r="E328" t="str">
            <v/>
          </cell>
          <cell r="F328">
            <v>64166.001559150209</v>
          </cell>
          <cell r="G328">
            <v>509318.51976212725</v>
          </cell>
          <cell r="H328">
            <v>0.25571186831229603</v>
          </cell>
          <cell r="I328">
            <v>99.725580487283011</v>
          </cell>
          <cell r="J328">
            <v>21887181.425762109</v>
          </cell>
          <cell r="K328">
            <v>0.92025283787292356</v>
          </cell>
          <cell r="L328">
            <v>50.78246630175822</v>
          </cell>
          <cell r="M328">
            <v>21887181.425762109</v>
          </cell>
          <cell r="N328">
            <v>0.92025283787292356</v>
          </cell>
          <cell r="O328">
            <v>50.915197016344081</v>
          </cell>
          <cell r="P328"/>
          <cell r="Q328">
            <v>90534.874115016646</v>
          </cell>
        </row>
        <row r="329">
          <cell r="D329">
            <v>39409</v>
          </cell>
          <cell r="E329" t="str">
            <v/>
          </cell>
          <cell r="F329">
            <v>45313.464240183603</v>
          </cell>
          <cell r="G329">
            <v>554631.9840023109</v>
          </cell>
          <cell r="H329">
            <v>0.26635519541808528</v>
          </cell>
          <cell r="I329">
            <v>99.64905228760297</v>
          </cell>
          <cell r="J329">
            <v>21932494.890002292</v>
          </cell>
          <cell r="K329">
            <v>0.91866111243682724</v>
          </cell>
          <cell r="L329">
            <v>51.014497533156721</v>
          </cell>
          <cell r="M329">
            <v>21932494.890002292</v>
          </cell>
          <cell r="N329">
            <v>0.91866111243682724</v>
          </cell>
          <cell r="O329">
            <v>51.12818896428022</v>
          </cell>
          <cell r="P329"/>
          <cell r="Q329">
            <v>90534.874115016646</v>
          </cell>
        </row>
        <row r="330">
          <cell r="D330">
            <v>39410</v>
          </cell>
          <cell r="E330" t="str">
            <v/>
          </cell>
          <cell r="F330">
            <v>24168.051735876736</v>
          </cell>
          <cell r="G330">
            <v>578800.03573818761</v>
          </cell>
          <cell r="H330">
            <v>0.26637987175107475</v>
          </cell>
          <cell r="I330">
            <v>99.648858532039355</v>
          </cell>
          <cell r="J330">
            <v>21956662.94173817</v>
          </cell>
          <cell r="K330">
            <v>0.91619906592973566</v>
          </cell>
          <cell r="L330">
            <v>51.374120777705265</v>
          </cell>
          <cell r="M330">
            <v>21956662.94173817</v>
          </cell>
          <cell r="N330">
            <v>0.91619906592973566</v>
          </cell>
          <cell r="O330">
            <v>51.458302492370045</v>
          </cell>
          <cell r="P330"/>
          <cell r="Q330">
            <v>90534.874115016646</v>
          </cell>
        </row>
        <row r="331">
          <cell r="D331">
            <v>39411</v>
          </cell>
          <cell r="E331" t="str">
            <v/>
          </cell>
          <cell r="F331">
            <v>29563.497566718717</v>
          </cell>
          <cell r="G331">
            <v>608363.53330490633</v>
          </cell>
          <cell r="H331">
            <v>0.26878638281731476</v>
          </cell>
          <cell r="I331">
            <v>99.629584985932468</v>
          </cell>
          <cell r="J331">
            <v>21986226.439304888</v>
          </cell>
          <cell r="K331">
            <v>0.91397984339798366</v>
          </cell>
          <cell r="L331">
            <v>51.699009310051068</v>
          </cell>
          <cell r="M331">
            <v>21986226.439304888</v>
          </cell>
          <cell r="N331">
            <v>0.91397984339798366</v>
          </cell>
          <cell r="O331">
            <v>51.756533697350363</v>
          </cell>
          <cell r="P331"/>
          <cell r="Q331">
            <v>90534.874115016646</v>
          </cell>
        </row>
        <row r="332">
          <cell r="D332">
            <v>39412</v>
          </cell>
          <cell r="E332" t="str">
            <v/>
          </cell>
          <cell r="F332">
            <v>26611.572567581352</v>
          </cell>
          <cell r="G332">
            <v>634975.10587248765</v>
          </cell>
          <cell r="H332">
            <v>0.26975372413516563</v>
          </cell>
          <cell r="I332">
            <v>99.621624649757266</v>
          </cell>
          <cell r="J332">
            <v>22012838.01187247</v>
          </cell>
          <cell r="K332">
            <v>0.91165500962365742</v>
          </cell>
          <cell r="L332">
            <v>52.040084418147877</v>
          </cell>
          <cell r="M332">
            <v>22012838.01187247</v>
          </cell>
          <cell r="N332">
            <v>0.91165500962365742</v>
          </cell>
          <cell r="O332">
            <v>52.069629084518333</v>
          </cell>
          <cell r="P332"/>
          <cell r="Q332">
            <v>90534.874115016646</v>
          </cell>
        </row>
        <row r="333">
          <cell r="D333">
            <v>39413</v>
          </cell>
          <cell r="E333" t="str">
            <v/>
          </cell>
          <cell r="F333">
            <v>26547.88817957888</v>
          </cell>
          <cell r="G333">
            <v>661522.99405206658</v>
          </cell>
          <cell r="H333">
            <v>0.2706233578060962</v>
          </cell>
          <cell r="I333">
            <v>99.614362785935811</v>
          </cell>
          <cell r="J333">
            <v>22039385.900052048</v>
          </cell>
          <cell r="K333">
            <v>0.90934491691767749</v>
          </cell>
          <cell r="L333">
            <v>52.379711063330404</v>
          </cell>
          <cell r="M333">
            <v>22039385.900052048</v>
          </cell>
          <cell r="N333">
            <v>0.90934491691767749</v>
          </cell>
          <cell r="O333">
            <v>52.381404185120203</v>
          </cell>
          <cell r="P333"/>
          <cell r="Q333">
            <v>90534.874115016646</v>
          </cell>
        </row>
        <row r="334">
          <cell r="D334">
            <v>39414</v>
          </cell>
          <cell r="E334" t="str">
            <v/>
          </cell>
          <cell r="F334">
            <v>35129.931886044229</v>
          </cell>
          <cell r="G334">
            <v>696652.9259381108</v>
          </cell>
          <cell r="H334">
            <v>0.2748163277836822</v>
          </cell>
          <cell r="I334">
            <v>99.577921754620562</v>
          </cell>
          <cell r="J334">
            <v>22074515.831938092</v>
          </cell>
          <cell r="K334">
            <v>0.90740479581741984</v>
          </cell>
          <cell r="L334">
            <v>52.665479294758512</v>
          </cell>
          <cell r="M334">
            <v>22074515.831938092</v>
          </cell>
          <cell r="N334">
            <v>0.90740479581741984</v>
          </cell>
          <cell r="O334">
            <v>52.643747458150912</v>
          </cell>
          <cell r="P334"/>
          <cell r="Q334">
            <v>90534.874115016646</v>
          </cell>
        </row>
        <row r="335">
          <cell r="D335">
            <v>39415</v>
          </cell>
          <cell r="E335" t="str">
            <v/>
          </cell>
          <cell r="F335">
            <v>30363.680202750351</v>
          </cell>
          <cell r="G335">
            <v>727016.60614086117</v>
          </cell>
          <cell r="H335">
            <v>0.27690476612293802</v>
          </cell>
          <cell r="I335">
            <v>99.558870744588404</v>
          </cell>
          <cell r="J335">
            <v>22104879.51214084</v>
          </cell>
          <cell r="K335">
            <v>0.90528386454722698</v>
          </cell>
          <cell r="L335">
            <v>52.978421747456416</v>
          </cell>
          <cell r="M335">
            <v>22104879.51214084</v>
          </cell>
          <cell r="N335">
            <v>0.90528386454722698</v>
          </cell>
          <cell r="O335">
            <v>52.931050435637282</v>
          </cell>
          <cell r="P335"/>
          <cell r="Q335">
            <v>90534.874115016646</v>
          </cell>
        </row>
        <row r="336">
          <cell r="D336">
            <v>39416</v>
          </cell>
          <cell r="E336" t="str">
            <v>*</v>
          </cell>
          <cell r="F336">
            <v>21788.789859138877</v>
          </cell>
          <cell r="G336">
            <v>748805.39600000007</v>
          </cell>
          <cell r="H336">
            <v>0.27569685284984152</v>
          </cell>
          <cell r="I336">
            <v>99.569963531241228</v>
          </cell>
          <cell r="J336">
            <v>22126668.301999979</v>
          </cell>
          <cell r="K336">
            <v>0.90282872398573566</v>
          </cell>
          <cell r="L336">
            <v>53.341361733645762</v>
          </cell>
          <cell r="M336">
            <v>22126668.301999979</v>
          </cell>
          <cell r="N336">
            <v>0.90282872398573566</v>
          </cell>
          <cell r="O336">
            <v>53.264275256250528</v>
          </cell>
          <cell r="P336"/>
          <cell r="Q336">
            <v>90534.874115016646</v>
          </cell>
        </row>
        <row r="337">
          <cell r="D337">
            <v>39417</v>
          </cell>
          <cell r="E337" t="str">
            <v/>
          </cell>
          <cell r="F337">
            <v>31384.747424918125</v>
          </cell>
          <cell r="G337">
            <v>31384.747424918125</v>
          </cell>
          <cell r="H337">
            <v>0.24383881729097448</v>
          </cell>
          <cell r="I337">
            <v>95.697619085580527</v>
          </cell>
          <cell r="J337">
            <v>22158053.049424898</v>
          </cell>
          <cell r="K337">
            <v>0.89938594568861019</v>
          </cell>
          <cell r="L337">
            <v>58.228216547083413</v>
          </cell>
          <cell r="M337">
            <v>22158053.049424898</v>
          </cell>
          <cell r="N337">
            <v>0.89938594568861019</v>
          </cell>
          <cell r="O337">
            <v>58.240837669782572</v>
          </cell>
          <cell r="P337"/>
          <cell r="Q337">
            <v>128711.0386016452</v>
          </cell>
        </row>
        <row r="338">
          <cell r="D338">
            <v>39418</v>
          </cell>
          <cell r="E338" t="str">
            <v/>
          </cell>
          <cell r="F338">
            <v>24924.709850143165</v>
          </cell>
          <cell r="G338">
            <v>56309.457275061286</v>
          </cell>
          <cell r="H338">
            <v>0.21874369862454646</v>
          </cell>
          <cell r="I338">
            <v>96.888119847635323</v>
          </cell>
          <cell r="J338">
            <v>22182977.759275042</v>
          </cell>
          <cell r="K338">
            <v>0.89571810540648811</v>
          </cell>
          <cell r="L338">
            <v>58.858324352258194</v>
          </cell>
          <cell r="M338">
            <v>22182977.759275042</v>
          </cell>
          <cell r="N338">
            <v>0.89571810540648811</v>
          </cell>
          <cell r="O338">
            <v>58.871105745819328</v>
          </cell>
          <cell r="P338"/>
          <cell r="Q338">
            <v>128711.0386016452</v>
          </cell>
        </row>
        <row r="339">
          <cell r="D339">
            <v>39419</v>
          </cell>
          <cell r="E339" t="str">
            <v/>
          </cell>
          <cell r="F339">
            <v>28909.894786692465</v>
          </cell>
          <cell r="G339">
            <v>85219.352061753743</v>
          </cell>
          <cell r="H339">
            <v>0.22069941316508151</v>
          </cell>
          <cell r="I339">
            <v>96.802095762478785</v>
          </cell>
          <cell r="J339">
            <v>22211887.654061735</v>
          </cell>
          <cell r="K339">
            <v>0.8922482771157153</v>
          </cell>
          <cell r="L339">
            <v>59.454689045837974</v>
          </cell>
          <cell r="M339">
            <v>22211887.654061735</v>
          </cell>
          <cell r="N339">
            <v>0.8922482771157153</v>
          </cell>
          <cell r="O339">
            <v>59.467618355854889</v>
          </cell>
          <cell r="P339"/>
          <cell r="Q339">
            <v>128711.0386016452</v>
          </cell>
        </row>
        <row r="340">
          <cell r="D340">
            <v>39420</v>
          </cell>
          <cell r="E340" t="str">
            <v/>
          </cell>
          <cell r="F340">
            <v>25076.223296096014</v>
          </cell>
          <cell r="G340">
            <v>110295.57535784975</v>
          </cell>
          <cell r="H340">
            <v>0.21423099478516666</v>
          </cell>
          <cell r="I340">
            <v>97.08211418129757</v>
          </cell>
          <cell r="J340">
            <v>22236963.877357829</v>
          </cell>
          <cell r="K340">
            <v>0.8886609384974834</v>
          </cell>
          <cell r="L340">
            <v>60.07137897451085</v>
          </cell>
          <cell r="M340">
            <v>22236963.877357829</v>
          </cell>
          <cell r="N340">
            <v>0.8886609384974834</v>
          </cell>
          <cell r="O340">
            <v>60.084457271377104</v>
          </cell>
          <cell r="P340"/>
          <cell r="Q340">
            <v>128711.0386016452</v>
          </cell>
        </row>
        <row r="341">
          <cell r="D341">
            <v>39421</v>
          </cell>
          <cell r="E341" t="str">
            <v/>
          </cell>
          <cell r="F341">
            <v>32114.417323696787</v>
          </cell>
          <cell r="G341">
            <v>142409.99268154654</v>
          </cell>
          <cell r="H341">
            <v>0.2212863701959534</v>
          </cell>
          <cell r="I341">
            <v>96.776049347742145</v>
          </cell>
          <cell r="J341">
            <v>22269078.294681527</v>
          </cell>
          <cell r="K341">
            <v>0.88539014509328984</v>
          </cell>
          <cell r="L341">
            <v>60.633635553426238</v>
          </cell>
          <cell r="M341">
            <v>22269078.294681527</v>
          </cell>
          <cell r="N341">
            <v>0.88539014509328984</v>
          </cell>
          <cell r="O341">
            <v>60.646846069358659</v>
          </cell>
          <cell r="P341"/>
          <cell r="Q341">
            <v>128711.0386016452</v>
          </cell>
        </row>
        <row r="342">
          <cell r="D342">
            <v>39422</v>
          </cell>
          <cell r="E342" t="str">
            <v/>
          </cell>
          <cell r="F342">
            <v>25962.059142274989</v>
          </cell>
          <cell r="G342">
            <v>168372.05182382153</v>
          </cell>
          <cell r="H342">
            <v>0.21802332528878296</v>
          </cell>
          <cell r="I342">
            <v>96.919510031892827</v>
          </cell>
          <cell r="J342">
            <v>22295040.353823803</v>
          </cell>
          <cell r="K342">
            <v>0.88190929255930062</v>
          </cell>
          <cell r="L342">
            <v>61.231845273734734</v>
          </cell>
          <cell r="M342">
            <v>22295040.353823803</v>
          </cell>
          <cell r="N342">
            <v>0.88190929255930062</v>
          </cell>
          <cell r="O342">
            <v>61.245192569853771</v>
          </cell>
          <cell r="P342"/>
          <cell r="Q342">
            <v>128711.0386016452</v>
          </cell>
        </row>
        <row r="343">
          <cell r="D343">
            <v>39423</v>
          </cell>
          <cell r="E343" t="str">
            <v/>
          </cell>
          <cell r="F343">
            <v>22429.840016347804</v>
          </cell>
          <cell r="G343">
            <v>190801.89184016932</v>
          </cell>
          <cell r="H343">
            <v>0.21177214803141045</v>
          </cell>
          <cell r="I343">
            <v>97.185149815032702</v>
          </cell>
          <cell r="J343">
            <v>22317470.19384015</v>
          </cell>
          <cell r="K343">
            <v>0.87832469108265665</v>
          </cell>
          <cell r="L343">
            <v>61.847565190684016</v>
          </cell>
          <cell r="M343">
            <v>22317470.19384015</v>
          </cell>
          <cell r="N343">
            <v>0.87832469108265665</v>
          </cell>
          <cell r="O343">
            <v>61.861048962740249</v>
          </cell>
          <cell r="P343"/>
          <cell r="Q343">
            <v>128711.0386016452</v>
          </cell>
        </row>
        <row r="344">
          <cell r="D344">
            <v>39424</v>
          </cell>
          <cell r="E344" t="str">
            <v/>
          </cell>
          <cell r="F344">
            <v>21284.727650997382</v>
          </cell>
          <cell r="G344">
            <v>212086.6194911667</v>
          </cell>
          <cell r="H344">
            <v>0.20597166897584943</v>
          </cell>
          <cell r="I344">
            <v>97.420675215918521</v>
          </cell>
          <cell r="J344">
            <v>22338754.921491146</v>
          </cell>
          <cell r="K344">
            <v>0.87473138265353634</v>
          </cell>
          <cell r="L344">
            <v>62.464294599814593</v>
          </cell>
          <cell r="M344">
            <v>22338754.921491146</v>
          </cell>
          <cell r="N344">
            <v>0.87473138265353634</v>
          </cell>
          <cell r="O344">
            <v>62.477910566712566</v>
          </cell>
          <cell r="P344"/>
          <cell r="Q344">
            <v>128711.0386016452</v>
          </cell>
        </row>
        <row r="345">
          <cell r="D345">
            <v>39425</v>
          </cell>
          <cell r="E345" t="str">
            <v/>
          </cell>
          <cell r="F345">
            <v>21722.282684681064</v>
          </cell>
          <cell r="G345">
            <v>233808.90217584776</v>
          </cell>
          <cell r="H345">
            <v>0.2018379090920914</v>
          </cell>
          <cell r="I345">
            <v>97.581997336246488</v>
          </cell>
          <cell r="J345">
            <v>22360477.204175826</v>
          </cell>
          <cell r="K345">
            <v>0.87119116089190274</v>
          </cell>
          <cell r="L345">
            <v>63.071277186102691</v>
          </cell>
          <cell r="M345">
            <v>22360477.204175826</v>
          </cell>
          <cell r="N345">
            <v>0.87119116089190274</v>
          </cell>
          <cell r="O345">
            <v>63.08501873182162</v>
          </cell>
          <cell r="P345"/>
          <cell r="Q345">
            <v>128711.0386016452</v>
          </cell>
        </row>
        <row r="346">
          <cell r="D346">
            <v>39426</v>
          </cell>
          <cell r="E346" t="str">
            <v/>
          </cell>
          <cell r="F346">
            <v>32837.825500009902</v>
          </cell>
          <cell r="G346">
            <v>266646.72767585766</v>
          </cell>
          <cell r="H346">
            <v>0.20716694587565029</v>
          </cell>
          <cell r="I346">
            <v>97.373012891272793</v>
          </cell>
          <cell r="J346">
            <v>22393315.029675838</v>
          </cell>
          <cell r="K346">
            <v>0.86811718256076509</v>
          </cell>
          <cell r="L346">
            <v>63.597685900448518</v>
          </cell>
          <cell r="M346">
            <v>22393315.029675838</v>
          </cell>
          <cell r="N346">
            <v>0.86811718256076509</v>
          </cell>
          <cell r="O346">
            <v>63.611532621482468</v>
          </cell>
          <cell r="P346"/>
          <cell r="Q346">
            <v>128711.0386016452</v>
          </cell>
        </row>
        <row r="347">
          <cell r="D347">
            <v>39427</v>
          </cell>
          <cell r="E347" t="str">
            <v/>
          </cell>
          <cell r="F347">
            <v>35396.088915173998</v>
          </cell>
          <cell r="G347">
            <v>302042.81659103167</v>
          </cell>
          <cell r="H347">
            <v>0.21333397795735751</v>
          </cell>
          <cell r="I347">
            <v>97.119921846916839</v>
          </cell>
          <cell r="J347">
            <v>22428711.118591011</v>
          </cell>
          <cell r="K347">
            <v>0.86517241176175552</v>
          </cell>
          <cell r="L347">
            <v>64.101313301418401</v>
          </cell>
          <cell r="M347">
            <v>22428711.118591011</v>
          </cell>
          <cell r="N347">
            <v>0.86517241176175552</v>
          </cell>
          <cell r="O347">
            <v>64.115257318822685</v>
          </cell>
          <cell r="P347"/>
          <cell r="Q347">
            <v>128711.0386016452</v>
          </cell>
        </row>
        <row r="348">
          <cell r="D348">
            <v>39428</v>
          </cell>
          <cell r="E348" t="str">
            <v/>
          </cell>
          <cell r="F348">
            <v>30666.439720517126</v>
          </cell>
          <cell r="G348">
            <v>332709.25631154882</v>
          </cell>
          <cell r="H348">
            <v>0.21541098308674</v>
          </cell>
          <cell r="I348">
            <v>97.031997885883811</v>
          </cell>
          <cell r="J348">
            <v>22459377.558311529</v>
          </cell>
          <cell r="K348">
            <v>0.86207519604330163</v>
          </cell>
          <cell r="L348">
            <v>64.63021809961262</v>
          </cell>
          <cell r="M348">
            <v>22459377.558311529</v>
          </cell>
          <cell r="N348">
            <v>0.86207519604330163</v>
          </cell>
          <cell r="O348">
            <v>64.644260710907446</v>
          </cell>
          <cell r="P348"/>
          <cell r="Q348">
            <v>128711.0386016452</v>
          </cell>
        </row>
        <row r="349">
          <cell r="D349">
            <v>39429</v>
          </cell>
          <cell r="E349" t="str">
            <v/>
          </cell>
          <cell r="F349">
            <v>28933.188501433604</v>
          </cell>
          <cell r="G349">
            <v>361642.4448129824</v>
          </cell>
          <cell r="H349">
            <v>0.21613258585455203</v>
          </cell>
          <cell r="I349">
            <v>97.001136824225654</v>
          </cell>
          <cell r="J349">
            <v>22488310.746812962</v>
          </cell>
          <cell r="K349">
            <v>0.85894223130112046</v>
          </cell>
          <cell r="L349">
            <v>65.164290436258838</v>
          </cell>
          <cell r="M349">
            <v>22488310.746812962</v>
          </cell>
          <cell r="N349">
            <v>0.85894223130112046</v>
          </cell>
          <cell r="O349">
            <v>65.178428788311095</v>
          </cell>
          <cell r="P349"/>
          <cell r="Q349">
            <v>128711.0386016452</v>
          </cell>
        </row>
        <row r="350">
          <cell r="D350">
            <v>39430</v>
          </cell>
          <cell r="E350" t="str">
            <v/>
          </cell>
          <cell r="F350">
            <v>29140.27647462289</v>
          </cell>
          <cell r="G350">
            <v>390782.72128760529</v>
          </cell>
          <cell r="H350">
            <v>0.21686602659568971</v>
          </cell>
          <cell r="I350">
            <v>96.969604049495885</v>
          </cell>
          <cell r="J350">
            <v>22517451.023287583</v>
          </cell>
          <cell r="K350">
            <v>0.85584779099678676</v>
          </cell>
          <cell r="L350">
            <v>65.690760633723215</v>
          </cell>
          <cell r="M350">
            <v>22517451.023287583</v>
          </cell>
          <cell r="N350">
            <v>0.85584779099678676</v>
          </cell>
          <cell r="O350">
            <v>65.704989519602464</v>
          </cell>
          <cell r="P350"/>
          <cell r="Q350">
            <v>128711.0386016452</v>
          </cell>
        </row>
        <row r="351">
          <cell r="D351">
            <v>39431</v>
          </cell>
          <cell r="E351" t="str">
            <v/>
          </cell>
          <cell r="F351">
            <v>19050.366465427251</v>
          </cell>
          <cell r="G351">
            <v>409833.08775303257</v>
          </cell>
          <cell r="H351">
            <v>0.21227554487197597</v>
          </cell>
          <cell r="I351">
            <v>97.164209491365426</v>
          </cell>
          <cell r="J351">
            <v>22536501.38975301</v>
          </cell>
          <cell r="K351">
            <v>0.85240184741894887</v>
          </cell>
          <cell r="L351">
            <v>66.275689472070155</v>
          </cell>
          <cell r="M351">
            <v>22536501.38975301</v>
          </cell>
          <cell r="N351">
            <v>0.85240184741894887</v>
          </cell>
          <cell r="O351">
            <v>66.290014356769973</v>
          </cell>
          <cell r="P351"/>
          <cell r="Q351">
            <v>128711.0386016452</v>
          </cell>
        </row>
        <row r="352">
          <cell r="D352">
            <v>39432</v>
          </cell>
          <cell r="E352" t="str">
            <v/>
          </cell>
          <cell r="F352">
            <v>28383.273873997568</v>
          </cell>
          <cell r="G352">
            <v>438216.36162703013</v>
          </cell>
          <cell r="H352">
            <v>0.21279078235438381</v>
          </cell>
          <cell r="I352">
            <v>97.142694382652252</v>
          </cell>
          <cell r="J352">
            <v>22564884.663627006</v>
          </cell>
          <cell r="K352">
            <v>0.84934058272881829</v>
          </cell>
          <cell r="L352">
            <v>66.794015509533068</v>
          </cell>
          <cell r="M352">
            <v>22564884.663627006</v>
          </cell>
          <cell r="N352">
            <v>0.84934058272881829</v>
          </cell>
          <cell r="O352">
            <v>66.808421326497069</v>
          </cell>
          <cell r="P352"/>
          <cell r="Q352">
            <v>128711.0386016452</v>
          </cell>
        </row>
        <row r="353">
          <cell r="D353">
            <v>39433</v>
          </cell>
          <cell r="E353" t="str">
            <v/>
          </cell>
          <cell r="F353">
            <v>27417.406237304516</v>
          </cell>
          <cell r="G353">
            <v>465633.76786433463</v>
          </cell>
          <cell r="H353">
            <v>0.21280398275590015</v>
          </cell>
          <cell r="I353">
            <v>97.14214207284158</v>
          </cell>
          <cell r="J353">
            <v>22592302.06986431</v>
          </cell>
          <cell r="K353">
            <v>0.84627265678268804</v>
          </cell>
          <cell r="L353">
            <v>67.312125471194491</v>
          </cell>
          <cell r="M353">
            <v>22592302.06986431</v>
          </cell>
          <cell r="N353">
            <v>0.84627265678268804</v>
          </cell>
          <cell r="O353">
            <v>67.326608207178339</v>
          </cell>
          <cell r="P353"/>
          <cell r="Q353">
            <v>128711.0386016452</v>
          </cell>
        </row>
        <row r="354">
          <cell r="D354">
            <v>39434</v>
          </cell>
          <cell r="E354" t="str">
            <v/>
          </cell>
          <cell r="F354">
            <v>17462.804436913641</v>
          </cell>
          <cell r="G354">
            <v>483096.57230124826</v>
          </cell>
          <cell r="H354">
            <v>0.20851901090041705</v>
          </cell>
          <cell r="I354">
            <v>97.318551961791542</v>
          </cell>
          <cell r="J354">
            <v>22609764.874301225</v>
          </cell>
          <cell r="K354">
            <v>0.84286307696906138</v>
          </cell>
          <cell r="L354">
            <v>67.886224616725826</v>
          </cell>
          <cell r="M354">
            <v>22609764.874301225</v>
          </cell>
          <cell r="N354">
            <v>0.84286307696906138</v>
          </cell>
          <cell r="O354">
            <v>67.90078782275728</v>
          </cell>
          <cell r="P354"/>
          <cell r="Q354">
            <v>128711.0386016452</v>
          </cell>
        </row>
        <row r="355">
          <cell r="D355">
            <v>39435</v>
          </cell>
          <cell r="E355" t="str">
            <v/>
          </cell>
          <cell r="F355">
            <v>23213.698057585611</v>
          </cell>
          <cell r="G355">
            <v>506310.27035883389</v>
          </cell>
          <cell r="H355">
            <v>0.20703670218005524</v>
          </cell>
          <cell r="I355">
            <v>97.378228470039076</v>
          </cell>
          <cell r="J355">
            <v>22632978.572358809</v>
          </cell>
          <cell r="K355">
            <v>0.83969942268209352</v>
          </cell>
          <cell r="L355">
            <v>68.417181240298191</v>
          </cell>
          <cell r="M355">
            <v>22632978.572358809</v>
          </cell>
          <cell r="N355">
            <v>0.83969942268209352</v>
          </cell>
          <cell r="O355">
            <v>68.431814303223007</v>
          </cell>
          <cell r="P355"/>
          <cell r="Q355">
            <v>128711.0386016452</v>
          </cell>
        </row>
        <row r="356">
          <cell r="D356">
            <v>39436</v>
          </cell>
          <cell r="E356" t="str">
            <v/>
          </cell>
          <cell r="F356">
            <v>22574.033158296075</v>
          </cell>
          <cell r="G356">
            <v>528884.30351712997</v>
          </cell>
          <cell r="H356">
            <v>0.20545413558273068</v>
          </cell>
          <cell r="I356">
            <v>97.441171130528019</v>
          </cell>
          <cell r="J356">
            <v>22655552.605517104</v>
          </cell>
          <cell r="K356">
            <v>0.83654222017564972</v>
          </cell>
          <cell r="L356">
            <v>68.945270045335391</v>
          </cell>
          <cell r="M356">
            <v>22655552.605517104</v>
          </cell>
          <cell r="N356">
            <v>0.83654222017564972</v>
          </cell>
          <cell r="O356">
            <v>68.959968126314081</v>
          </cell>
          <cell r="P356"/>
          <cell r="Q356">
            <v>128711.0386016452</v>
          </cell>
        </row>
        <row r="357">
          <cell r="D357">
            <v>39437</v>
          </cell>
          <cell r="E357" t="str">
            <v/>
          </cell>
          <cell r="F357">
            <v>15484.38426628147</v>
          </cell>
          <cell r="G357">
            <v>544368.68778341147</v>
          </cell>
          <cell r="H357">
            <v>0.20139934187078645</v>
          </cell>
          <cell r="I357">
            <v>97.598791451778169</v>
          </cell>
          <cell r="J357">
            <v>22671036.989783384</v>
          </cell>
          <cell r="K357">
            <v>0.83315434276826106</v>
          </cell>
          <cell r="L357">
            <v>69.509824962818541</v>
          </cell>
          <cell r="M357">
            <v>22671036.989783384</v>
          </cell>
          <cell r="N357">
            <v>0.83315434276826106</v>
          </cell>
          <cell r="O357">
            <v>69.524587507179476</v>
          </cell>
          <cell r="P357"/>
          <cell r="Q357">
            <v>128711.0386016452</v>
          </cell>
        </row>
        <row r="358">
          <cell r="D358">
            <v>39438</v>
          </cell>
          <cell r="E358" t="str">
            <v/>
          </cell>
          <cell r="F358">
            <v>23555.379849802583</v>
          </cell>
          <cell r="G358">
            <v>567924.06763321406</v>
          </cell>
          <cell r="H358">
            <v>0.20056345304507786</v>
          </cell>
          <cell r="I358">
            <v>97.630628986389738</v>
          </cell>
          <cell r="J358">
            <v>22694592.369633187</v>
          </cell>
          <cell r="K358">
            <v>0.83009357492287938</v>
          </cell>
          <cell r="L358">
            <v>70.017867085068758</v>
          </cell>
          <cell r="M358">
            <v>22694592.369633187</v>
          </cell>
          <cell r="N358">
            <v>0.83009357492287938</v>
          </cell>
          <cell r="O358">
            <v>70.032683073084627</v>
          </cell>
          <cell r="P358"/>
          <cell r="Q358">
            <v>128711.0386016452</v>
          </cell>
        </row>
        <row r="359">
          <cell r="D359">
            <v>39439</v>
          </cell>
          <cell r="E359" t="str">
            <v/>
          </cell>
          <cell r="F359">
            <v>24552.700052926408</v>
          </cell>
          <cell r="G359">
            <v>592476.76768614049</v>
          </cell>
          <cell r="H359">
            <v>0.20013714242754571</v>
          </cell>
          <cell r="I359">
            <v>97.646779800749556</v>
          </cell>
          <cell r="J359">
            <v>22719145.069686115</v>
          </cell>
          <cell r="K359">
            <v>0.82709779892992463</v>
          </cell>
          <cell r="L359">
            <v>70.513173004284681</v>
          </cell>
          <cell r="M359">
            <v>22719145.069686115</v>
          </cell>
          <cell r="N359">
            <v>0.82709779892992463</v>
          </cell>
          <cell r="O359">
            <v>70.528036829376234</v>
          </cell>
          <cell r="P359"/>
          <cell r="Q359">
            <v>128711.0386016452</v>
          </cell>
        </row>
        <row r="360">
          <cell r="D360">
            <v>39440</v>
          </cell>
          <cell r="E360" t="str">
            <v/>
          </cell>
          <cell r="F360">
            <v>21644.184813394269</v>
          </cell>
          <cell r="G360">
            <v>614120.9524995347</v>
          </cell>
          <cell r="H360">
            <v>0.19880480570131043</v>
          </cell>
          <cell r="I360">
            <v>97.696877735186433</v>
          </cell>
          <cell r="J360">
            <v>22740789.25449951</v>
          </cell>
          <cell r="K360">
            <v>0.82402457541888452</v>
          </cell>
          <cell r="L360">
            <v>71.019174522856119</v>
          </cell>
          <cell r="M360">
            <v>22740789.25449951</v>
          </cell>
          <cell r="N360">
            <v>0.82402457541888452</v>
          </cell>
          <cell r="O360">
            <v>71.034082764897491</v>
          </cell>
          <cell r="P360"/>
          <cell r="Q360">
            <v>128711.0386016452</v>
          </cell>
        </row>
        <row r="361">
          <cell r="D361">
            <v>39441</v>
          </cell>
          <cell r="E361" t="str">
            <v/>
          </cell>
          <cell r="F361">
            <v>22340.314172552877</v>
          </cell>
          <cell r="G361">
            <v>636461.2666720876</v>
          </cell>
          <cell r="H361">
            <v>0.1977953945789859</v>
          </cell>
          <cell r="I361">
            <v>97.734451419728927</v>
          </cell>
          <cell r="J361">
            <v>22763129.568672061</v>
          </cell>
          <cell r="K361">
            <v>0.82100499284139339</v>
          </cell>
          <cell r="L361">
            <v>71.514159570841926</v>
          </cell>
          <cell r="M361">
            <v>22763129.568672061</v>
          </cell>
          <cell r="N361">
            <v>0.82100499284139339</v>
          </cell>
          <cell r="O361">
            <v>71.529106805098223</v>
          </cell>
          <cell r="P361"/>
          <cell r="Q361">
            <v>128711.0386016452</v>
          </cell>
        </row>
        <row r="362">
          <cell r="D362">
            <v>39442</v>
          </cell>
          <cell r="E362" t="str">
            <v/>
          </cell>
          <cell r="F362">
            <v>18643.588898145033</v>
          </cell>
          <cell r="G362">
            <v>655104.85557023261</v>
          </cell>
          <cell r="H362">
            <v>0.1957589719778163</v>
          </cell>
          <cell r="I362">
            <v>97.80924962771283</v>
          </cell>
          <cell r="J362">
            <v>22781773.157570206</v>
          </cell>
          <cell r="K362">
            <v>0.81788060124058348</v>
          </cell>
          <cell r="L362">
            <v>72.023936152346536</v>
          </cell>
          <cell r="M362">
            <v>22781773.157570206</v>
          </cell>
          <cell r="N362">
            <v>0.81788060124058348</v>
          </cell>
          <cell r="O362">
            <v>72.038918824997381</v>
          </cell>
          <cell r="P362"/>
          <cell r="Q362">
            <v>128711.0386016452</v>
          </cell>
        </row>
        <row r="363">
          <cell r="D363">
            <v>39443</v>
          </cell>
          <cell r="E363" t="str">
            <v/>
          </cell>
          <cell r="F363">
            <v>23991.463025264246</v>
          </cell>
          <cell r="G363">
            <v>679096.31859549682</v>
          </cell>
          <cell r="H363">
            <v>0.1954122643775747</v>
          </cell>
          <cell r="I363">
            <v>97.821850226298707</v>
          </cell>
          <cell r="J363">
            <v>22805764.62059547</v>
          </cell>
          <cell r="K363">
            <v>0.81497606038488035</v>
          </cell>
          <cell r="L363">
            <v>72.495564117257928</v>
          </cell>
          <cell r="M363">
            <v>22805764.62059547</v>
          </cell>
          <cell r="N363">
            <v>0.81497606038488035</v>
          </cell>
          <cell r="O363">
            <v>72.510575211003172</v>
          </cell>
          <cell r="P363"/>
          <cell r="Q363">
            <v>128711.0386016452</v>
          </cell>
        </row>
        <row r="364">
          <cell r="D364">
            <v>39444</v>
          </cell>
          <cell r="E364" t="str">
            <v/>
          </cell>
          <cell r="F364">
            <v>17713.882411124665</v>
          </cell>
          <cell r="G364">
            <v>696810.20100662147</v>
          </cell>
          <cell r="H364">
            <v>0.19334844064463352</v>
          </cell>
          <cell r="I364">
            <v>97.896047998856702</v>
          </cell>
          <cell r="J364">
            <v>22823478.503006596</v>
          </cell>
          <cell r="K364">
            <v>0.81187481084130109</v>
          </cell>
          <cell r="L364">
            <v>72.996605288994161</v>
          </cell>
          <cell r="M364">
            <v>22823478.503006596</v>
          </cell>
          <cell r="N364">
            <v>0.81187481084130109</v>
          </cell>
          <cell r="O364">
            <v>73.011641869919558</v>
          </cell>
          <cell r="P364"/>
          <cell r="Q364">
            <v>128711.0386016452</v>
          </cell>
        </row>
        <row r="365">
          <cell r="D365">
            <v>39445</v>
          </cell>
          <cell r="E365" t="str">
            <v/>
          </cell>
          <cell r="F365">
            <v>27250.997556587638</v>
          </cell>
          <cell r="G365">
            <v>724061.19856320915</v>
          </cell>
          <cell r="H365">
            <v>0.19398202211650276</v>
          </cell>
          <cell r="I365">
            <v>97.873417219679226</v>
          </cell>
          <cell r="J365">
            <v>22850729.500563182</v>
          </cell>
          <cell r="K365">
            <v>0.80913953724533749</v>
          </cell>
          <cell r="L365">
            <v>73.436266765755065</v>
          </cell>
          <cell r="M365">
            <v>22850729.500563182</v>
          </cell>
          <cell r="N365">
            <v>0.80913953724533749</v>
          </cell>
          <cell r="O365">
            <v>73.451321625547422</v>
          </cell>
          <cell r="P365"/>
          <cell r="Q365">
            <v>128711.0386016452</v>
          </cell>
        </row>
        <row r="366">
          <cell r="D366">
            <v>39446</v>
          </cell>
          <cell r="E366" t="str">
            <v/>
          </cell>
          <cell r="F366">
            <v>13608.907912974089</v>
          </cell>
          <cell r="G366">
            <v>737670.10647618328</v>
          </cell>
          <cell r="H366">
            <v>0.19104036309821062</v>
          </cell>
          <cell r="I366">
            <v>97.977382367583076</v>
          </cell>
          <cell r="J366">
            <v>22864338.408476155</v>
          </cell>
          <cell r="K366">
            <v>0.80594821137008932</v>
          </cell>
          <cell r="L366">
            <v>73.946460295363892</v>
          </cell>
          <cell r="M366">
            <v>22864338.408476155</v>
          </cell>
          <cell r="N366">
            <v>0.80594821137008932</v>
          </cell>
          <cell r="O366">
            <v>73.961531464475001</v>
          </cell>
          <cell r="P366"/>
          <cell r="Q366">
            <v>128711.0386016452</v>
          </cell>
        </row>
        <row r="367">
          <cell r="D367">
            <v>39447</v>
          </cell>
          <cell r="E367" t="str">
            <v>*</v>
          </cell>
          <cell r="F367">
            <v>22106.810523816785</v>
          </cell>
          <cell r="G367">
            <v>759776.91700000002</v>
          </cell>
          <cell r="H367">
            <v>0.19041826616212487</v>
          </cell>
          <cell r="I367">
            <v>97.999006647014468</v>
          </cell>
          <cell r="J367">
            <v>22886445.218999971</v>
          </cell>
          <cell r="K367">
            <v>0.80308390336054514</v>
          </cell>
          <cell r="L367">
            <v>74.401738354342427</v>
          </cell>
          <cell r="M367">
            <v>22886445.218999971</v>
          </cell>
          <cell r="N367">
            <v>0.80308390336054514</v>
          </cell>
          <cell r="O367">
            <v>74.416819527375665</v>
          </cell>
          <cell r="P367"/>
          <cell r="Q367">
            <v>128711.0386016452</v>
          </cell>
        </row>
        <row r="368">
          <cell r="D368">
            <v>39448</v>
          </cell>
          <cell r="E368" t="str">
            <v/>
          </cell>
          <cell r="F368">
            <v>28463.859163330981</v>
          </cell>
          <cell r="G368">
            <v>28463.859163330981</v>
          </cell>
          <cell r="H368">
            <v>0.22025443661145197</v>
          </cell>
          <cell r="I368">
            <v>96.253490714073536</v>
          </cell>
          <cell r="J368">
            <v>28463.859163330981</v>
          </cell>
          <cell r="K368">
            <v>0.22025443661145197</v>
          </cell>
          <cell r="L368">
            <v>96.253490714073536</v>
          </cell>
          <cell r="M368">
            <v>22833234.665457405</v>
          </cell>
          <cell r="N368">
            <v>0.80124846783824621</v>
          </cell>
          <cell r="O368">
            <v>77.202053050393886</v>
          </cell>
          <cell r="P368"/>
          <cell r="Q368">
            <v>129231.71764999999</v>
          </cell>
        </row>
        <row r="369">
          <cell r="D369">
            <v>39449</v>
          </cell>
          <cell r="E369" t="str">
            <v/>
          </cell>
          <cell r="F369">
            <v>22283.575450750905</v>
          </cell>
          <cell r="G369">
            <v>50747.434614081882</v>
          </cell>
          <cell r="H369">
            <v>0.19634280011475916</v>
          </cell>
          <cell r="I369">
            <v>97.379707520983715</v>
          </cell>
          <cell r="J369">
            <v>50747.434614081882</v>
          </cell>
          <cell r="K369">
            <v>0.19634280011475916</v>
          </cell>
          <cell r="L369">
            <v>97.379707520983715</v>
          </cell>
          <cell r="M369">
            <v>22775282.428871129</v>
          </cell>
          <cell r="N369">
            <v>0.79924648845365931</v>
          </cell>
          <cell r="O369">
            <v>77.528321976506234</v>
          </cell>
          <cell r="P369"/>
          <cell r="Q369">
            <v>129231.71764999999</v>
          </cell>
        </row>
        <row r="370">
          <cell r="D370">
            <v>39450</v>
          </cell>
          <cell r="E370" t="str">
            <v/>
          </cell>
          <cell r="F370">
            <v>48841.615298746197</v>
          </cell>
          <cell r="G370">
            <v>99589.049912828079</v>
          </cell>
          <cell r="H370">
            <v>0.25687463244007031</v>
          </cell>
          <cell r="I370">
            <v>94.158705816230736</v>
          </cell>
          <cell r="J370">
            <v>99589.049912828079</v>
          </cell>
          <cell r="K370">
            <v>0.25687463244007031</v>
          </cell>
          <cell r="L370">
            <v>94.158705816230736</v>
          </cell>
          <cell r="M370">
            <v>22760226.474604439</v>
          </cell>
          <cell r="N370">
            <v>0.79874975714064456</v>
          </cell>
          <cell r="O370">
            <v>77.60898965976692</v>
          </cell>
          <cell r="P370"/>
          <cell r="Q370">
            <v>129231.71764999999</v>
          </cell>
        </row>
        <row r="371">
          <cell r="D371">
            <v>39451</v>
          </cell>
          <cell r="E371" t="str">
            <v/>
          </cell>
          <cell r="F371">
            <v>43674.883105308414</v>
          </cell>
          <cell r="G371">
            <v>143263.93301813648</v>
          </cell>
          <cell r="H371">
            <v>0.277145455510659</v>
          </cell>
          <cell r="I371">
            <v>92.829643848493674</v>
          </cell>
          <cell r="J371">
            <v>143263.93301813648</v>
          </cell>
          <cell r="K371">
            <v>0.277145455510659</v>
          </cell>
          <cell r="L371">
            <v>92.829643848493674</v>
          </cell>
          <cell r="M371">
            <v>22731972.355732728</v>
          </cell>
          <cell r="N371">
            <v>0.79778979039125308</v>
          </cell>
          <cell r="O371">
            <v>77.764559701699781</v>
          </cell>
          <cell r="P371"/>
          <cell r="Q371">
            <v>129231.71764999999</v>
          </cell>
        </row>
        <row r="372">
          <cell r="D372">
            <v>39452</v>
          </cell>
          <cell r="E372" t="str">
            <v/>
          </cell>
          <cell r="F372">
            <v>44725.974120760147</v>
          </cell>
          <cell r="G372">
            <v>187989.90713889664</v>
          </cell>
          <cell r="H372">
            <v>0.29093462589119534</v>
          </cell>
          <cell r="I372">
            <v>91.865558480092091</v>
          </cell>
          <cell r="J372">
            <v>187989.90713889664</v>
          </cell>
          <cell r="K372">
            <v>0.29093462589119534</v>
          </cell>
          <cell r="L372">
            <v>91.865558480092091</v>
          </cell>
          <cell r="M372">
            <v>22706298.022585724</v>
          </cell>
          <cell r="N372">
            <v>0.79692029005979625</v>
          </cell>
          <cell r="O372">
            <v>77.905095993513072</v>
          </cell>
          <cell r="P372"/>
          <cell r="Q372">
            <v>129231.71764999999</v>
          </cell>
        </row>
        <row r="373">
          <cell r="D373">
            <v>39453</v>
          </cell>
          <cell r="E373" t="str">
            <v/>
          </cell>
          <cell r="F373">
            <v>35616.433402637522</v>
          </cell>
          <cell r="G373">
            <v>223606.34054153415</v>
          </cell>
          <cell r="H373">
            <v>0.28837907675669611</v>
          </cell>
          <cell r="I373">
            <v>92.047647292010453</v>
          </cell>
          <cell r="J373">
            <v>223606.34054153415</v>
          </cell>
          <cell r="K373">
            <v>0.28837907675669611</v>
          </cell>
          <cell r="L373">
            <v>92.047647292010453</v>
          </cell>
          <cell r="M373">
            <v>22671683.501341119</v>
          </cell>
          <cell r="N373">
            <v>0.79573693570727744</v>
          </cell>
          <cell r="O373">
            <v>78.095785689963165</v>
          </cell>
          <cell r="P373"/>
          <cell r="Q373">
            <v>129231.71764999999</v>
          </cell>
        </row>
        <row r="374">
          <cell r="D374">
            <v>39454</v>
          </cell>
          <cell r="E374" t="str">
            <v/>
          </cell>
          <cell r="F374">
            <v>56486.492066874402</v>
          </cell>
          <cell r="G374">
            <v>280092.83260840853</v>
          </cell>
          <cell r="H374">
            <v>0.30962415828573658</v>
          </cell>
          <cell r="I374">
            <v>90.490242761264597</v>
          </cell>
          <cell r="J374">
            <v>280092.83260840853</v>
          </cell>
          <cell r="K374">
            <v>0.30962415828573658</v>
          </cell>
          <cell r="L374">
            <v>90.490242761264597</v>
          </cell>
          <cell r="M374">
            <v>22660966.606719799</v>
          </cell>
          <cell r="N374">
            <v>0.79539228627258562</v>
          </cell>
          <cell r="O374">
            <v>78.151198291304453</v>
          </cell>
          <cell r="P374"/>
          <cell r="Q374">
            <v>129231.71764999999</v>
          </cell>
        </row>
        <row r="375">
          <cell r="D375">
            <v>39455</v>
          </cell>
          <cell r="E375" t="str">
            <v/>
          </cell>
          <cell r="F375">
            <v>41438.84029524526</v>
          </cell>
          <cell r="G375">
            <v>321531.67290365382</v>
          </cell>
          <cell r="H375">
            <v>0.3110030559356009</v>
          </cell>
          <cell r="I375">
            <v>90.385903980839259</v>
          </cell>
          <cell r="J375">
            <v>321531.67290365382</v>
          </cell>
          <cell r="K375">
            <v>0.3110030559356009</v>
          </cell>
          <cell r="L375">
            <v>90.385903980839259</v>
          </cell>
          <cell r="M375">
            <v>22587878.413075503</v>
          </cell>
          <cell r="N375">
            <v>0.79285831128566242</v>
          </cell>
          <cell r="O375">
            <v>78.556853856366658</v>
          </cell>
          <cell r="P375"/>
          <cell r="Q375">
            <v>129231.71764999999</v>
          </cell>
        </row>
        <row r="376">
          <cell r="D376">
            <v>39456</v>
          </cell>
          <cell r="E376" t="str">
            <v/>
          </cell>
          <cell r="F376">
            <v>44932.636786728413</v>
          </cell>
          <cell r="G376">
            <v>366464.30969038222</v>
          </cell>
          <cell r="H376">
            <v>0.31507943539481925</v>
          </cell>
          <cell r="I376">
            <v>90.075292093086276</v>
          </cell>
          <cell r="J376">
            <v>366464.30969038222</v>
          </cell>
          <cell r="K376">
            <v>0.31507943539481925</v>
          </cell>
          <cell r="L376">
            <v>90.075292093086276</v>
          </cell>
          <cell r="M376">
            <v>22566991.08195718</v>
          </cell>
          <cell r="N376">
            <v>0.79215651339025095</v>
          </cell>
          <cell r="O376">
            <v>78.668650371339254</v>
          </cell>
          <cell r="P376"/>
          <cell r="Q376">
            <v>129231.71764999999</v>
          </cell>
        </row>
        <row r="377">
          <cell r="D377">
            <v>39457</v>
          </cell>
          <cell r="E377" t="str">
            <v/>
          </cell>
          <cell r="F377">
            <v>41376.509650933949</v>
          </cell>
          <cell r="G377">
            <v>407840.81934131618</v>
          </cell>
          <cell r="H377">
            <v>0.31558879411157947</v>
          </cell>
          <cell r="I377">
            <v>90.036256926752856</v>
          </cell>
          <cell r="J377">
            <v>407840.81934131618</v>
          </cell>
          <cell r="K377">
            <v>0.31558879411157947</v>
          </cell>
          <cell r="L377">
            <v>90.036256926752856</v>
          </cell>
          <cell r="M377">
            <v>22530070.57141827</v>
          </cell>
          <cell r="N377">
            <v>0.79089183385585726</v>
          </cell>
          <cell r="O377">
            <v>78.869502289686238</v>
          </cell>
          <cell r="P377"/>
          <cell r="Q377">
            <v>129231.71764999999</v>
          </cell>
        </row>
        <row r="378">
          <cell r="D378">
            <v>39458</v>
          </cell>
          <cell r="E378" t="str">
            <v/>
          </cell>
          <cell r="F378">
            <v>52108.145433594582</v>
          </cell>
          <cell r="G378">
            <v>459948.96477491077</v>
          </cell>
          <cell r="H378">
            <v>0.32355479763496447</v>
          </cell>
          <cell r="I378">
            <v>89.41955405628687</v>
          </cell>
          <cell r="J378">
            <v>459948.96477491077</v>
          </cell>
          <cell r="K378">
            <v>0.32355479763496447</v>
          </cell>
          <cell r="L378">
            <v>89.41955405628687</v>
          </cell>
          <cell r="M378">
            <v>22518593.927363511</v>
          </cell>
          <cell r="N378">
            <v>0.79052026675977616</v>
          </cell>
          <cell r="O378">
            <v>78.928362798788783</v>
          </cell>
          <cell r="P378"/>
          <cell r="Q378">
            <v>129231.71764999999</v>
          </cell>
        </row>
        <row r="379">
          <cell r="D379">
            <v>39459</v>
          </cell>
          <cell r="E379" t="str">
            <v/>
          </cell>
          <cell r="F379">
            <v>70688.075595060174</v>
          </cell>
          <cell r="G379">
            <v>530637.04036997096</v>
          </cell>
          <cell r="H379">
            <v>0.34217415173514293</v>
          </cell>
          <cell r="I379">
            <v>87.936005264917455</v>
          </cell>
          <cell r="J379">
            <v>530637.04036997096</v>
          </cell>
          <cell r="K379">
            <v>0.34217415173514293</v>
          </cell>
          <cell r="L379">
            <v>87.936005264917455</v>
          </cell>
          <cell r="M379">
            <v>22490651.662116747</v>
          </cell>
          <cell r="N379">
            <v>0.78957061802965345</v>
          </cell>
          <cell r="O379">
            <v>79.078485521577278</v>
          </cell>
          <cell r="P379"/>
          <cell r="Q379">
            <v>129231.71764999999</v>
          </cell>
        </row>
        <row r="380">
          <cell r="D380">
            <v>39460</v>
          </cell>
          <cell r="E380" t="str">
            <v/>
          </cell>
          <cell r="F380">
            <v>79492.704636156239</v>
          </cell>
          <cell r="G380">
            <v>610129.74500612717</v>
          </cell>
          <cell r="H380">
            <v>0.36316980197750726</v>
          </cell>
          <cell r="I380">
            <v>86.202386115648011</v>
          </cell>
          <cell r="J380">
            <v>610129.74500612717</v>
          </cell>
          <cell r="K380">
            <v>0.36316980197750726</v>
          </cell>
          <cell r="L380">
            <v>86.202386115648011</v>
          </cell>
          <cell r="M380">
            <v>22491746.736106273</v>
          </cell>
          <cell r="N380">
            <v>0.7896403370979822</v>
          </cell>
          <cell r="O380">
            <v>79.067479498197272</v>
          </cell>
          <cell r="P380"/>
          <cell r="Q380">
            <v>129231.71764999999</v>
          </cell>
        </row>
        <row r="381">
          <cell r="D381">
            <v>39461</v>
          </cell>
          <cell r="E381" t="str">
            <v/>
          </cell>
          <cell r="F381">
            <v>72718.256269355668</v>
          </cell>
          <cell r="G381">
            <v>682848.00127548282</v>
          </cell>
          <cell r="H381">
            <v>0.37742172061862295</v>
          </cell>
          <cell r="I381">
            <v>84.995403020038765</v>
          </cell>
          <cell r="J381">
            <v>682848.00127548282</v>
          </cell>
          <cell r="K381">
            <v>0.37742172061862295</v>
          </cell>
          <cell r="L381">
            <v>84.995403020038765</v>
          </cell>
          <cell r="M381">
            <v>22515641.687956013</v>
          </cell>
          <cell r="N381">
            <v>0.79051055160094563</v>
          </cell>
          <cell r="O381">
            <v>78.929900871278321</v>
          </cell>
          <cell r="P381"/>
          <cell r="Q381">
            <v>129231.71764999999</v>
          </cell>
        </row>
        <row r="382">
          <cell r="D382">
            <v>39462</v>
          </cell>
          <cell r="E382" t="str">
            <v/>
          </cell>
          <cell r="F382">
            <v>74751.159858578525</v>
          </cell>
          <cell r="G382">
            <v>757599.1611340614</v>
          </cell>
          <cell r="H382">
            <v>0.39082209585001798</v>
          </cell>
          <cell r="I382">
            <v>83.842303422204168</v>
          </cell>
          <cell r="J382">
            <v>757599.1611340614</v>
          </cell>
          <cell r="K382">
            <v>0.39082209585001798</v>
          </cell>
          <cell r="L382">
            <v>83.842303422204168</v>
          </cell>
          <cell r="M382">
            <v>22534913.473391823</v>
          </cell>
          <cell r="N382">
            <v>0.79121851203999971</v>
          </cell>
          <cell r="O382">
            <v>78.817696114785392</v>
          </cell>
          <cell r="P382"/>
          <cell r="Q382">
            <v>129231.71764999999</v>
          </cell>
        </row>
        <row r="383">
          <cell r="D383">
            <v>39463</v>
          </cell>
          <cell r="E383" t="str">
            <v/>
          </cell>
          <cell r="F383">
            <v>98587.673651918201</v>
          </cell>
          <cell r="G383">
            <v>856186.83478597959</v>
          </cell>
          <cell r="H383">
            <v>0.41407541544135568</v>
          </cell>
          <cell r="I383">
            <v>81.80840054561061</v>
          </cell>
          <cell r="J383">
            <v>856186.83478597959</v>
          </cell>
          <cell r="K383">
            <v>0.41407541544135568</v>
          </cell>
          <cell r="L383">
            <v>81.80840054561061</v>
          </cell>
          <cell r="M383">
            <v>22577149.062424071</v>
          </cell>
          <cell r="N383">
            <v>0.79273283768716385</v>
          </cell>
          <cell r="O383">
            <v>78.576859521803513</v>
          </cell>
          <cell r="P383"/>
          <cell r="Q383">
            <v>129231.71764999999</v>
          </cell>
        </row>
        <row r="384">
          <cell r="D384">
            <v>39464</v>
          </cell>
          <cell r="E384" t="str">
            <v/>
          </cell>
          <cell r="F384">
            <v>89913.286880315864</v>
          </cell>
          <cell r="G384">
            <v>946100.12166629545</v>
          </cell>
          <cell r="H384">
            <v>0.43064465400078589</v>
          </cell>
          <cell r="I384">
            <v>80.340314755871262</v>
          </cell>
          <cell r="J384">
            <v>946100.12166629545</v>
          </cell>
          <cell r="K384">
            <v>0.43064465400078589</v>
          </cell>
          <cell r="L384">
            <v>80.340314755871262</v>
          </cell>
          <cell r="M384">
            <v>22614941.312138319</v>
          </cell>
          <cell r="N384">
            <v>0.79409126181794698</v>
          </cell>
          <cell r="O384">
            <v>78.359862812489311</v>
          </cell>
          <cell r="P384"/>
          <cell r="Q384">
            <v>129231.71764999999</v>
          </cell>
        </row>
        <row r="385">
          <cell r="D385">
            <v>39465</v>
          </cell>
          <cell r="E385" t="str">
            <v/>
          </cell>
          <cell r="F385">
            <v>97115.578639224346</v>
          </cell>
          <cell r="G385">
            <v>1043215.7003055199</v>
          </cell>
          <cell r="H385">
            <v>0.4484690666397802</v>
          </cell>
          <cell r="I385">
            <v>78.749669757655468</v>
          </cell>
          <cell r="J385">
            <v>1043215.7003055199</v>
          </cell>
          <cell r="K385">
            <v>0.4484690666397802</v>
          </cell>
          <cell r="L385">
            <v>78.749669757655468</v>
          </cell>
          <cell r="M385">
            <v>22657844.715338841</v>
          </cell>
          <cell r="N385">
            <v>0.795629271519952</v>
          </cell>
          <cell r="O385">
            <v>78.113101991609042</v>
          </cell>
          <cell r="P385"/>
          <cell r="Q385">
            <v>129231.71764999999</v>
          </cell>
        </row>
        <row r="386">
          <cell r="D386">
            <v>39466</v>
          </cell>
          <cell r="E386" t="str">
            <v/>
          </cell>
          <cell r="F386">
            <v>80607.49582563345</v>
          </cell>
          <cell r="G386">
            <v>1123823.1961311533</v>
          </cell>
          <cell r="H386">
            <v>0.45769405797308699</v>
          </cell>
          <cell r="I386">
            <v>77.923538295980492</v>
          </cell>
          <cell r="J386">
            <v>1123823.1961311533</v>
          </cell>
          <cell r="K386">
            <v>0.45769405797308699</v>
          </cell>
          <cell r="L386">
            <v>77.923538295980492</v>
          </cell>
          <cell r="M386">
            <v>22686036.992608018</v>
          </cell>
          <cell r="N386">
            <v>0.79665080204687266</v>
          </cell>
          <cell r="O386">
            <v>77.948580620091704</v>
          </cell>
          <cell r="P386"/>
          <cell r="Q386">
            <v>129231.71764999999</v>
          </cell>
        </row>
        <row r="387">
          <cell r="D387">
            <v>39467</v>
          </cell>
          <cell r="E387" t="str">
            <v/>
          </cell>
          <cell r="F387">
            <v>61606.004752458008</v>
          </cell>
          <cell r="G387">
            <v>1185429.2008836113</v>
          </cell>
          <cell r="H387">
            <v>0.45864483674747919</v>
          </cell>
          <cell r="I387">
            <v>77.838320482427847</v>
          </cell>
          <cell r="J387">
            <v>1185429.2008836113</v>
          </cell>
          <cell r="K387">
            <v>0.45864483674747919</v>
          </cell>
          <cell r="L387">
            <v>77.838320482427847</v>
          </cell>
          <cell r="M387">
            <v>22711873.57907524</v>
          </cell>
          <cell r="N387">
            <v>0.79758968697878807</v>
          </cell>
          <cell r="O387">
            <v>77.796933685156375</v>
          </cell>
          <cell r="P387"/>
          <cell r="Q387">
            <v>129231.71764999999</v>
          </cell>
        </row>
        <row r="388">
          <cell r="D388">
            <v>39468</v>
          </cell>
          <cell r="E388" t="str">
            <v/>
          </cell>
          <cell r="F388">
            <v>70498.655240060965</v>
          </cell>
          <cell r="G388">
            <v>1255927.8561236723</v>
          </cell>
          <cell r="H388">
            <v>0.46278181141889008</v>
          </cell>
          <cell r="I388">
            <v>77.467411221760258</v>
          </cell>
          <cell r="J388">
            <v>1255927.8561236723</v>
          </cell>
          <cell r="K388">
            <v>0.46278181141889008</v>
          </cell>
          <cell r="L388">
            <v>77.467411221760258</v>
          </cell>
          <cell r="M388">
            <v>22735918.187236633</v>
          </cell>
          <cell r="N388">
            <v>0.79846571358594032</v>
          </cell>
          <cell r="O388">
            <v>77.655065933176942</v>
          </cell>
          <cell r="P388"/>
          <cell r="Q388">
            <v>129231.71764999999</v>
          </cell>
        </row>
        <row r="389">
          <cell r="D389">
            <v>39469</v>
          </cell>
          <cell r="E389" t="str">
            <v/>
          </cell>
          <cell r="F389">
            <v>65500.253680565664</v>
          </cell>
          <cell r="G389">
            <v>1321428.109804238</v>
          </cell>
          <cell r="H389">
            <v>0.46478461459968706</v>
          </cell>
          <cell r="I389">
            <v>77.287790856021019</v>
          </cell>
          <cell r="J389">
            <v>1321428.109804238</v>
          </cell>
          <cell r="K389">
            <v>0.46478461459968706</v>
          </cell>
          <cell r="L389">
            <v>77.287790856021019</v>
          </cell>
          <cell r="M389">
            <v>22749730.073556315</v>
          </cell>
          <cell r="N389">
            <v>0.79898243106438593</v>
          </cell>
          <cell r="O389">
            <v>77.571218369256329</v>
          </cell>
          <cell r="P389"/>
          <cell r="Q389">
            <v>129231.71764999999</v>
          </cell>
        </row>
        <row r="390">
          <cell r="D390">
            <v>39470</v>
          </cell>
          <cell r="E390" t="str">
            <v/>
          </cell>
          <cell r="F390">
            <v>60661.53756941585</v>
          </cell>
          <cell r="G390">
            <v>1382089.6473736537</v>
          </cell>
          <cell r="H390">
            <v>0.46498534049034307</v>
          </cell>
          <cell r="I390">
            <v>77.269787269968077</v>
          </cell>
          <cell r="J390">
            <v>1382089.6473736537</v>
          </cell>
          <cell r="K390">
            <v>0.46498534049034307</v>
          </cell>
          <cell r="L390">
            <v>77.269787269968077</v>
          </cell>
          <cell r="M390">
            <v>22758927.303360917</v>
          </cell>
          <cell r="N390">
            <v>0.79933711391657991</v>
          </cell>
          <cell r="O390">
            <v>77.51359232941995</v>
          </cell>
          <cell r="P390"/>
          <cell r="Q390">
            <v>129231.71764999999</v>
          </cell>
        </row>
        <row r="391">
          <cell r="D391">
            <v>39471</v>
          </cell>
          <cell r="E391" t="str">
            <v/>
          </cell>
          <cell r="F391">
            <v>51156.269928754897</v>
          </cell>
          <cell r="G391">
            <v>1433245.9173024087</v>
          </cell>
          <cell r="H391">
            <v>0.4621046672871516</v>
          </cell>
          <cell r="I391">
            <v>77.528133316379012</v>
          </cell>
          <cell r="J391">
            <v>1433245.9173024087</v>
          </cell>
          <cell r="K391">
            <v>0.4621046672871516</v>
          </cell>
          <cell r="L391">
            <v>77.528133316379012</v>
          </cell>
          <cell r="M391">
            <v>22744565.965439387</v>
          </cell>
          <cell r="N391">
            <v>0.79886437007377253</v>
          </cell>
          <cell r="O391">
            <v>77.590387030168799</v>
          </cell>
          <cell r="P391"/>
          <cell r="Q391">
            <v>129231.71764999999</v>
          </cell>
        </row>
        <row r="392">
          <cell r="D392">
            <v>39472</v>
          </cell>
          <cell r="E392" t="str">
            <v/>
          </cell>
          <cell r="F392">
            <v>47141.204377789843</v>
          </cell>
          <cell r="G392">
            <v>1480387.1216801985</v>
          </cell>
          <cell r="H392">
            <v>0.45821169867587802</v>
          </cell>
          <cell r="I392">
            <v>77.877143786134923</v>
          </cell>
          <cell r="J392">
            <v>1480387.1216801985</v>
          </cell>
          <cell r="K392">
            <v>0.45821169867587802</v>
          </cell>
          <cell r="L392">
            <v>77.877143786134923</v>
          </cell>
          <cell r="M392">
            <v>22715666.506956059</v>
          </cell>
          <cell r="N392">
            <v>0.79788094166011825</v>
          </cell>
          <cell r="O392">
            <v>77.749806450322808</v>
          </cell>
          <cell r="P392"/>
          <cell r="Q392">
            <v>129231.71764999999</v>
          </cell>
        </row>
        <row r="393">
          <cell r="D393">
            <v>39473</v>
          </cell>
          <cell r="E393" t="str">
            <v/>
          </cell>
          <cell r="F393">
            <v>31871.62489869033</v>
          </cell>
          <cell r="G393">
            <v>1512258.7465788887</v>
          </cell>
          <cell r="H393">
            <v>0.45007370483821685</v>
          </cell>
          <cell r="I393">
            <v>78.606074829823541</v>
          </cell>
          <cell r="J393">
            <v>1512258.7465788887</v>
          </cell>
          <cell r="K393">
            <v>0.45007370483821685</v>
          </cell>
          <cell r="L393">
            <v>78.606074829823541</v>
          </cell>
          <cell r="M393">
            <v>22689063.663143925</v>
          </cell>
          <cell r="N393">
            <v>0.79697810639839983</v>
          </cell>
          <cell r="O393">
            <v>77.895762266796908</v>
          </cell>
          <cell r="P393"/>
          <cell r="Q393">
            <v>129231.71764999999</v>
          </cell>
        </row>
        <row r="394">
          <cell r="D394">
            <v>39474</v>
          </cell>
          <cell r="E394" t="str">
            <v/>
          </cell>
          <cell r="F394">
            <v>40362.477538202162</v>
          </cell>
          <cell r="G394">
            <v>1552621.2241170909</v>
          </cell>
          <cell r="H394">
            <v>0.44497195292145436</v>
          </cell>
          <cell r="I394">
            <v>79.062429045930344</v>
          </cell>
          <cell r="J394">
            <v>1552621.2241170909</v>
          </cell>
          <cell r="K394">
            <v>0.44497195292145436</v>
          </cell>
          <cell r="L394">
            <v>79.062429045930344</v>
          </cell>
          <cell r="M394">
            <v>22672095.262728427</v>
          </cell>
          <cell r="N394">
            <v>0.7964136333216506</v>
          </cell>
          <cell r="O394">
            <v>77.986821749714352</v>
          </cell>
          <cell r="P394"/>
          <cell r="Q394">
            <v>129231.71764999999</v>
          </cell>
        </row>
        <row r="395">
          <cell r="D395">
            <v>39475</v>
          </cell>
          <cell r="E395" t="str">
            <v/>
          </cell>
          <cell r="F395">
            <v>54360.008832650761</v>
          </cell>
          <cell r="G395">
            <v>1606981.2329497417</v>
          </cell>
          <cell r="H395">
            <v>0.44410294883256324</v>
          </cell>
          <cell r="I395">
            <v>79.140103705281277</v>
          </cell>
          <cell r="J395">
            <v>1606981.2329497417</v>
          </cell>
          <cell r="K395">
            <v>0.44410294883256324</v>
          </cell>
          <cell r="L395">
            <v>79.140103705281277</v>
          </cell>
          <cell r="M395">
            <v>22679238.713517211</v>
          </cell>
          <cell r="N395">
            <v>0.79669613770572767</v>
          </cell>
          <cell r="O395">
            <v>77.941267655554014</v>
          </cell>
          <cell r="P395"/>
          <cell r="Q395">
            <v>129231.71764999999</v>
          </cell>
        </row>
        <row r="396">
          <cell r="D396">
            <v>39476</v>
          </cell>
          <cell r="E396" t="str">
            <v/>
          </cell>
          <cell r="F396">
            <v>41105.026395972658</v>
          </cell>
          <cell r="G396">
            <v>1648086.2593457142</v>
          </cell>
          <cell r="H396">
            <v>0.43975706351755356</v>
          </cell>
          <cell r="I396">
            <v>79.528264652541168</v>
          </cell>
          <cell r="J396">
            <v>1648086.2593457142</v>
          </cell>
          <cell r="K396">
            <v>0.43975706351755356</v>
          </cell>
          <cell r="L396">
            <v>79.528264652541168</v>
          </cell>
          <cell r="M396">
            <v>22637370.914495375</v>
          </cell>
          <cell r="N396">
            <v>0.79525688618707602</v>
          </cell>
          <cell r="O396">
            <v>78.172952319420787</v>
          </cell>
          <cell r="P396"/>
          <cell r="Q396">
            <v>129231.71764999999</v>
          </cell>
        </row>
        <row r="397">
          <cell r="D397">
            <v>39477</v>
          </cell>
          <cell r="E397" t="str">
            <v/>
          </cell>
          <cell r="F397">
            <v>38784.738603199818</v>
          </cell>
          <cell r="G397">
            <v>1686870.9979489141</v>
          </cell>
          <cell r="H397">
            <v>0.43510242135177413</v>
          </cell>
          <cell r="I397">
            <v>79.943403169514184</v>
          </cell>
          <cell r="J397">
            <v>1686870.9979489141</v>
          </cell>
          <cell r="K397">
            <v>0.43510242135177413</v>
          </cell>
          <cell r="L397">
            <v>79.943403169514184</v>
          </cell>
          <cell r="M397">
            <v>22616457.389443047</v>
          </cell>
          <cell r="N397">
            <v>0.79455367899738882</v>
          </cell>
          <cell r="O397">
            <v>78.285791473256296</v>
          </cell>
          <cell r="P397"/>
          <cell r="Q397">
            <v>129231.71764999999</v>
          </cell>
        </row>
        <row r="398">
          <cell r="D398">
            <v>39478</v>
          </cell>
          <cell r="E398" t="str">
            <v>*</v>
          </cell>
          <cell r="F398">
            <v>36374.25805108565</v>
          </cell>
          <cell r="G398">
            <v>1723245.2559999998</v>
          </cell>
          <cell r="H398">
            <v>0.43014638864208649</v>
          </cell>
          <cell r="I398">
            <v>80.384634958813663</v>
          </cell>
          <cell r="J398">
            <v>1723245.2559999998</v>
          </cell>
          <cell r="K398">
            <v>0.43014638864208649</v>
          </cell>
          <cell r="L398">
            <v>80.384634958813663</v>
          </cell>
          <cell r="M398">
            <v>22581677.069999982</v>
          </cell>
          <cell r="N398">
            <v>0.7933632332554017</v>
          </cell>
          <cell r="O398">
            <v>78.476270806531417</v>
          </cell>
          <cell r="P398"/>
          <cell r="Q398">
            <v>129231.71764999999</v>
          </cell>
        </row>
        <row r="399">
          <cell r="D399">
            <v>39479</v>
          </cell>
          <cell r="E399" t="str">
            <v/>
          </cell>
          <cell r="F399">
            <v>35094.894106837877</v>
          </cell>
          <cell r="G399">
            <v>35094.894106837877</v>
          </cell>
          <cell r="H399">
            <v>0.33707280117970179</v>
          </cell>
          <cell r="I399">
            <v>85.690166507263982</v>
          </cell>
          <cell r="J399">
            <v>1758340.1501068377</v>
          </cell>
          <cell r="K399">
            <v>0.42778877210678923</v>
          </cell>
          <cell r="L399">
            <v>82.678319640071933</v>
          </cell>
          <cell r="M399">
            <v>22536638.308390275</v>
          </cell>
          <cell r="N399">
            <v>0.79176815749879237</v>
          </cell>
          <cell r="O399">
            <v>76.466310701547144</v>
          </cell>
          <cell r="P399"/>
          <cell r="Q399">
            <v>104116.65961777772</v>
          </cell>
        </row>
        <row r="400">
          <cell r="D400">
            <v>39480</v>
          </cell>
          <cell r="E400" t="str">
            <v/>
          </cell>
          <cell r="F400">
            <v>34241.548072003148</v>
          </cell>
          <cell r="G400">
            <v>69336.442178841025</v>
          </cell>
          <cell r="H400">
            <v>0.33297477288160116</v>
          </cell>
          <cell r="I400">
            <v>86.098454693310018</v>
          </cell>
          <cell r="J400">
            <v>1792581.6981788408</v>
          </cell>
          <cell r="K400">
            <v>0.4253451622406248</v>
          </cell>
          <cell r="L400">
            <v>82.921427300762105</v>
          </cell>
          <cell r="M400">
            <v>22514963.495766088</v>
          </cell>
          <cell r="N400">
            <v>0.7909939534638456</v>
          </cell>
          <cell r="O400">
            <v>76.585511127606779</v>
          </cell>
          <cell r="P400"/>
          <cell r="Q400">
            <v>104116.65961777772</v>
          </cell>
        </row>
        <row r="401">
          <cell r="D401">
            <v>39481</v>
          </cell>
          <cell r="E401" t="str">
            <v/>
          </cell>
          <cell r="F401">
            <v>32485.447139836855</v>
          </cell>
          <cell r="G401">
            <v>101821.88931867789</v>
          </cell>
          <cell r="H401">
            <v>0.32598654141894245</v>
          </cell>
          <cell r="I401">
            <v>86.787469654771058</v>
          </cell>
          <cell r="J401">
            <v>1825067.1453186776</v>
          </cell>
          <cell r="K401">
            <v>0.42261273673416194</v>
          </cell>
          <cell r="L401">
            <v>83.192304411719476</v>
          </cell>
          <cell r="M401">
            <v>22491278.722768202</v>
          </cell>
          <cell r="N401">
            <v>0.790149161679086</v>
          </cell>
          <cell r="O401">
            <v>76.715329871935168</v>
          </cell>
          <cell r="P401"/>
          <cell r="Q401">
            <v>104116.65961777772</v>
          </cell>
        </row>
        <row r="402">
          <cell r="D402">
            <v>39482</v>
          </cell>
          <cell r="E402" t="str">
            <v/>
          </cell>
          <cell r="F402">
            <v>61473.05595527948</v>
          </cell>
          <cell r="G402">
            <v>163294.94527395736</v>
          </cell>
          <cell r="H402">
            <v>0.39209610131901279</v>
          </cell>
          <cell r="I402">
            <v>79.979561851598419</v>
          </cell>
          <cell r="J402">
            <v>1886540.201273957</v>
          </cell>
          <cell r="K402">
            <v>0.42656331612580584</v>
          </cell>
          <cell r="L402">
            <v>82.800336824695293</v>
          </cell>
          <cell r="M402">
            <v>22505719.494282503</v>
          </cell>
          <cell r="N402">
            <v>0.79064377767076199</v>
          </cell>
          <cell r="O402">
            <v>76.639354209940066</v>
          </cell>
          <cell r="P402"/>
          <cell r="Q402">
            <v>104116.65961777772</v>
          </cell>
        </row>
        <row r="403">
          <cell r="D403">
            <v>39483</v>
          </cell>
          <cell r="E403" t="str">
            <v/>
          </cell>
          <cell r="F403">
            <v>46314.832001736664</v>
          </cell>
          <cell r="G403">
            <v>209609.77727569401</v>
          </cell>
          <cell r="H403">
            <v>0.4026440687689975</v>
          </cell>
          <cell r="I403">
            <v>78.851617498296065</v>
          </cell>
          <cell r="J403">
            <v>1932855.0332756937</v>
          </cell>
          <cell r="K403">
            <v>0.42698359059594315</v>
          </cell>
          <cell r="L403">
            <v>82.75851314306793</v>
          </cell>
          <cell r="M403">
            <v>22475347.932484429</v>
          </cell>
          <cell r="N403">
            <v>0.7895641102507428</v>
          </cell>
          <cell r="O403">
            <v>76.805080634147288</v>
          </cell>
          <cell r="P403"/>
          <cell r="Q403">
            <v>104116.65961777772</v>
          </cell>
        </row>
        <row r="404">
          <cell r="D404">
            <v>39484</v>
          </cell>
          <cell r="E404" t="str">
            <v/>
          </cell>
          <cell r="F404">
            <v>47387.040425636595</v>
          </cell>
          <cell r="G404">
            <v>256996.81770133061</v>
          </cell>
          <cell r="H404">
            <v>0.41139240451494613</v>
          </cell>
          <cell r="I404">
            <v>77.911634021553425</v>
          </cell>
          <cell r="J404">
            <v>1980242.0737013302</v>
          </cell>
          <cell r="K404">
            <v>0.42761650123772055</v>
          </cell>
          <cell r="L404">
            <v>82.695484499858495</v>
          </cell>
          <cell r="M404">
            <v>22455319.246988196</v>
          </cell>
          <cell r="N404">
            <v>0.78884781930465731</v>
          </cell>
          <cell r="O404">
            <v>76.914791870648131</v>
          </cell>
          <cell r="P404"/>
          <cell r="Q404">
            <v>104116.65961777772</v>
          </cell>
        </row>
        <row r="405">
          <cell r="D405">
            <v>39485</v>
          </cell>
          <cell r="E405" t="str">
            <v/>
          </cell>
          <cell r="F405">
            <v>43100.378673305946</v>
          </cell>
          <cell r="G405">
            <v>300097.19637463655</v>
          </cell>
          <cell r="H405">
            <v>0.41175954175732471</v>
          </cell>
          <cell r="I405">
            <v>77.872114428697913</v>
          </cell>
          <cell r="J405">
            <v>2023342.4523746362</v>
          </cell>
          <cell r="K405">
            <v>0.42731626405214579</v>
          </cell>
          <cell r="L405">
            <v>82.725390370570935</v>
          </cell>
          <cell r="M405">
            <v>22424711.199901875</v>
          </cell>
          <cell r="N405">
            <v>0.78775990793830397</v>
          </cell>
          <cell r="O405">
            <v>77.081056626130447</v>
          </cell>
          <cell r="P405"/>
          <cell r="Q405">
            <v>104116.65961777772</v>
          </cell>
        </row>
        <row r="406">
          <cell r="D406">
            <v>39486</v>
          </cell>
          <cell r="E406" t="str">
            <v/>
          </cell>
          <cell r="F406">
            <v>38845.358930529947</v>
          </cell>
          <cell r="G406">
            <v>338942.55530516652</v>
          </cell>
          <cell r="H406">
            <v>0.40692641858355966</v>
          </cell>
          <cell r="I406">
            <v>78.391924895112282</v>
          </cell>
          <cell r="J406">
            <v>2062187.8113051662</v>
          </cell>
          <cell r="K406">
            <v>0.42614964963920049</v>
          </cell>
          <cell r="L406">
            <v>82.841479774340982</v>
          </cell>
          <cell r="M406">
            <v>22355027.242714945</v>
          </cell>
          <cell r="N406">
            <v>0.7852993520737197</v>
          </cell>
          <cell r="O406">
            <v>77.455452385273318</v>
          </cell>
          <cell r="P406"/>
          <cell r="Q406">
            <v>104116.65961777772</v>
          </cell>
        </row>
        <row r="407">
          <cell r="D407">
            <v>39487</v>
          </cell>
          <cell r="E407" t="str">
            <v/>
          </cell>
          <cell r="F407">
            <v>30687.860170778902</v>
          </cell>
          <cell r="G407">
            <v>369630.4154759454</v>
          </cell>
          <cell r="H407">
            <v>0.39446181153684751</v>
          </cell>
          <cell r="I407">
            <v>79.727186558419078</v>
          </cell>
          <cell r="J407">
            <v>2092875.671475945</v>
          </cell>
          <cell r="K407">
            <v>0.42338194329428697</v>
          </cell>
          <cell r="L407">
            <v>83.116154418243198</v>
          </cell>
          <cell r="M407">
            <v>22267094.828768987</v>
          </cell>
          <cell r="N407">
            <v>0.78219784405232262</v>
          </cell>
          <cell r="O407">
            <v>77.924051180089293</v>
          </cell>
          <cell r="P407"/>
          <cell r="Q407">
            <v>104116.65961777772</v>
          </cell>
        </row>
        <row r="408">
          <cell r="D408">
            <v>39488</v>
          </cell>
          <cell r="E408" t="str">
            <v/>
          </cell>
          <cell r="F408">
            <v>45882.403044876432</v>
          </cell>
          <cell r="G408">
            <v>415512.81852082181</v>
          </cell>
          <cell r="H408">
            <v>0.39908389305439629</v>
          </cell>
          <cell r="I408">
            <v>79.233065693171227</v>
          </cell>
          <cell r="J408">
            <v>2138758.0745208217</v>
          </cell>
          <cell r="K408">
            <v>0.42373882154178416</v>
          </cell>
          <cell r="L408">
            <v>83.080796087863945</v>
          </cell>
          <cell r="M408">
            <v>22189184.517286129</v>
          </cell>
          <cell r="N408">
            <v>0.77944848617898088</v>
          </cell>
          <cell r="O408">
            <v>78.336270387899035</v>
          </cell>
          <cell r="P408"/>
          <cell r="Q408">
            <v>104116.65961777772</v>
          </cell>
        </row>
        <row r="409">
          <cell r="D409">
            <v>39489</v>
          </cell>
          <cell r="E409" t="str">
            <v/>
          </cell>
          <cell r="F409">
            <v>48832.855912957886</v>
          </cell>
          <cell r="G409">
            <v>464345.67443377967</v>
          </cell>
          <cell r="H409">
            <v>0.40544177353857197</v>
          </cell>
          <cell r="I409">
            <v>78.551395925078893</v>
          </cell>
          <cell r="J409">
            <v>2187590.9304337795</v>
          </cell>
          <cell r="K409">
            <v>0.42465401438268835</v>
          </cell>
          <cell r="L409">
            <v>82.990041145889421</v>
          </cell>
          <cell r="M409">
            <v>22097307.05659068</v>
          </cell>
          <cell r="N409">
            <v>0.77620859484273508</v>
          </cell>
          <cell r="O409">
            <v>78.818110265387048</v>
          </cell>
          <cell r="P409"/>
          <cell r="Q409">
            <v>104116.65961777772</v>
          </cell>
        </row>
        <row r="410">
          <cell r="D410">
            <v>39490</v>
          </cell>
          <cell r="E410" t="str">
            <v/>
          </cell>
          <cell r="F410">
            <v>42333.764896867491</v>
          </cell>
          <cell r="G410">
            <v>506679.43933064718</v>
          </cell>
          <cell r="H410">
            <v>0.40553823726090543</v>
          </cell>
          <cell r="I410">
            <v>78.541037551739379</v>
          </cell>
          <cell r="J410">
            <v>2229924.6953306468</v>
          </cell>
          <cell r="K410">
            <v>0.42429633902758634</v>
          </cell>
          <cell r="L410">
            <v>83.025523721223934</v>
          </cell>
          <cell r="M410">
            <v>21894147.501454815</v>
          </cell>
          <cell r="N410">
            <v>0.76905988200541597</v>
          </cell>
          <cell r="O410">
            <v>79.865718396350232</v>
          </cell>
          <cell r="P410"/>
          <cell r="Q410">
            <v>104116.65961777772</v>
          </cell>
        </row>
        <row r="411">
          <cell r="D411">
            <v>39491</v>
          </cell>
          <cell r="E411" t="str">
            <v/>
          </cell>
          <cell r="F411">
            <v>36971.449025921815</v>
          </cell>
          <cell r="G411">
            <v>543650.88835656899</v>
          </cell>
          <cell r="H411">
            <v>0.40165809446705397</v>
          </cell>
          <cell r="I411">
            <v>78.957326969748593</v>
          </cell>
          <cell r="J411">
            <v>2266896.1443565688</v>
          </cell>
          <cell r="K411">
            <v>0.42295207186324529</v>
          </cell>
          <cell r="L411">
            <v>83.158721092936844</v>
          </cell>
          <cell r="M411">
            <v>21677931.332089469</v>
          </cell>
          <cell r="N411">
            <v>0.76145277605880579</v>
          </cell>
          <cell r="O411">
            <v>80.95592804259806</v>
          </cell>
          <cell r="P411"/>
          <cell r="Q411">
            <v>104116.65961777772</v>
          </cell>
        </row>
        <row r="412">
          <cell r="D412">
            <v>39492</v>
          </cell>
          <cell r="E412" t="str">
            <v/>
          </cell>
          <cell r="F412">
            <v>35659.305513906584</v>
          </cell>
          <cell r="G412">
            <v>579310.19387047552</v>
          </cell>
          <cell r="H412">
            <v>0.3974320700845016</v>
          </cell>
          <cell r="I412">
            <v>79.409802848503077</v>
          </cell>
          <cell r="J412">
            <v>2302555.4498704756</v>
          </cell>
          <cell r="K412">
            <v>0.42141888504871405</v>
          </cell>
          <cell r="L412">
            <v>83.310328325412002</v>
          </cell>
          <cell r="M412">
            <v>21497850.468122479</v>
          </cell>
          <cell r="N412">
            <v>0.75511517254378713</v>
          </cell>
          <cell r="O412">
            <v>81.84390936504191</v>
          </cell>
          <cell r="P412"/>
          <cell r="Q412">
            <v>104116.65961777772</v>
          </cell>
        </row>
        <row r="413">
          <cell r="D413">
            <v>39493</v>
          </cell>
          <cell r="E413" t="str">
            <v/>
          </cell>
          <cell r="F413">
            <v>37691.966805887976</v>
          </cell>
          <cell r="G413">
            <v>617002.16067636351</v>
          </cell>
          <cell r="H413">
            <v>0.39507104366802775</v>
          </cell>
          <cell r="I413">
            <v>79.662133279131979</v>
          </cell>
          <cell r="J413">
            <v>2340247.4166763634</v>
          </cell>
          <cell r="K413">
            <v>0.42030810306765398</v>
          </cell>
          <cell r="L413">
            <v>83.419957406635376</v>
          </cell>
          <cell r="M413">
            <v>21339749.768048298</v>
          </cell>
          <cell r="N413">
            <v>0.74954981681256572</v>
          </cell>
          <cell r="O413">
            <v>82.607857202930674</v>
          </cell>
          <cell r="P413"/>
          <cell r="Q413">
            <v>104116.65961777772</v>
          </cell>
        </row>
        <row r="414">
          <cell r="D414">
            <v>39494</v>
          </cell>
          <cell r="E414" t="str">
            <v/>
          </cell>
          <cell r="F414">
            <v>30320.509660599437</v>
          </cell>
          <cell r="G414">
            <v>647322.67033696291</v>
          </cell>
          <cell r="H414">
            <v>0.38858014696768201</v>
          </cell>
          <cell r="I414">
            <v>80.353923244336229</v>
          </cell>
          <cell r="J414">
            <v>2370567.9263369627</v>
          </cell>
          <cell r="K414">
            <v>0.41793848952183532</v>
          </cell>
          <cell r="L414">
            <v>83.653228401288558</v>
          </cell>
          <cell r="M414">
            <v>21191590.275409065</v>
          </cell>
          <cell r="N414">
            <v>0.74433381510330598</v>
          </cell>
          <cell r="O414">
            <v>83.309969668537235</v>
          </cell>
          <cell r="P414"/>
          <cell r="Q414">
            <v>104116.65961777772</v>
          </cell>
        </row>
        <row r="415">
          <cell r="D415">
            <v>39495</v>
          </cell>
          <cell r="E415" t="str">
            <v/>
          </cell>
          <cell r="F415">
            <v>31123.987251838786</v>
          </cell>
          <cell r="G415">
            <v>678446.6575888017</v>
          </cell>
          <cell r="H415">
            <v>0.38330683162038387</v>
          </cell>
          <cell r="I415">
            <v>80.913633844136086</v>
          </cell>
          <cell r="J415">
            <v>2401691.9135888014</v>
          </cell>
          <cell r="K415">
            <v>0.41579340379979474</v>
          </cell>
          <cell r="L415">
            <v>83.863677617494403</v>
          </cell>
          <cell r="M415">
            <v>21038671.185101867</v>
          </cell>
          <cell r="N415">
            <v>0.7389508075170913</v>
          </cell>
          <cell r="O415">
            <v>84.020079783386393</v>
          </cell>
          <cell r="P415"/>
          <cell r="Q415">
            <v>104116.65961777772</v>
          </cell>
        </row>
        <row r="416">
          <cell r="D416">
            <v>39496</v>
          </cell>
          <cell r="E416" t="str">
            <v/>
          </cell>
          <cell r="F416">
            <v>43352.123040762592</v>
          </cell>
          <cell r="G416">
            <v>721798.78062956431</v>
          </cell>
          <cell r="H416">
            <v>0.38514424496914074</v>
          </cell>
          <cell r="I416">
            <v>80.71886359139431</v>
          </cell>
          <cell r="J416">
            <v>2445044.0366295641</v>
          </cell>
          <cell r="K416">
            <v>0.4158037949229384</v>
          </cell>
          <cell r="L416">
            <v>83.862659843582193</v>
          </cell>
          <cell r="M416">
            <v>20884697.296535712</v>
          </cell>
          <cell r="N416">
            <v>0.7335309253668082</v>
          </cell>
          <cell r="O416">
            <v>84.719807278383655</v>
          </cell>
          <cell r="P416"/>
          <cell r="Q416">
            <v>104116.65961777772</v>
          </cell>
        </row>
        <row r="417">
          <cell r="D417">
            <v>39497</v>
          </cell>
          <cell r="E417" t="str">
            <v/>
          </cell>
          <cell r="F417">
            <v>43571.711940593392</v>
          </cell>
          <cell r="G417">
            <v>765370.49257015774</v>
          </cell>
          <cell r="H417">
            <v>0.38689924985659391</v>
          </cell>
          <cell r="I417">
            <v>80.532572996619905</v>
          </cell>
          <cell r="J417">
            <v>2488615.7485701577</v>
          </cell>
          <cell r="K417">
            <v>0.41585051803087003</v>
          </cell>
          <cell r="L417">
            <v>83.858083276733879</v>
          </cell>
          <cell r="M417">
            <v>20745231.017596982</v>
          </cell>
          <cell r="N417">
            <v>0.72862075838690077</v>
          </cell>
          <cell r="O417">
            <v>85.340212630126345</v>
          </cell>
          <cell r="P417"/>
          <cell r="Q417">
            <v>104116.65961777772</v>
          </cell>
        </row>
        <row r="418">
          <cell r="D418">
            <v>39498</v>
          </cell>
          <cell r="E418" t="str">
            <v/>
          </cell>
          <cell r="F418">
            <v>46432.032440333562</v>
          </cell>
          <cell r="G418">
            <v>811802.52501049126</v>
          </cell>
          <cell r="H418">
            <v>0.38985236752249675</v>
          </cell>
          <cell r="I418">
            <v>80.218566939480482</v>
          </cell>
          <cell r="J418">
            <v>2535047.7810104913</v>
          </cell>
          <cell r="K418">
            <v>0.41636543256444913</v>
          </cell>
          <cell r="L418">
            <v>83.80762502263822</v>
          </cell>
          <cell r="M418">
            <v>20581439.531152252</v>
          </cell>
          <cell r="N418">
            <v>0.72285640507489268</v>
          </cell>
          <cell r="O418">
            <v>86.051792993787927</v>
          </cell>
          <cell r="P418"/>
          <cell r="Q418">
            <v>104116.65961777772</v>
          </cell>
        </row>
        <row r="419">
          <cell r="D419">
            <v>39499</v>
          </cell>
          <cell r="E419" t="str">
            <v/>
          </cell>
          <cell r="F419">
            <v>36278.199141009129</v>
          </cell>
          <cell r="G419">
            <v>848080.72415150038</v>
          </cell>
          <cell r="H419">
            <v>0.38788025409596477</v>
          </cell>
          <cell r="I419">
            <v>80.42833580395326</v>
          </cell>
          <cell r="J419">
            <v>2571325.9801515006</v>
          </cell>
          <cell r="K419">
            <v>0.4152233692830134</v>
          </cell>
          <cell r="L419">
            <v>83.919485263366099</v>
          </cell>
          <cell r="M419">
            <v>20459795.657747619</v>
          </cell>
          <cell r="N419">
            <v>0.71857251162479974</v>
          </cell>
          <cell r="O419">
            <v>86.568683762414295</v>
          </cell>
          <cell r="P419"/>
          <cell r="Q419">
            <v>104116.65961777772</v>
          </cell>
        </row>
        <row r="420">
          <cell r="D420">
            <v>39500</v>
          </cell>
          <cell r="E420" t="str">
            <v/>
          </cell>
          <cell r="F420">
            <v>32733.402322315553</v>
          </cell>
          <cell r="G420">
            <v>880814.12647381588</v>
          </cell>
          <cell r="H420">
            <v>0.38453986034309517</v>
          </cell>
          <cell r="I420">
            <v>80.782960572347946</v>
          </cell>
          <cell r="J420">
            <v>2604059.3824738162</v>
          </cell>
          <cell r="K420">
            <v>0.4135561174015015</v>
          </cell>
          <cell r="L420">
            <v>84.082426138366301</v>
          </cell>
          <cell r="M420">
            <v>20324001.79604163</v>
          </cell>
          <cell r="N420">
            <v>0.71379179930173942</v>
          </cell>
          <cell r="O420">
            <v>87.133308001874951</v>
          </cell>
          <cell r="P420"/>
          <cell r="Q420">
            <v>104116.65961777772</v>
          </cell>
        </row>
        <row r="421">
          <cell r="D421">
            <v>39501</v>
          </cell>
          <cell r="E421" t="str">
            <v/>
          </cell>
          <cell r="F421">
            <v>36782.657756721259</v>
          </cell>
          <cell r="G421">
            <v>917596.78423053713</v>
          </cell>
          <cell r="H421">
            <v>0.38318087138321294</v>
          </cell>
          <cell r="I421">
            <v>80.926975630557578</v>
          </cell>
          <cell r="J421">
            <v>2640842.0402305373</v>
          </cell>
          <cell r="K421">
            <v>0.41257571516507585</v>
          </cell>
          <cell r="L421">
            <v>84.178039104677808</v>
          </cell>
          <cell r="M421">
            <v>20170733.924677048</v>
          </cell>
          <cell r="N421">
            <v>0.70839755219699063</v>
          </cell>
          <cell r="O421">
            <v>87.754703899051407</v>
          </cell>
          <cell r="P421"/>
          <cell r="Q421">
            <v>104116.65961777772</v>
          </cell>
        </row>
        <row r="422">
          <cell r="D422">
            <v>39502</v>
          </cell>
          <cell r="E422" t="str">
            <v/>
          </cell>
          <cell r="F422">
            <v>34510.151625466198</v>
          </cell>
          <cell r="G422">
            <v>952106.93585600331</v>
          </cell>
          <cell r="H422">
            <v>0.38102569245853624</v>
          </cell>
          <cell r="I422">
            <v>81.15504276768705</v>
          </cell>
          <cell r="J422">
            <v>2675352.1918560034</v>
          </cell>
          <cell r="K422">
            <v>0.41127734842442565</v>
          </cell>
          <cell r="L422">
            <v>84.304427799802312</v>
          </cell>
          <cell r="M422">
            <v>20011482.664326753</v>
          </cell>
          <cell r="N422">
            <v>0.70279334478266431</v>
          </cell>
          <cell r="O422">
            <v>88.38242188248185</v>
          </cell>
          <cell r="P422"/>
          <cell r="Q422">
            <v>104116.65961777772</v>
          </cell>
        </row>
        <row r="423">
          <cell r="D423">
            <v>39503</v>
          </cell>
          <cell r="E423" t="str">
            <v/>
          </cell>
          <cell r="F423">
            <v>40491.640667278996</v>
          </cell>
          <cell r="G423">
            <v>992598.57652328233</v>
          </cell>
          <cell r="H423">
            <v>0.38134092283298643</v>
          </cell>
          <cell r="I423">
            <v>81.121709396601219</v>
          </cell>
          <cell r="J423">
            <v>2715843.8325232822</v>
          </cell>
          <cell r="K423">
            <v>0.41092492780443102</v>
          </cell>
          <cell r="L423">
            <v>84.338687610086382</v>
          </cell>
          <cell r="M423">
            <v>19860348.557793841</v>
          </cell>
          <cell r="N423">
            <v>0.69747438329152711</v>
          </cell>
          <cell r="O423">
            <v>88.961140843214622</v>
          </cell>
          <cell r="P423"/>
          <cell r="Q423">
            <v>104116.65961777772</v>
          </cell>
        </row>
        <row r="424">
          <cell r="D424">
            <v>39504</v>
          </cell>
          <cell r="E424" t="str">
            <v/>
          </cell>
          <cell r="F424">
            <v>37285.329885477076</v>
          </cell>
          <cell r="G424">
            <v>1029883.9064087594</v>
          </cell>
          <cell r="H424">
            <v>0.38044746751072761</v>
          </cell>
          <cell r="I424">
            <v>81.216163081781886</v>
          </cell>
          <cell r="J424">
            <v>2753129.1624087594</v>
          </cell>
          <cell r="K424">
            <v>0.4101058270000118</v>
          </cell>
          <cell r="L424">
            <v>84.418237591340755</v>
          </cell>
          <cell r="M424">
            <v>19717233.812226649</v>
          </cell>
          <cell r="N424">
            <v>0.69243721964841376</v>
          </cell>
          <cell r="O424">
            <v>89.493733547692699</v>
          </cell>
          <cell r="P424"/>
          <cell r="Q424">
            <v>104116.65961777772</v>
          </cell>
        </row>
        <row r="425">
          <cell r="D425">
            <v>39505</v>
          </cell>
          <cell r="E425" t="str">
            <v/>
          </cell>
          <cell r="F425">
            <v>40111.405941035715</v>
          </cell>
          <cell r="G425">
            <v>1069995.3123497951</v>
          </cell>
          <cell r="H425">
            <v>0.38062550372283277</v>
          </cell>
          <cell r="I425">
            <v>81.197347226009072</v>
          </cell>
          <cell r="J425">
            <v>2793240.568349795</v>
          </cell>
          <cell r="K425">
            <v>0.40972628813423795</v>
          </cell>
          <cell r="L425">
            <v>84.455061129656627</v>
          </cell>
          <cell r="M425">
            <v>19593185.551509321</v>
          </cell>
          <cell r="N425">
            <v>0.68806979108156729</v>
          </cell>
          <cell r="O425">
            <v>89.943239611007257</v>
          </cell>
          <cell r="P425"/>
          <cell r="Q425">
            <v>104116.65961777772</v>
          </cell>
        </row>
        <row r="426">
          <cell r="D426">
            <v>39506</v>
          </cell>
          <cell r="E426" t="str">
            <v/>
          </cell>
          <cell r="F426">
            <v>42148.957196711592</v>
          </cell>
          <cell r="G426">
            <v>1112144.2695465067</v>
          </cell>
          <cell r="H426">
            <v>0.38148974759566234</v>
          </cell>
          <cell r="I426">
            <v>81.105969200854545</v>
          </cell>
          <cell r="J426">
            <v>2835389.5255465065</v>
          </cell>
          <cell r="K426">
            <v>0.40965254992875716</v>
          </cell>
          <cell r="L426">
            <v>84.462212628142765</v>
          </cell>
          <cell r="M426">
            <v>19480986.862546504</v>
          </cell>
          <cell r="N426">
            <v>0.6841186271906009</v>
          </cell>
          <cell r="O426">
            <v>90.340023603474506</v>
          </cell>
          <cell r="P426"/>
          <cell r="Q426">
            <v>104116.65961777772</v>
          </cell>
        </row>
        <row r="427">
          <cell r="D427">
            <v>39507</v>
          </cell>
          <cell r="E427" t="str">
            <v>*</v>
          </cell>
          <cell r="F427">
            <v>39700.243453493269</v>
          </cell>
          <cell r="G427">
            <v>1151844.513</v>
          </cell>
          <cell r="H427">
            <v>0.38148339042143947</v>
          </cell>
          <cell r="I427">
            <v>81.106641596161523</v>
          </cell>
          <cell r="J427">
            <v>2875089.7689999999</v>
          </cell>
          <cell r="K427">
            <v>0.40923245402601988</v>
          </cell>
          <cell r="L427">
            <v>84.502938724826919</v>
          </cell>
          <cell r="M427">
            <v>19520687.105999995</v>
          </cell>
          <cell r="N427">
            <v>0.68301548744062934</v>
          </cell>
          <cell r="O427">
            <v>90.449121613305564</v>
          </cell>
          <cell r="P427"/>
          <cell r="Q427">
            <v>104116.65961777772</v>
          </cell>
        </row>
        <row r="428">
          <cell r="D428">
            <v>39508</v>
          </cell>
          <cell r="E428" t="str">
            <v/>
          </cell>
          <cell r="F428">
            <v>32918.368537478527</v>
          </cell>
          <cell r="G428">
            <v>32918.368537478527</v>
          </cell>
          <cell r="H428">
            <v>0.3283262881167433</v>
          </cell>
          <cell r="I428">
            <v>95.062682755166492</v>
          </cell>
          <cell r="J428">
            <v>2908008.1375374785</v>
          </cell>
          <cell r="K428">
            <v>0.4080940957715834</v>
          </cell>
          <cell r="L428">
            <v>90.846474570379812</v>
          </cell>
          <cell r="M428">
            <v>19407146.648896061</v>
          </cell>
          <cell r="N428">
            <v>0.67901270400344027</v>
          </cell>
          <cell r="O428">
            <v>88.511408605918064</v>
          </cell>
          <cell r="P428"/>
          <cell r="Q428">
            <v>100261.14182417739</v>
          </cell>
        </row>
        <row r="429">
          <cell r="D429">
            <v>39509</v>
          </cell>
          <cell r="E429" t="str">
            <v/>
          </cell>
          <cell r="F429">
            <v>27293.106420413726</v>
          </cell>
          <cell r="G429">
            <v>60211.474957892249</v>
          </cell>
          <cell r="H429">
            <v>0.30027323578401838</v>
          </cell>
          <cell r="I429">
            <v>96.449334213458272</v>
          </cell>
          <cell r="J429">
            <v>2935301.2439578921</v>
          </cell>
          <cell r="K429">
            <v>0.4062088610014512</v>
          </cell>
          <cell r="L429">
            <v>90.993504784691453</v>
          </cell>
          <cell r="M429">
            <v>19302043.953552775</v>
          </cell>
          <cell r="N429">
            <v>0.67530548054063955</v>
          </cell>
          <cell r="O429">
            <v>88.891101183901341</v>
          </cell>
          <cell r="P429"/>
          <cell r="Q429">
            <v>100261.14182417739</v>
          </cell>
        </row>
        <row r="430">
          <cell r="D430">
            <v>39510</v>
          </cell>
          <cell r="E430" t="str">
            <v/>
          </cell>
          <cell r="F430">
            <v>46950.548579558919</v>
          </cell>
          <cell r="G430">
            <v>107162.02353745117</v>
          </cell>
          <cell r="H430">
            <v>0.3562763585430252</v>
          </cell>
          <cell r="I430">
            <v>93.444006177715835</v>
          </cell>
          <cell r="J430">
            <v>2982251.7925374508</v>
          </cell>
          <cell r="K430">
            <v>0.40705834055471363</v>
          </cell>
          <cell r="L430">
            <v>90.927387965303694</v>
          </cell>
          <cell r="M430">
            <v>19206962.762058359</v>
          </cell>
          <cell r="N430">
            <v>0.67194918446578666</v>
          </cell>
          <cell r="O430">
            <v>89.228767052371424</v>
          </cell>
          <cell r="P430"/>
          <cell r="Q430">
            <v>100261.14182417739</v>
          </cell>
        </row>
        <row r="431">
          <cell r="D431">
            <v>39511</v>
          </cell>
          <cell r="E431" t="str">
            <v/>
          </cell>
          <cell r="F431">
            <v>35282.179883695484</v>
          </cell>
          <cell r="G431">
            <v>142444.20342114667</v>
          </cell>
          <cell r="H431">
            <v>0.3551829772469165</v>
          </cell>
          <cell r="I431">
            <v>93.511568701673099</v>
          </cell>
          <cell r="J431">
            <v>3017533.9724211465</v>
          </cell>
          <cell r="K431">
            <v>0.40631372714066138</v>
          </cell>
          <cell r="L431">
            <v>90.985354788849847</v>
          </cell>
          <cell r="M431">
            <v>19114359.164956912</v>
          </cell>
          <cell r="N431">
            <v>0.66867985968269428</v>
          </cell>
          <cell r="O431">
            <v>89.552084812573838</v>
          </cell>
          <cell r="P431"/>
          <cell r="Q431">
            <v>100261.14182417739</v>
          </cell>
        </row>
        <row r="432">
          <cell r="D432">
            <v>39512</v>
          </cell>
          <cell r="E432" t="str">
            <v/>
          </cell>
          <cell r="F432">
            <v>38253.528310430389</v>
          </cell>
          <cell r="G432">
            <v>180697.73173157705</v>
          </cell>
          <cell r="H432">
            <v>0.36045416687644949</v>
          </cell>
          <cell r="I432">
            <v>93.182778082473646</v>
          </cell>
          <cell r="J432">
            <v>3055787.5007315767</v>
          </cell>
          <cell r="K432">
            <v>0.40598371622996471</v>
          </cell>
          <cell r="L432">
            <v>91.010991206826148</v>
          </cell>
          <cell r="M432">
            <v>19016896.517956764</v>
          </cell>
          <cell r="N432">
            <v>0.66524084731854627</v>
          </cell>
          <cell r="O432">
            <v>89.886185194016974</v>
          </cell>
          <cell r="P432"/>
          <cell r="Q432">
            <v>100261.14182417739</v>
          </cell>
        </row>
        <row r="433">
          <cell r="D433">
            <v>39513</v>
          </cell>
          <cell r="E433" t="str">
            <v/>
          </cell>
          <cell r="F433">
            <v>34900.649321617791</v>
          </cell>
          <cell r="G433">
            <v>215598.38105319484</v>
          </cell>
          <cell r="H433">
            <v>0.35839471658800476</v>
          </cell>
          <cell r="I433">
            <v>93.312156674715993</v>
          </cell>
          <cell r="J433">
            <v>3090688.1500531947</v>
          </cell>
          <cell r="K433">
            <v>0.40522278267119743</v>
          </cell>
          <cell r="L433">
            <v>91.069975686127378</v>
          </cell>
          <cell r="M433">
            <v>18901739.651142843</v>
          </cell>
          <cell r="N433">
            <v>0.66118319544285453</v>
          </cell>
          <cell r="O433">
            <v>90.27243150060464</v>
          </cell>
          <cell r="P433"/>
          <cell r="Q433">
            <v>100261.14182417739</v>
          </cell>
        </row>
        <row r="434">
          <cell r="D434">
            <v>39514</v>
          </cell>
          <cell r="E434" t="str">
            <v/>
          </cell>
          <cell r="F434">
            <v>29210.030324500338</v>
          </cell>
          <cell r="G434">
            <v>244808.41137769519</v>
          </cell>
          <cell r="H434">
            <v>0.34881539907198778</v>
          </cell>
          <cell r="I434">
            <v>93.898319674333692</v>
          </cell>
          <cell r="J434">
            <v>3119898.1803776952</v>
          </cell>
          <cell r="K434">
            <v>0.40374517352970801</v>
          </cell>
          <cell r="L434">
            <v>91.184003907776116</v>
          </cell>
          <cell r="M434">
            <v>18793394.542239603</v>
          </cell>
          <cell r="N434">
            <v>0.6573641678294242</v>
          </cell>
          <cell r="O434">
            <v>90.628055046327063</v>
          </cell>
          <cell r="P434"/>
          <cell r="Q434">
            <v>100261.14182417739</v>
          </cell>
        </row>
        <row r="435">
          <cell r="D435">
            <v>39515</v>
          </cell>
          <cell r="E435" t="str">
            <v/>
          </cell>
          <cell r="F435">
            <v>31284.903500653629</v>
          </cell>
          <cell r="G435">
            <v>276093.31487834884</v>
          </cell>
          <cell r="H435">
            <v>0.34421774709403241</v>
          </cell>
          <cell r="I435">
            <v>94.170347843239767</v>
          </cell>
          <cell r="J435">
            <v>3151183.083878349</v>
          </cell>
          <cell r="K435">
            <v>0.40257048609093221</v>
          </cell>
          <cell r="L435">
            <v>91.274172695938972</v>
          </cell>
          <cell r="M435">
            <v>18675715.782057468</v>
          </cell>
          <cell r="N435">
            <v>0.65321901609112376</v>
          </cell>
          <cell r="O435">
            <v>91.005327003340909</v>
          </cell>
          <cell r="P435"/>
          <cell r="Q435">
            <v>100261.14182417739</v>
          </cell>
        </row>
        <row r="436">
          <cell r="D436">
            <v>39516</v>
          </cell>
          <cell r="E436" t="str">
            <v/>
          </cell>
          <cell r="F436">
            <v>29091.758350582706</v>
          </cell>
          <cell r="G436">
            <v>305185.07322893152</v>
          </cell>
          <cell r="H436">
            <v>0.33821131461336829</v>
          </cell>
          <cell r="I436">
            <v>94.516443774906548</v>
          </cell>
          <cell r="J436">
            <v>3180274.8422289318</v>
          </cell>
          <cell r="K436">
            <v>0.40114887449438769</v>
          </cell>
          <cell r="L436">
            <v>91.382720217224019</v>
          </cell>
          <cell r="M436">
            <v>18558336.289317034</v>
          </cell>
          <cell r="N436">
            <v>0.64908469845983841</v>
          </cell>
          <cell r="O436">
            <v>91.372536840222224</v>
          </cell>
          <cell r="P436"/>
          <cell r="Q436">
            <v>100261.14182417739</v>
          </cell>
        </row>
        <row r="437">
          <cell r="D437">
            <v>39517</v>
          </cell>
          <cell r="E437" t="str">
            <v/>
          </cell>
          <cell r="F437">
            <v>32811.005138985616</v>
          </cell>
          <cell r="G437">
            <v>337996.07836791716</v>
          </cell>
          <cell r="H437">
            <v>0.33711572820569197</v>
          </cell>
          <cell r="I437">
            <v>94.578425203325068</v>
          </cell>
          <cell r="J437">
            <v>3213085.8473679177</v>
          </cell>
          <cell r="K437">
            <v>0.400226045024348</v>
          </cell>
          <cell r="L437">
            <v>91.452844352399708</v>
          </cell>
          <cell r="M437">
            <v>18461064.621530157</v>
          </cell>
          <cell r="N437">
            <v>0.64565399446777272</v>
          </cell>
          <cell r="O437">
            <v>91.670350638003399</v>
          </cell>
          <cell r="P437"/>
          <cell r="Q437">
            <v>100261.14182417739</v>
          </cell>
        </row>
        <row r="438">
          <cell r="D438">
            <v>39518</v>
          </cell>
          <cell r="E438" t="str">
            <v/>
          </cell>
          <cell r="F438">
            <v>45149.284527616619</v>
          </cell>
          <cell r="G438">
            <v>383145.36289553379</v>
          </cell>
          <cell r="H438">
            <v>0.34740674196538346</v>
          </cell>
          <cell r="I438">
            <v>93.982314193773419</v>
          </cell>
          <cell r="J438">
            <v>3258235.1318955342</v>
          </cell>
          <cell r="K438">
            <v>0.400843896041642</v>
          </cell>
          <cell r="L438">
            <v>91.405924548298373</v>
          </cell>
          <cell r="M438">
            <v>18402257.557199877</v>
          </cell>
          <cell r="N438">
            <v>0.64356878893242764</v>
          </cell>
          <cell r="O438">
            <v>91.848300272376534</v>
          </cell>
          <cell r="P438"/>
          <cell r="Q438">
            <v>100261.14182417739</v>
          </cell>
        </row>
        <row r="439">
          <cell r="D439">
            <v>39519</v>
          </cell>
          <cell r="E439" t="str">
            <v/>
          </cell>
          <cell r="F439">
            <v>42449.847848307298</v>
          </cell>
          <cell r="G439">
            <v>425595.21074384107</v>
          </cell>
          <cell r="H439">
            <v>0.35373891536346208</v>
          </cell>
          <cell r="I439">
            <v>93.600285446014041</v>
          </cell>
          <cell r="J439">
            <v>3300684.9797438416</v>
          </cell>
          <cell r="K439">
            <v>0.40111863945390669</v>
          </cell>
          <cell r="L439">
            <v>91.385021956897674</v>
          </cell>
          <cell r="M439">
            <v>18314799.627990518</v>
          </cell>
          <cell r="N439">
            <v>0.64048182652470154</v>
          </cell>
          <cell r="O439">
            <v>92.107481829464518</v>
          </cell>
          <cell r="P439"/>
          <cell r="Q439">
            <v>100261.14182417739</v>
          </cell>
        </row>
        <row r="440">
          <cell r="D440">
            <v>39520</v>
          </cell>
          <cell r="E440" t="str">
            <v/>
          </cell>
          <cell r="F440">
            <v>51447.956718887312</v>
          </cell>
          <cell r="G440">
            <v>477043.16746272839</v>
          </cell>
          <cell r="H440">
            <v>0.36600050227549658</v>
          </cell>
          <cell r="I440">
            <v>92.828553973317327</v>
          </cell>
          <cell r="J440">
            <v>3352132.9364627288</v>
          </cell>
          <cell r="K440">
            <v>0.40246710820335957</v>
          </cell>
          <cell r="L440">
            <v>91.282087413211244</v>
          </cell>
          <cell r="M440">
            <v>18249294.022492137</v>
          </cell>
          <cell r="N440">
            <v>0.63816279215938343</v>
          </cell>
          <cell r="O440">
            <v>92.29884372804581</v>
          </cell>
          <cell r="P440"/>
          <cell r="Q440">
            <v>100261.14182417739</v>
          </cell>
        </row>
        <row r="441">
          <cell r="D441">
            <v>39521</v>
          </cell>
          <cell r="E441" t="str">
            <v/>
          </cell>
          <cell r="F441">
            <v>37065.433713854254</v>
          </cell>
          <cell r="G441">
            <v>514108.60117658263</v>
          </cell>
          <cell r="H441">
            <v>0.36626396102272557</v>
          </cell>
          <cell r="I441">
            <v>92.811519705847772</v>
          </cell>
          <cell r="J441">
            <v>3389198.3701765831</v>
          </cell>
          <cell r="K441">
            <v>0.40207722904721593</v>
          </cell>
          <cell r="L441">
            <v>91.311906981602263</v>
          </cell>
          <cell r="M441">
            <v>18175524.175070699</v>
          </cell>
          <cell r="N441">
            <v>0.63555498219120576</v>
          </cell>
          <cell r="O441">
            <v>92.510606766828914</v>
          </cell>
          <cell r="P441"/>
          <cell r="Q441">
            <v>100261.14182417739</v>
          </cell>
        </row>
        <row r="442">
          <cell r="D442">
            <v>39522</v>
          </cell>
          <cell r="E442" t="str">
            <v/>
          </cell>
          <cell r="F442">
            <v>34321.812432982239</v>
          </cell>
          <cell r="G442">
            <v>548430.41360956489</v>
          </cell>
          <cell r="H442">
            <v>0.36466797513724569</v>
          </cell>
          <cell r="I442">
            <v>92.914422629774577</v>
          </cell>
          <cell r="J442">
            <v>3423520.1826095651</v>
          </cell>
          <cell r="K442">
            <v>0.40137485244371057</v>
          </cell>
          <cell r="L442">
            <v>91.365507850145832</v>
          </cell>
          <cell r="M442">
            <v>18102904.21427834</v>
          </cell>
          <cell r="N442">
            <v>0.63298761015221539</v>
          </cell>
          <cell r="O442">
            <v>92.715541942180948</v>
          </cell>
          <cell r="P442"/>
          <cell r="Q442">
            <v>100261.14182417739</v>
          </cell>
        </row>
        <row r="443">
          <cell r="D443">
            <v>39523</v>
          </cell>
          <cell r="E443" t="str">
            <v/>
          </cell>
          <cell r="F443">
            <v>37766.226036092863</v>
          </cell>
          <cell r="G443">
            <v>586196.63964565773</v>
          </cell>
          <cell r="H443">
            <v>0.36541863887908299</v>
          </cell>
          <cell r="I443">
            <v>92.866108651511951</v>
          </cell>
          <cell r="J443">
            <v>3461286.4086456578</v>
          </cell>
          <cell r="K443">
            <v>0.40108792912544228</v>
          </cell>
          <cell r="L443">
            <v>91.387359586111799</v>
          </cell>
          <cell r="M443">
            <v>18033582.823595006</v>
          </cell>
          <cell r="N443">
            <v>0.63053579838601348</v>
          </cell>
          <cell r="O443">
            <v>92.907972080574936</v>
          </cell>
          <cell r="P443"/>
          <cell r="Q443">
            <v>100261.14182417739</v>
          </cell>
        </row>
        <row r="444">
          <cell r="D444">
            <v>39524</v>
          </cell>
          <cell r="E444" t="str">
            <v/>
          </cell>
          <cell r="F444">
            <v>46818.588562393103</v>
          </cell>
          <cell r="G444">
            <v>633015.22820805083</v>
          </cell>
          <cell r="H444">
            <v>0.3713920390004169</v>
          </cell>
          <cell r="I444">
            <v>92.476250783111212</v>
          </cell>
          <cell r="J444">
            <v>3508104.9972080509</v>
          </cell>
          <cell r="K444">
            <v>0.40184452138637294</v>
          </cell>
          <cell r="L444">
            <v>91.329682816003697</v>
          </cell>
          <cell r="M444">
            <v>17993231.920848034</v>
          </cell>
          <cell r="N444">
            <v>0.62909709842494854</v>
          </cell>
          <cell r="O444">
            <v>93.019397248083465</v>
          </cell>
          <cell r="P444"/>
          <cell r="Q444">
            <v>100261.14182417739</v>
          </cell>
        </row>
        <row r="445">
          <cell r="D445">
            <v>39525</v>
          </cell>
          <cell r="E445" t="str">
            <v/>
          </cell>
          <cell r="F445">
            <v>40992.133913763457</v>
          </cell>
          <cell r="G445">
            <v>674007.36212181428</v>
          </cell>
          <cell r="H445">
            <v>0.37347323968120105</v>
          </cell>
          <cell r="I445">
            <v>92.338192525305615</v>
          </cell>
          <cell r="J445">
            <v>3549097.1311218143</v>
          </cell>
          <cell r="K445">
            <v>0.40192410486549468</v>
          </cell>
          <cell r="L445">
            <v>91.323605577807882</v>
          </cell>
          <cell r="M445">
            <v>17948207.260699</v>
          </cell>
          <cell r="N445">
            <v>0.62749512455539003</v>
          </cell>
          <cell r="O445">
            <v>93.142171293334314</v>
          </cell>
          <cell r="P445"/>
          <cell r="Q445">
            <v>100261.14182417739</v>
          </cell>
        </row>
        <row r="446">
          <cell r="D446">
            <v>39526</v>
          </cell>
          <cell r="E446" t="str">
            <v/>
          </cell>
          <cell r="F446">
            <v>36099.170018815843</v>
          </cell>
          <cell r="G446">
            <v>710106.53214063006</v>
          </cell>
          <cell r="H446">
            <v>0.37276682997429261</v>
          </cell>
          <cell r="I446">
            <v>92.385180579912657</v>
          </cell>
          <cell r="J446">
            <v>3585196.3011406302</v>
          </cell>
          <cell r="K446">
            <v>0.40145400952192584</v>
          </cell>
          <cell r="L446">
            <v>91.359474804630793</v>
          </cell>
          <cell r="M446">
            <v>17911495.298906565</v>
          </cell>
          <cell r="N446">
            <v>0.62618390352183695</v>
          </cell>
          <cell r="O446">
            <v>93.241646452724112</v>
          </cell>
          <cell r="P446"/>
          <cell r="Q446">
            <v>100261.14182417739</v>
          </cell>
        </row>
        <row r="447">
          <cell r="D447">
            <v>39527</v>
          </cell>
          <cell r="E447" t="str">
            <v/>
          </cell>
          <cell r="F447">
            <v>26200.426656044769</v>
          </cell>
          <cell r="G447">
            <v>736306.95879667485</v>
          </cell>
          <cell r="H447">
            <v>0.36719458077182926</v>
          </cell>
          <cell r="I447">
            <v>92.751199485041383</v>
          </cell>
          <cell r="J447">
            <v>3611396.7277966747</v>
          </cell>
          <cell r="K447">
            <v>0.39989824175923749</v>
          </cell>
          <cell r="L447">
            <v>91.477689105550724</v>
          </cell>
          <cell r="M447">
            <v>17850595.743680473</v>
          </cell>
          <cell r="N447">
            <v>0.62402724038436486</v>
          </cell>
          <cell r="O447">
            <v>93.403273998199282</v>
          </cell>
          <cell r="P447"/>
          <cell r="Q447">
            <v>100261.14182417739</v>
          </cell>
        </row>
        <row r="448">
          <cell r="D448">
            <v>39528</v>
          </cell>
          <cell r="E448" t="str">
            <v/>
          </cell>
          <cell r="F448">
            <v>28958.55859479665</v>
          </cell>
          <cell r="G448">
            <v>765265.51739147154</v>
          </cell>
          <cell r="H448">
            <v>0.36346299723759978</v>
          </cell>
          <cell r="I448">
            <v>92.99165694555721</v>
          </cell>
          <cell r="J448">
            <v>3640355.2863914715</v>
          </cell>
          <cell r="K448">
            <v>0.39867870016157986</v>
          </cell>
          <cell r="L448">
            <v>91.569822670233236</v>
          </cell>
          <cell r="M448">
            <v>17795225.129539233</v>
          </cell>
          <cell r="N448">
            <v>0.62206404221300937</v>
          </cell>
          <cell r="O448">
            <v>93.548257146056685</v>
          </cell>
          <cell r="P448"/>
          <cell r="Q448">
            <v>100261.14182417739</v>
          </cell>
        </row>
        <row r="449">
          <cell r="D449">
            <v>39529</v>
          </cell>
          <cell r="E449" t="str">
            <v/>
          </cell>
          <cell r="F449">
            <v>42462.465957178458</v>
          </cell>
          <cell r="G449">
            <v>807727.98334865004</v>
          </cell>
          <cell r="H449">
            <v>0.36619280078033134</v>
          </cell>
          <cell r="I449">
            <v>92.816122510727794</v>
          </cell>
          <cell r="J449">
            <v>3682817.7523486498</v>
          </cell>
          <cell r="K449">
            <v>0.39894848677413491</v>
          </cell>
          <cell r="L449">
            <v>91.549481378372704</v>
          </cell>
          <cell r="M449">
            <v>17749336.98257304</v>
          </cell>
          <cell r="N449">
            <v>0.62043247980688443</v>
          </cell>
          <cell r="O449">
            <v>93.667195613974101</v>
          </cell>
          <cell r="P449"/>
          <cell r="Q449">
            <v>100261.14182417739</v>
          </cell>
        </row>
        <row r="450">
          <cell r="D450">
            <v>39530</v>
          </cell>
          <cell r="E450" t="str">
            <v/>
          </cell>
          <cell r="F450">
            <v>42913.891534484763</v>
          </cell>
          <cell r="G450">
            <v>850641.87488313485</v>
          </cell>
          <cell r="H450">
            <v>0.3688809908788252</v>
          </cell>
          <cell r="I450">
            <v>92.641298331106157</v>
          </cell>
          <cell r="J450">
            <v>3725731.6438831347</v>
          </cell>
          <cell r="K450">
            <v>0.39926085220647439</v>
          </cell>
          <cell r="L450">
            <v>91.525900998153887</v>
          </cell>
          <cell r="M450">
            <v>17693084.749768242</v>
          </cell>
          <cell r="N450">
            <v>0.6184387986510731</v>
          </cell>
          <cell r="O450">
            <v>93.810621437552342</v>
          </cell>
          <cell r="P450"/>
          <cell r="Q450">
            <v>100261.14182417739</v>
          </cell>
        </row>
        <row r="451">
          <cell r="D451">
            <v>39531</v>
          </cell>
          <cell r="E451" t="str">
            <v/>
          </cell>
          <cell r="F451">
            <v>74466.302354605679</v>
          </cell>
          <cell r="G451">
            <v>925108.17723774048</v>
          </cell>
          <cell r="H451">
            <v>0.38445776050674618</v>
          </cell>
          <cell r="I451">
            <v>91.590955659169069</v>
          </cell>
          <cell r="J451">
            <v>3800197.9462377406</v>
          </cell>
          <cell r="K451">
            <v>0.4029118870137538</v>
          </cell>
          <cell r="L451">
            <v>91.248011045424107</v>
          </cell>
          <cell r="M451">
            <v>17664769.153275549</v>
          </cell>
          <cell r="N451">
            <v>0.61742173957619206</v>
          </cell>
          <cell r="O451">
            <v>93.882980767528977</v>
          </cell>
          <cell r="P451"/>
          <cell r="Q451">
            <v>100261.14182417739</v>
          </cell>
        </row>
        <row r="452">
          <cell r="D452">
            <v>39532</v>
          </cell>
          <cell r="E452" t="str">
            <v/>
          </cell>
          <cell r="F452">
            <v>59702.65991635884</v>
          </cell>
          <cell r="G452">
            <v>984810.83715409937</v>
          </cell>
          <cell r="H452">
            <v>0.39289831303980527</v>
          </cell>
          <cell r="I452">
            <v>90.996229842441636</v>
          </cell>
          <cell r="J452">
            <v>3859900.6061540996</v>
          </cell>
          <cell r="K452">
            <v>0.40493728166503201</v>
          </cell>
          <cell r="L452">
            <v>91.092060574676097</v>
          </cell>
          <cell r="M452">
            <v>17638093.226274289</v>
          </cell>
          <cell r="N452">
            <v>0.61646207795906793</v>
          </cell>
          <cell r="O452">
            <v>93.950756656880685</v>
          </cell>
          <cell r="P452"/>
          <cell r="Q452">
            <v>100261.14182417739</v>
          </cell>
        </row>
        <row r="453">
          <cell r="D453">
            <v>39533</v>
          </cell>
          <cell r="E453" t="str">
            <v/>
          </cell>
          <cell r="F453">
            <v>58782.471611452864</v>
          </cell>
          <cell r="G453">
            <v>1043593.3087655522</v>
          </cell>
          <cell r="H453">
            <v>0.40033659554445011</v>
          </cell>
          <cell r="I453">
            <v>90.457942111112686</v>
          </cell>
          <cell r="J453">
            <v>3918683.0777655523</v>
          </cell>
          <cell r="K453">
            <v>0.40682498154496588</v>
          </cell>
          <cell r="L453">
            <v>90.945572806417417</v>
          </cell>
          <cell r="M453">
            <v>17591555.713579793</v>
          </cell>
          <cell r="N453">
            <v>0.61480835749664731</v>
          </cell>
          <cell r="O453">
            <v>94.066413187227042</v>
          </cell>
          <cell r="P453"/>
          <cell r="Q453">
            <v>100261.14182417739</v>
          </cell>
        </row>
        <row r="454">
          <cell r="D454">
            <v>39534</v>
          </cell>
          <cell r="E454" t="str">
            <v/>
          </cell>
          <cell r="F454">
            <v>79269.279635310872</v>
          </cell>
          <cell r="G454">
            <v>1122862.5884008631</v>
          </cell>
          <cell r="H454">
            <v>0.4147918377693704</v>
          </cell>
          <cell r="I454">
            <v>89.375786766779882</v>
          </cell>
          <cell r="J454">
            <v>3997952.3574008634</v>
          </cell>
          <cell r="K454">
            <v>0.4107787528329177</v>
          </cell>
          <cell r="L454">
            <v>90.635232761519433</v>
          </cell>
          <cell r="M454">
            <v>17560266.921679389</v>
          </cell>
          <cell r="N454">
            <v>0.61368768827580922</v>
          </cell>
          <cell r="O454">
            <v>94.14397289024636</v>
          </cell>
          <cell r="P454"/>
          <cell r="Q454">
            <v>100261.14182417739</v>
          </cell>
        </row>
        <row r="455">
          <cell r="D455">
            <v>39535</v>
          </cell>
          <cell r="E455" t="str">
            <v/>
          </cell>
          <cell r="F455">
            <v>108243.42499192759</v>
          </cell>
          <cell r="G455">
            <v>1231106.0133927907</v>
          </cell>
          <cell r="H455">
            <v>0.43853551941379065</v>
          </cell>
          <cell r="I455">
            <v>87.503459177909249</v>
          </cell>
          <cell r="J455">
            <v>4106195.782392791</v>
          </cell>
          <cell r="K455">
            <v>0.41759855430186149</v>
          </cell>
          <cell r="L455">
            <v>90.088934914557555</v>
          </cell>
          <cell r="M455">
            <v>17568509.013705827</v>
          </cell>
          <cell r="N455">
            <v>0.61394856325007685</v>
          </cell>
          <cell r="O455">
            <v>94.125977008610278</v>
          </cell>
          <cell r="P455"/>
          <cell r="Q455">
            <v>100261.14182417739</v>
          </cell>
        </row>
        <row r="456">
          <cell r="D456">
            <v>39536</v>
          </cell>
          <cell r="E456" t="str">
            <v/>
          </cell>
          <cell r="F456">
            <v>81207.650781340577</v>
          </cell>
          <cell r="G456">
            <v>1312313.6641741314</v>
          </cell>
          <cell r="H456">
            <v>0.45134330701824338</v>
          </cell>
          <cell r="I456">
            <v>86.449561530268511</v>
          </cell>
          <cell r="J456">
            <v>4187403.4331741314</v>
          </cell>
          <cell r="K456">
            <v>0.42155890771747656</v>
          </cell>
          <cell r="L456">
            <v>89.765447173514602</v>
          </cell>
          <cell r="M456">
            <v>17541927.093782622</v>
          </cell>
          <cell r="N456">
            <v>0.61299251015688894</v>
          </cell>
          <cell r="O456">
            <v>94.19175396959308</v>
          </cell>
          <cell r="P456"/>
          <cell r="Q456">
            <v>100261.14182417739</v>
          </cell>
        </row>
        <row r="457">
          <cell r="D457">
            <v>39537</v>
          </cell>
          <cell r="E457" t="str">
            <v/>
          </cell>
          <cell r="F457">
            <v>91923.965045927427</v>
          </cell>
          <cell r="G457">
            <v>1404237.6292200587</v>
          </cell>
          <cell r="H457">
            <v>0.46686004290761507</v>
          </cell>
          <cell r="I457">
            <v>85.136330385988728</v>
          </cell>
          <cell r="J457">
            <v>4279327.3982200585</v>
          </cell>
          <cell r="K457">
            <v>0.42650817561171656</v>
          </cell>
          <cell r="L457">
            <v>89.354896917434331</v>
          </cell>
          <cell r="M457">
            <v>17535480.016804561</v>
          </cell>
          <cell r="N457">
            <v>0.61274011098682812</v>
          </cell>
          <cell r="O457">
            <v>94.2090392393754</v>
          </cell>
          <cell r="P457"/>
          <cell r="Q457">
            <v>100261.14182417739</v>
          </cell>
        </row>
        <row r="458">
          <cell r="D458">
            <v>39538</v>
          </cell>
          <cell r="E458" t="str">
            <v>*</v>
          </cell>
          <cell r="F458">
            <v>114517.83577994125</v>
          </cell>
          <cell r="G458">
            <v>1518755.4649999999</v>
          </cell>
          <cell r="H458">
            <v>0.48864506111558526</v>
          </cell>
          <cell r="I458">
            <v>83.233704379200077</v>
          </cell>
          <cell r="J458">
            <v>4393845.2340000002</v>
          </cell>
          <cell r="K458">
            <v>0.4335890947015637</v>
          </cell>
          <cell r="L458">
            <v>88.755707829350058</v>
          </cell>
          <cell r="M458">
            <v>17526633.433000006</v>
          </cell>
          <cell r="N458">
            <v>0.61240389218767632</v>
          </cell>
          <cell r="O458">
            <v>94.232012979669506</v>
          </cell>
          <cell r="P458"/>
          <cell r="Q458">
            <v>100261.14182417739</v>
          </cell>
        </row>
        <row r="459">
          <cell r="D459">
            <v>39539</v>
          </cell>
          <cell r="E459" t="str">
            <v/>
          </cell>
          <cell r="F459">
            <v>97326.750660612728</v>
          </cell>
          <cell r="G459">
            <v>97326.750660612728</v>
          </cell>
          <cell r="H459">
            <v>0.97753932006798616</v>
          </cell>
          <cell r="I459">
            <v>42.82101328523207</v>
          </cell>
          <cell r="J459">
            <v>4491171.9846606134</v>
          </cell>
          <cell r="K459">
            <v>0.43888139691618089</v>
          </cell>
          <cell r="L459">
            <v>94.018166704248458</v>
          </cell>
          <cell r="M459">
            <v>17576038.153162844</v>
          </cell>
          <cell r="N459">
            <v>0.61414174538568322</v>
          </cell>
          <cell r="O459">
            <v>92.671728113341075</v>
          </cell>
          <cell r="P459"/>
          <cell r="Q459">
            <v>99563.003413349987</v>
          </cell>
        </row>
        <row r="460">
          <cell r="D460">
            <v>39540</v>
          </cell>
          <cell r="E460" t="str">
            <v/>
          </cell>
          <cell r="F460">
            <v>78750.928708291613</v>
          </cell>
          <cell r="G460">
            <v>176077.67936890433</v>
          </cell>
          <cell r="H460">
            <v>0.88425255030672767</v>
          </cell>
          <cell r="I460">
            <v>52.699583064174483</v>
          </cell>
          <cell r="J460">
            <v>4569922.913368905</v>
          </cell>
          <cell r="K460">
            <v>0.44227395461090246</v>
          </cell>
          <cell r="L460">
            <v>93.803329549224699</v>
          </cell>
          <cell r="M460">
            <v>17520524.464310072</v>
          </cell>
          <cell r="N460">
            <v>0.61221353701758652</v>
          </cell>
          <cell r="O460">
            <v>92.818976140022912</v>
          </cell>
          <cell r="P460"/>
          <cell r="Q460">
            <v>99563.003413349987</v>
          </cell>
        </row>
        <row r="461">
          <cell r="D461">
            <v>39541</v>
          </cell>
          <cell r="E461" t="str">
            <v/>
          </cell>
          <cell r="F461">
            <v>75298.17241378536</v>
          </cell>
          <cell r="G461">
            <v>251375.85178268969</v>
          </cell>
          <cell r="H461">
            <v>0.841597257229733</v>
          </cell>
          <cell r="I461">
            <v>57.546084354219275</v>
          </cell>
          <cell r="J461">
            <v>4645221.08578269</v>
          </cell>
          <cell r="K461">
            <v>0.4452707910681854</v>
          </cell>
          <cell r="L461">
            <v>93.610004250897632</v>
          </cell>
          <cell r="M461">
            <v>17473607.113461308</v>
          </cell>
          <cell r="N461">
            <v>0.61058564037839758</v>
          </cell>
          <cell r="O461">
            <v>92.941869093424529</v>
          </cell>
          <cell r="P461"/>
          <cell r="Q461">
            <v>99563.003413349987</v>
          </cell>
        </row>
        <row r="462">
          <cell r="D462">
            <v>39542</v>
          </cell>
          <cell r="E462" t="str">
            <v/>
          </cell>
          <cell r="F462">
            <v>69455.615002820065</v>
          </cell>
          <cell r="G462">
            <v>320831.46678550972</v>
          </cell>
          <cell r="H462">
            <v>0.80559910756592035</v>
          </cell>
          <cell r="I462">
            <v>61.740543023331021</v>
          </cell>
          <cell r="J462">
            <v>4714676.7007855102</v>
          </cell>
          <cell r="K462">
            <v>0.44765621865728983</v>
          </cell>
          <cell r="L462">
            <v>93.453750830744497</v>
          </cell>
          <cell r="M462">
            <v>17428826.22412166</v>
          </cell>
          <cell r="N462">
            <v>0.60903233875176188</v>
          </cell>
          <cell r="O462">
            <v>93.057917457719569</v>
          </cell>
          <cell r="P462"/>
          <cell r="Q462">
            <v>99563.003413349987</v>
          </cell>
        </row>
        <row r="463">
          <cell r="D463">
            <v>39543</v>
          </cell>
          <cell r="E463" t="str">
            <v/>
          </cell>
          <cell r="F463">
            <v>74878.719486915157</v>
          </cell>
          <cell r="G463">
            <v>395710.18627242488</v>
          </cell>
          <cell r="H463">
            <v>0.79489403233363243</v>
          </cell>
          <cell r="I463">
            <v>62.999451496259006</v>
          </cell>
          <cell r="J463">
            <v>4789555.4202724257</v>
          </cell>
          <cell r="K463">
            <v>0.45050706642381538</v>
          </cell>
          <cell r="L463">
            <v>93.264265799734673</v>
          </cell>
          <cell r="M463">
            <v>17408608.537092768</v>
          </cell>
          <cell r="N463">
            <v>0.60833733045030614</v>
          </cell>
          <cell r="O463">
            <v>93.109458497924948</v>
          </cell>
          <cell r="P463"/>
          <cell r="Q463">
            <v>99563.003413349987</v>
          </cell>
        </row>
        <row r="464">
          <cell r="D464">
            <v>39544</v>
          </cell>
          <cell r="E464" t="str">
            <v/>
          </cell>
          <cell r="F464">
            <v>53339.345705923901</v>
          </cell>
          <cell r="G464">
            <v>449049.53197834879</v>
          </cell>
          <cell r="H464">
            <v>0.75170079343973395</v>
          </cell>
          <cell r="I464">
            <v>68.094847423836455</v>
          </cell>
          <cell r="J464">
            <v>4842894.7659783494</v>
          </cell>
          <cell r="K464">
            <v>0.45129781077640752</v>
          </cell>
          <cell r="L464">
            <v>93.211180097976509</v>
          </cell>
          <cell r="M464">
            <v>17358954.198941726</v>
          </cell>
          <cell r="N464">
            <v>0.60661362372139727</v>
          </cell>
          <cell r="O464">
            <v>93.236263655494639</v>
          </cell>
          <cell r="P464"/>
          <cell r="Q464">
            <v>99563.003413349987</v>
          </cell>
        </row>
        <row r="465">
          <cell r="D465">
            <v>39545</v>
          </cell>
          <cell r="E465" t="str">
            <v/>
          </cell>
          <cell r="F465">
            <v>80842.11876971423</v>
          </cell>
          <cell r="G465">
            <v>529891.650748063</v>
          </cell>
          <cell r="H465">
            <v>0.76031060388414462</v>
          </cell>
          <cell r="I465">
            <v>67.079806272665053</v>
          </cell>
          <cell r="J465">
            <v>4923736.884748064</v>
          </cell>
          <cell r="K465">
            <v>0.45461337445920846</v>
          </cell>
          <cell r="L465">
            <v>92.986106813602049</v>
          </cell>
          <cell r="M465">
            <v>17335893.806686133</v>
          </cell>
          <cell r="N465">
            <v>0.60581920253172594</v>
          </cell>
          <cell r="O465">
            <v>93.294214879328479</v>
          </cell>
          <cell r="P465"/>
          <cell r="Q465">
            <v>99563.003413349987</v>
          </cell>
        </row>
        <row r="466">
          <cell r="D466">
            <v>39546</v>
          </cell>
          <cell r="E466" t="str">
            <v/>
          </cell>
          <cell r="F466">
            <v>76410.807659900893</v>
          </cell>
          <cell r="G466">
            <v>606302.45840796386</v>
          </cell>
          <cell r="H466">
            <v>0.7612045107393115</v>
          </cell>
          <cell r="I466">
            <v>66.974343074663864</v>
          </cell>
          <cell r="J466">
            <v>5000147.6924079647</v>
          </cell>
          <cell r="K466">
            <v>0.45746311482701579</v>
          </cell>
          <cell r="L466">
            <v>92.789459050608215</v>
          </cell>
          <cell r="M466">
            <v>17281967.658726234</v>
          </cell>
          <cell r="N466">
            <v>0.60394609798837262</v>
          </cell>
          <cell r="O466">
            <v>93.429628774115685</v>
          </cell>
          <cell r="P466"/>
          <cell r="Q466">
            <v>99563.003413349987</v>
          </cell>
        </row>
        <row r="467">
          <cell r="D467">
            <v>39547</v>
          </cell>
          <cell r="E467" t="str">
            <v/>
          </cell>
          <cell r="F467">
            <v>126685.30921871505</v>
          </cell>
          <cell r="G467">
            <v>732987.76762667892</v>
          </cell>
          <cell r="H467">
            <v>0.81800550907178493</v>
          </cell>
          <cell r="I467">
            <v>60.28706035815069</v>
          </cell>
          <cell r="J467">
            <v>5126833.0016266797</v>
          </cell>
          <cell r="K467">
            <v>0.46481949765405106</v>
          </cell>
          <cell r="L467">
            <v>92.26828443900969</v>
          </cell>
          <cell r="M467">
            <v>17286280.752473734</v>
          </cell>
          <cell r="N467">
            <v>0.6041082249379045</v>
          </cell>
          <cell r="O467">
            <v>93.417975969248374</v>
          </cell>
          <cell r="P467"/>
          <cell r="Q467">
            <v>99563.003413349987</v>
          </cell>
        </row>
        <row r="468">
          <cell r="D468">
            <v>39548</v>
          </cell>
          <cell r="E468" t="str">
            <v/>
          </cell>
          <cell r="F468">
            <v>248340.69059729006</v>
          </cell>
          <cell r="G468">
            <v>981328.45822396898</v>
          </cell>
          <cell r="H468">
            <v>0.9856356523816826</v>
          </cell>
          <cell r="I468">
            <v>42.019997870588035</v>
          </cell>
          <cell r="J468">
            <v>5375173.6922239698</v>
          </cell>
          <cell r="K468">
            <v>0.48297535778193834</v>
          </cell>
          <cell r="L468">
            <v>90.900194468443601</v>
          </cell>
          <cell r="M468">
            <v>17413865.54630138</v>
          </cell>
          <cell r="N468">
            <v>0.60857844800005245</v>
          </cell>
          <cell r="O468">
            <v>93.091604349102269</v>
          </cell>
          <cell r="P468"/>
          <cell r="Q468">
            <v>99563.003413349987</v>
          </cell>
        </row>
        <row r="469">
          <cell r="D469">
            <v>39549</v>
          </cell>
          <cell r="E469" t="str">
            <v/>
          </cell>
          <cell r="F469">
            <v>256828.286328163</v>
          </cell>
          <cell r="G469">
            <v>1238156.744552132</v>
          </cell>
          <cell r="H469">
            <v>1.1305374505717367</v>
          </cell>
          <cell r="I469">
            <v>29.410467073666467</v>
          </cell>
          <cell r="J469">
            <v>5632001.9785521328</v>
          </cell>
          <cell r="K469">
            <v>0.50156512607637294</v>
          </cell>
          <cell r="L469">
            <v>89.383557813480095</v>
          </cell>
          <cell r="M469">
            <v>17559966.058772992</v>
          </cell>
          <cell r="N469">
            <v>0.6136959379065533</v>
          </cell>
          <cell r="O469">
            <v>92.705934605419458</v>
          </cell>
          <cell r="P469"/>
          <cell r="Q469">
            <v>99563.003413349987</v>
          </cell>
        </row>
        <row r="470">
          <cell r="D470">
            <v>39550</v>
          </cell>
          <cell r="E470" t="str">
            <v/>
          </cell>
          <cell r="F470">
            <v>179237.14918045243</v>
          </cell>
          <cell r="G470">
            <v>1417393.8937325843</v>
          </cell>
          <cell r="H470">
            <v>1.1863458690641606</v>
          </cell>
          <cell r="I470">
            <v>25.434070898142515</v>
          </cell>
          <cell r="J470">
            <v>5811239.1277325852</v>
          </cell>
          <cell r="K470">
            <v>0.51297888402110092</v>
          </cell>
          <cell r="L470">
            <v>88.397374582695392</v>
          </cell>
          <cell r="M470">
            <v>17615858.635908663</v>
          </cell>
          <cell r="N470">
            <v>0.61566092191100297</v>
          </cell>
          <cell r="O470">
            <v>92.55442960052207</v>
          </cell>
          <cell r="P470"/>
          <cell r="Q470">
            <v>99563.003413349987</v>
          </cell>
        </row>
        <row r="471">
          <cell r="D471">
            <v>39551</v>
          </cell>
          <cell r="E471" t="str">
            <v/>
          </cell>
          <cell r="F471">
            <v>138353.2591124507</v>
          </cell>
          <cell r="G471">
            <v>1555747.1528450351</v>
          </cell>
          <cell r="H471">
            <v>1.2019811959098665</v>
          </cell>
          <cell r="I471">
            <v>24.404397998657178</v>
          </cell>
          <cell r="J471">
            <v>5949592.3868450355</v>
          </cell>
          <cell r="K471">
            <v>0.52061623852225081</v>
          </cell>
          <cell r="L471">
            <v>87.715271706547767</v>
          </cell>
          <cell r="M471">
            <v>17649831.346123822</v>
          </cell>
          <cell r="N471">
            <v>0.61685988286790272</v>
          </cell>
          <cell r="O471">
            <v>92.461055176027259</v>
          </cell>
          <cell r="P471"/>
          <cell r="Q471">
            <v>99563.003413349987</v>
          </cell>
        </row>
        <row r="472">
          <cell r="D472">
            <v>39552</v>
          </cell>
          <cell r="E472" t="str">
            <v/>
          </cell>
          <cell r="F472">
            <v>177646.98126562059</v>
          </cell>
          <cell r="G472">
            <v>1733394.1341106556</v>
          </cell>
          <cell r="H472">
            <v>1.2435730389546282</v>
          </cell>
          <cell r="I472">
            <v>21.837609695379378</v>
          </cell>
          <cell r="J472">
            <v>6127239.3681106558</v>
          </cell>
          <cell r="K472">
            <v>0.53153034710363956</v>
          </cell>
          <cell r="L472">
            <v>86.710992968741223</v>
          </cell>
          <cell r="M472">
            <v>17714531.826463882</v>
          </cell>
          <cell r="N472">
            <v>0.6191328419096549</v>
          </cell>
          <cell r="O472">
            <v>92.282100710391646</v>
          </cell>
          <cell r="P472"/>
          <cell r="Q472">
            <v>99563.003413349987</v>
          </cell>
        </row>
        <row r="473">
          <cell r="D473">
            <v>39553</v>
          </cell>
          <cell r="E473" t="str">
            <v/>
          </cell>
          <cell r="F473">
            <v>120952.23719664758</v>
          </cell>
          <cell r="G473">
            <v>1854346.3713073032</v>
          </cell>
          <cell r="H473">
            <v>1.2416569125305308</v>
          </cell>
          <cell r="I473">
            <v>21.950491192434775</v>
          </cell>
          <cell r="J473">
            <v>6248191.6053073034</v>
          </cell>
          <cell r="K473">
            <v>0.53738145696824691</v>
          </cell>
          <cell r="L473">
            <v>86.158862587913006</v>
          </cell>
          <cell r="M473">
            <v>17708285.819646269</v>
          </cell>
          <cell r="N473">
            <v>0.61892622035159417</v>
          </cell>
          <cell r="O473">
            <v>92.298473234835754</v>
          </cell>
          <cell r="P473"/>
          <cell r="Q473">
            <v>99563.003413349987</v>
          </cell>
        </row>
        <row r="474">
          <cell r="D474">
            <v>39554</v>
          </cell>
          <cell r="E474" t="str">
            <v/>
          </cell>
          <cell r="F474">
            <v>104952.49595071982</v>
          </cell>
          <cell r="G474">
            <v>1959298.867258023</v>
          </cell>
          <cell r="H474">
            <v>1.2299365728776996</v>
          </cell>
          <cell r="I474">
            <v>22.652094787513821</v>
          </cell>
          <cell r="J474">
            <v>6353144.1012580236</v>
          </cell>
          <cell r="K474">
            <v>0.54176882225390188</v>
          </cell>
          <cell r="L474">
            <v>85.738802731359812</v>
          </cell>
          <cell r="M474">
            <v>17666979.648625955</v>
          </cell>
          <cell r="N474">
            <v>0.61749417230382564</v>
          </cell>
          <cell r="O474">
            <v>92.411371521127094</v>
          </cell>
          <cell r="P474"/>
          <cell r="Q474">
            <v>99563.003413349987</v>
          </cell>
        </row>
        <row r="475">
          <cell r="D475">
            <v>39555</v>
          </cell>
          <cell r="E475" t="str">
            <v/>
          </cell>
          <cell r="F475">
            <v>115926.72991434525</v>
          </cell>
          <cell r="G475">
            <v>2075225.5971723683</v>
          </cell>
          <cell r="H475">
            <v>1.2260788622910064</v>
          </cell>
          <cell r="I475">
            <v>22.887250137446436</v>
          </cell>
          <cell r="J475">
            <v>6469070.8311723685</v>
          </cell>
          <cell r="K475">
            <v>0.54701027147130821</v>
          </cell>
          <cell r="L475">
            <v>85.230366773060481</v>
          </cell>
          <cell r="M475">
            <v>17655957.709407836</v>
          </cell>
          <cell r="N475">
            <v>0.61712058104971013</v>
          </cell>
          <cell r="O475">
            <v>92.440658699154028</v>
          </cell>
          <cell r="P475"/>
          <cell r="Q475">
            <v>99563.003413349987</v>
          </cell>
        </row>
        <row r="476">
          <cell r="D476">
            <v>39556</v>
          </cell>
          <cell r="E476" t="str">
            <v/>
          </cell>
          <cell r="F476">
            <v>182167.79216874525</v>
          </cell>
          <cell r="G476">
            <v>2257393.3893411136</v>
          </cell>
          <cell r="H476">
            <v>1.2596118995288188</v>
          </cell>
          <cell r="I476">
            <v>20.912527907206723</v>
          </cell>
          <cell r="J476">
            <v>6651238.6233411133</v>
          </cell>
          <cell r="K476">
            <v>0.55771863914924824</v>
          </cell>
          <cell r="L476">
            <v>84.170172744099176</v>
          </cell>
          <cell r="M476">
            <v>17722924.126353268</v>
          </cell>
          <cell r="N476">
            <v>0.61947291833469698</v>
          </cell>
          <cell r="O476">
            <v>92.25510770044383</v>
          </cell>
          <cell r="P476"/>
          <cell r="Q476">
            <v>99563.003413349987</v>
          </cell>
        </row>
        <row r="477">
          <cell r="D477">
            <v>39557</v>
          </cell>
          <cell r="E477" t="str">
            <v/>
          </cell>
          <cell r="F477">
            <v>246633.74479253104</v>
          </cell>
          <cell r="G477">
            <v>2504027.1341336449</v>
          </cell>
          <cell r="H477">
            <v>1.3236935134365009</v>
          </cell>
          <cell r="I477">
            <v>17.554334689521014</v>
          </cell>
          <cell r="J477">
            <v>6897872.3681336446</v>
          </cell>
          <cell r="K477">
            <v>0.57361052267656365</v>
          </cell>
          <cell r="L477">
            <v>82.547237985127964</v>
          </cell>
          <cell r="M477">
            <v>17862620.335582372</v>
          </cell>
          <cell r="N477">
            <v>0.62436753139216661</v>
          </cell>
          <cell r="O477">
            <v>91.860321387096008</v>
          </cell>
          <cell r="P477"/>
          <cell r="Q477">
            <v>99563.003413349987</v>
          </cell>
        </row>
        <row r="478">
          <cell r="D478">
            <v>39558</v>
          </cell>
          <cell r="E478" t="str">
            <v/>
          </cell>
          <cell r="F478">
            <v>235447.09362628488</v>
          </cell>
          <cell r="G478">
            <v>2739474.2277599298</v>
          </cell>
          <cell r="H478">
            <v>1.3757490904460823</v>
          </cell>
          <cell r="I478">
            <v>15.194852479279319</v>
          </cell>
          <cell r="J478">
            <v>7133319.4617599295</v>
          </cell>
          <cell r="K478">
            <v>0.58831879952481525</v>
          </cell>
          <cell r="L478">
            <v>80.997435161427589</v>
          </cell>
          <cell r="M478">
            <v>17999814.203899886</v>
          </cell>
          <cell r="N478">
            <v>0.62917486108033716</v>
          </cell>
          <cell r="O478">
            <v>91.461153821290907</v>
          </cell>
          <cell r="P478"/>
          <cell r="Q478">
            <v>99563.003413349987</v>
          </cell>
        </row>
        <row r="479">
          <cell r="D479">
            <v>39559</v>
          </cell>
          <cell r="E479" t="str">
            <v/>
          </cell>
          <cell r="F479">
            <v>310338.68464301422</v>
          </cell>
          <cell r="G479">
            <v>3049812.9124029442</v>
          </cell>
          <cell r="H479">
            <v>1.4586661844858415</v>
          </cell>
          <cell r="I479">
            <v>12.035681635808293</v>
          </cell>
          <cell r="J479">
            <v>7443658.1464029439</v>
          </cell>
          <cell r="K479">
            <v>0.60891385127583231</v>
          </cell>
          <cell r="L479">
            <v>78.760379975489442</v>
          </cell>
          <cell r="M479">
            <v>18205286.11520284</v>
          </cell>
          <cell r="N479">
            <v>0.63636904347927881</v>
          </cell>
          <cell r="O479">
            <v>90.842739811677205</v>
          </cell>
          <cell r="P479"/>
          <cell r="Q479">
            <v>99563.003413349987</v>
          </cell>
        </row>
        <row r="480">
          <cell r="D480">
            <v>39560</v>
          </cell>
          <cell r="E480" t="str">
            <v/>
          </cell>
          <cell r="F480">
            <v>245922.58746872097</v>
          </cell>
          <cell r="G480">
            <v>3295735.4998716651</v>
          </cell>
          <cell r="H480">
            <v>1.5046368023183674</v>
          </cell>
          <cell r="I480">
            <v>10.562563032796835</v>
          </cell>
          <cell r="J480">
            <v>7689580.7338716649</v>
          </cell>
          <cell r="K480">
            <v>0.62394927615453077</v>
          </cell>
          <cell r="L480">
            <v>77.085245859264091</v>
          </cell>
          <cell r="M480">
            <v>18338779.140988715</v>
          </cell>
          <cell r="N480">
            <v>0.64104741509596919</v>
          </cell>
          <cell r="O480">
            <v>90.427113271749775</v>
          </cell>
          <cell r="P480"/>
          <cell r="Q480">
            <v>99563.003413349987</v>
          </cell>
        </row>
        <row r="481">
          <cell r="D481">
            <v>39561</v>
          </cell>
          <cell r="E481" t="str">
            <v/>
          </cell>
          <cell r="F481">
            <v>255574.48872711213</v>
          </cell>
          <cell r="G481">
            <v>3551309.9885987774</v>
          </cell>
          <cell r="H481">
            <v>1.5508248728893486</v>
          </cell>
          <cell r="I481">
            <v>9.2570355500545034</v>
          </cell>
          <cell r="J481">
            <v>7945155.2225987772</v>
          </cell>
          <cell r="K481">
            <v>0.63952061263100368</v>
          </cell>
          <cell r="L481">
            <v>75.319662144782669</v>
          </cell>
          <cell r="M481">
            <v>18486032.243987523</v>
          </cell>
          <cell r="N481">
            <v>0.64620696744094996</v>
          </cell>
          <cell r="O481">
            <v>89.956516501639314</v>
          </cell>
          <cell r="P481"/>
          <cell r="Q481">
            <v>99563.003413349987</v>
          </cell>
        </row>
        <row r="482">
          <cell r="D482">
            <v>39562</v>
          </cell>
          <cell r="E482" t="str">
            <v/>
          </cell>
          <cell r="F482">
            <v>182747.88562604249</v>
          </cell>
          <cell r="G482">
            <v>3734057.8742248202</v>
          </cell>
          <cell r="H482">
            <v>1.5626863335312524</v>
          </cell>
          <cell r="I482">
            <v>8.9477145774789051</v>
          </cell>
          <cell r="J482">
            <v>8127903.1082248194</v>
          </cell>
          <cell r="K482">
            <v>0.64902900835168031</v>
          </cell>
          <cell r="L482">
            <v>74.228688846287568</v>
          </cell>
          <cell r="M482">
            <v>18570885.120078173</v>
          </cell>
          <cell r="N482">
            <v>0.64918537991650072</v>
          </cell>
          <cell r="O482">
            <v>89.679061327507597</v>
          </cell>
          <cell r="P482"/>
          <cell r="Q482">
            <v>99563.003413349987</v>
          </cell>
        </row>
        <row r="483">
          <cell r="D483">
            <v>39563</v>
          </cell>
          <cell r="E483" t="str">
            <v/>
          </cell>
          <cell r="F483">
            <v>196730.11118092699</v>
          </cell>
          <cell r="G483">
            <v>3930787.9854057473</v>
          </cell>
          <cell r="H483">
            <v>1.5792163155571033</v>
          </cell>
          <cell r="I483">
            <v>8.5332716196035321</v>
          </cell>
          <cell r="J483">
            <v>8324633.2194057461</v>
          </cell>
          <cell r="K483">
            <v>0.6594951089520309</v>
          </cell>
          <cell r="L483">
            <v>73.018492582000476</v>
          </cell>
          <cell r="M483">
            <v>18667620.672444839</v>
          </cell>
          <cell r="N483">
            <v>0.65257929726972763</v>
          </cell>
          <cell r="O483">
            <v>89.35776161023945</v>
          </cell>
          <cell r="P483"/>
          <cell r="Q483">
            <v>99563.003413349987</v>
          </cell>
        </row>
        <row r="484">
          <cell r="D484">
            <v>39564</v>
          </cell>
          <cell r="E484" t="str">
            <v/>
          </cell>
          <cell r="F484">
            <v>172881.34029941747</v>
          </cell>
          <cell r="G484">
            <v>4103669.3257051646</v>
          </cell>
          <cell r="H484">
            <v>1.5852618964172545</v>
          </cell>
          <cell r="I484">
            <v>8.3863920385158881</v>
          </cell>
          <cell r="J484">
            <v>8497514.5597051643</v>
          </cell>
          <cell r="K484">
            <v>0.66792283253064022</v>
          </cell>
          <cell r="L484">
            <v>72.03802424482214</v>
          </cell>
          <cell r="M484">
            <v>18714579.777693398</v>
          </cell>
          <cell r="N484">
            <v>0.65423323389267596</v>
          </cell>
          <cell r="O484">
            <v>89.199211461995716</v>
          </cell>
          <cell r="P484"/>
          <cell r="Q484">
            <v>99563.003413349987</v>
          </cell>
        </row>
        <row r="485">
          <cell r="D485">
            <v>39565</v>
          </cell>
          <cell r="E485" t="str">
            <v/>
          </cell>
          <cell r="F485">
            <v>131138.31383646291</v>
          </cell>
          <cell r="G485">
            <v>4234807.6395416278</v>
          </cell>
          <cell r="H485">
            <v>1.5753314184312763</v>
          </cell>
          <cell r="I485">
            <v>8.6289699814896981</v>
          </cell>
          <cell r="J485">
            <v>8628652.8735416271</v>
          </cell>
          <cell r="K485">
            <v>0.67296405869746623</v>
          </cell>
          <cell r="L485">
            <v>71.449392002984098</v>
          </cell>
          <cell r="M485">
            <v>18731862.83286263</v>
          </cell>
          <cell r="N485">
            <v>0.65484978381493819</v>
          </cell>
          <cell r="O485">
            <v>89.13977801797553</v>
          </cell>
          <cell r="P485"/>
          <cell r="Q485">
            <v>99563.003413349987</v>
          </cell>
        </row>
        <row r="486">
          <cell r="D486">
            <v>39566</v>
          </cell>
          <cell r="E486" t="str">
            <v/>
          </cell>
          <cell r="F486">
            <v>156270.55829811495</v>
          </cell>
          <cell r="G486">
            <v>4391078.1978397425</v>
          </cell>
          <cell r="H486">
            <v>1.575125458001114</v>
          </cell>
          <cell r="I486">
            <v>8.6340724243489717</v>
          </cell>
          <cell r="J486">
            <v>8784923.4318397418</v>
          </cell>
          <cell r="K486">
            <v>0.67987260240894054</v>
          </cell>
          <cell r="L486">
            <v>70.640525377818904</v>
          </cell>
          <cell r="M486">
            <v>18775058.069201365</v>
          </cell>
          <cell r="N486">
            <v>0.65637224163852803</v>
          </cell>
          <cell r="O486">
            <v>88.992253374485159</v>
          </cell>
          <cell r="P486"/>
          <cell r="Q486">
            <v>99563.003413349987</v>
          </cell>
        </row>
        <row r="487">
          <cell r="D487">
            <v>39567</v>
          </cell>
          <cell r="E487" t="str">
            <v/>
          </cell>
          <cell r="F487">
            <v>138227.68663050828</v>
          </cell>
          <cell r="G487">
            <v>4529305.8844702505</v>
          </cell>
          <cell r="H487">
            <v>1.568684713990006</v>
          </cell>
          <cell r="I487">
            <v>8.7951177693953557</v>
          </cell>
          <cell r="J487">
            <v>8923151.1184702497</v>
          </cell>
          <cell r="K487">
            <v>0.68528981987927118</v>
          </cell>
          <cell r="L487">
            <v>70.004762480027523</v>
          </cell>
          <cell r="M487">
            <v>18794097.951668214</v>
          </cell>
          <cell r="N487">
            <v>0.65705027470177391</v>
          </cell>
          <cell r="O487">
            <v>88.926203084452453</v>
          </cell>
          <cell r="P487"/>
          <cell r="Q487">
            <v>99563.003413349987</v>
          </cell>
        </row>
        <row r="488">
          <cell r="D488">
            <v>39568</v>
          </cell>
          <cell r="E488" t="str">
            <v>*</v>
          </cell>
          <cell r="F488">
            <v>127354.30852975271</v>
          </cell>
          <cell r="G488">
            <v>4656660.1930000028</v>
          </cell>
          <cell r="H488">
            <v>1.5590329852636844</v>
          </cell>
          <cell r="I488">
            <v>9.0419058268760502</v>
          </cell>
          <cell r="J488">
            <v>9050505.4270000029</v>
          </cell>
          <cell r="K488">
            <v>0.68979609342760928</v>
          </cell>
          <cell r="L488">
            <v>69.47507595389726</v>
          </cell>
          <cell r="M488">
            <v>18799077.783000015</v>
          </cell>
          <cell r="N488">
            <v>0.65723677825535554</v>
          </cell>
          <cell r="O488">
            <v>88.90799721455862</v>
          </cell>
          <cell r="P488"/>
          <cell r="Q488">
            <v>99563.003413349987</v>
          </cell>
        </row>
        <row r="489">
          <cell r="D489">
            <v>39569</v>
          </cell>
          <cell r="E489" t="str">
            <v/>
          </cell>
          <cell r="F489">
            <v>114733.3734731165</v>
          </cell>
          <cell r="G489">
            <v>114733.3734731165</v>
          </cell>
          <cell r="H489">
            <v>1.1833067845378753</v>
          </cell>
          <cell r="I489">
            <v>26.981214345141769</v>
          </cell>
          <cell r="J489">
            <v>9165238.8004731201</v>
          </cell>
          <cell r="K489">
            <v>0.69341634929627916</v>
          </cell>
          <cell r="L489">
            <v>74.440260622011408</v>
          </cell>
          <cell r="M489">
            <v>18801798.25002538</v>
          </cell>
          <cell r="N489">
            <v>0.65727434247234184</v>
          </cell>
          <cell r="O489">
            <v>86.302090349051355</v>
          </cell>
          <cell r="P489"/>
          <cell r="Q489">
            <v>96959.955754774186</v>
          </cell>
        </row>
        <row r="490">
          <cell r="D490">
            <v>39570</v>
          </cell>
          <cell r="E490" t="str">
            <v/>
          </cell>
          <cell r="F490">
            <v>118523.41192374527</v>
          </cell>
          <cell r="G490">
            <v>233256.78539686179</v>
          </cell>
          <cell r="H490">
            <v>1.2028511336515153</v>
          </cell>
          <cell r="I490">
            <v>25.565378813809581</v>
          </cell>
          <cell r="J490">
            <v>9283762.2123968657</v>
          </cell>
          <cell r="K490">
            <v>0.69726853316047499</v>
          </cell>
          <cell r="L490">
            <v>73.957988639785839</v>
          </cell>
          <cell r="M490">
            <v>18756742.428411424</v>
          </cell>
          <cell r="N490">
            <v>0.65564188007457658</v>
          </cell>
          <cell r="O490">
            <v>86.469488961678223</v>
          </cell>
          <cell r="P490"/>
          <cell r="Q490">
            <v>96959.955754774186</v>
          </cell>
        </row>
        <row r="491">
          <cell r="D491">
            <v>39571</v>
          </cell>
          <cell r="E491" t="str">
            <v/>
          </cell>
          <cell r="F491">
            <v>97713.502158264586</v>
          </cell>
          <cell r="G491">
            <v>330970.28755512636</v>
          </cell>
          <cell r="H491">
            <v>1.1378246651026336</v>
          </cell>
          <cell r="I491">
            <v>30.520386493580155</v>
          </cell>
          <cell r="J491">
            <v>9381475.7145551294</v>
          </cell>
          <cell r="K491">
            <v>0.69951336254277852</v>
          </cell>
          <cell r="L491">
            <v>73.676042577375483</v>
          </cell>
          <cell r="M491">
            <v>18703600.812755104</v>
          </cell>
          <cell r="N491">
            <v>0.65372708928661216</v>
          </cell>
          <cell r="O491">
            <v>86.664569233988857</v>
          </cell>
          <cell r="P491"/>
          <cell r="Q491">
            <v>96959.955754774186</v>
          </cell>
        </row>
        <row r="492">
          <cell r="D492">
            <v>39572</v>
          </cell>
          <cell r="E492" t="str">
            <v/>
          </cell>
          <cell r="F492">
            <v>93348.087932604845</v>
          </cell>
          <cell r="G492">
            <v>424318.37548773119</v>
          </cell>
          <cell r="H492">
            <v>1.0940557165704934</v>
          </cell>
          <cell r="I492">
            <v>34.254874985359507</v>
          </cell>
          <cell r="J492">
            <v>9474823.8024877347</v>
          </cell>
          <cell r="K492">
            <v>0.70140280310840097</v>
          </cell>
          <cell r="L492">
            <v>73.438235594482819</v>
          </cell>
          <cell r="M492">
            <v>18669640.815747097</v>
          </cell>
          <cell r="N492">
            <v>0.65248300973352025</v>
          </cell>
          <cell r="O492">
            <v>86.790577995275811</v>
          </cell>
          <cell r="P492"/>
          <cell r="Q492">
            <v>96959.955754774186</v>
          </cell>
        </row>
        <row r="493">
          <cell r="D493">
            <v>39573</v>
          </cell>
          <cell r="E493" t="str">
            <v/>
          </cell>
          <cell r="F493">
            <v>114253.75992130169</v>
          </cell>
          <cell r="G493">
            <v>538572.13540903293</v>
          </cell>
          <cell r="H493">
            <v>1.1109166278317208</v>
          </cell>
          <cell r="I493">
            <v>32.777874603223445</v>
          </cell>
          <cell r="J493">
            <v>9589077.5624090359</v>
          </cell>
          <cell r="K493">
            <v>0.70480189019871931</v>
          </cell>
          <cell r="L493">
            <v>73.009322327704027</v>
          </cell>
          <cell r="M493">
            <v>18656945.423347067</v>
          </cell>
          <cell r="N493">
            <v>0.65198225697647083</v>
          </cell>
          <cell r="O493">
            <v>86.841132551505368</v>
          </cell>
          <cell r="P493"/>
          <cell r="Q493">
            <v>96959.955754774186</v>
          </cell>
        </row>
        <row r="494">
          <cell r="D494">
            <v>39574</v>
          </cell>
          <cell r="E494" t="str">
            <v/>
          </cell>
          <cell r="F494">
            <v>112616.31275250587</v>
          </cell>
          <cell r="G494">
            <v>651188.44816153881</v>
          </cell>
          <cell r="H494">
            <v>1.1193425902690679</v>
          </cell>
          <cell r="I494">
            <v>32.057795679133804</v>
          </cell>
          <cell r="J494">
            <v>9701693.8751615416</v>
          </cell>
          <cell r="K494">
            <v>0.70803337069082217</v>
          </cell>
          <cell r="L494">
            <v>72.600304720867342</v>
          </cell>
          <cell r="M494">
            <v>18654509.12951766</v>
          </cell>
          <cell r="N494">
            <v>0.65184007309809777</v>
          </cell>
          <cell r="O494">
            <v>86.855469716159348</v>
          </cell>
          <cell r="P494"/>
          <cell r="Q494">
            <v>96959.955754774186</v>
          </cell>
        </row>
        <row r="495">
          <cell r="D495">
            <v>39575</v>
          </cell>
          <cell r="E495" t="str">
            <v/>
          </cell>
          <cell r="F495">
            <v>94731.773194560665</v>
          </cell>
          <cell r="G495">
            <v>745920.22135609947</v>
          </cell>
          <cell r="H495">
            <v>1.099010728633228</v>
          </cell>
          <cell r="I495">
            <v>33.815832584548389</v>
          </cell>
          <cell r="J495">
            <v>9796425.6483561024</v>
          </cell>
          <cell r="K495">
            <v>0.70992338994119053</v>
          </cell>
          <cell r="L495">
            <v>72.360539386633562</v>
          </cell>
          <cell r="M495">
            <v>18617234.272032727</v>
          </cell>
          <cell r="N495">
            <v>0.65048066498070167</v>
          </cell>
          <cell r="O495">
            <v>86.992158651035879</v>
          </cell>
          <cell r="P495"/>
          <cell r="Q495">
            <v>96959.955754774186</v>
          </cell>
        </row>
        <row r="496">
          <cell r="D496">
            <v>39576</v>
          </cell>
          <cell r="E496" t="str">
            <v/>
          </cell>
          <cell r="F496">
            <v>106344.24707169703</v>
          </cell>
          <cell r="G496">
            <v>852264.4684277965</v>
          </cell>
          <cell r="H496">
            <v>1.0987325409152635</v>
          </cell>
          <cell r="I496">
            <v>33.840371687310345</v>
          </cell>
          <cell r="J496">
            <v>9902769.8954277989</v>
          </cell>
          <cell r="K496">
            <v>0.71262269057797745</v>
          </cell>
          <cell r="L496">
            <v>72.017448834689318</v>
          </cell>
          <cell r="M496">
            <v>18613097.196771044</v>
          </cell>
          <cell r="N496">
            <v>0.6502792177574811</v>
          </cell>
          <cell r="O496">
            <v>87.012354423125871</v>
          </cell>
          <cell r="P496"/>
          <cell r="Q496">
            <v>96959.955754774186</v>
          </cell>
        </row>
        <row r="497">
          <cell r="D497">
            <v>39577</v>
          </cell>
          <cell r="E497" t="str">
            <v/>
          </cell>
          <cell r="F497">
            <v>103894.99706533329</v>
          </cell>
          <cell r="G497">
            <v>956159.4654931298</v>
          </cell>
          <cell r="H497">
            <v>1.095709458439152</v>
          </cell>
          <cell r="I497">
            <v>34.107882862942319</v>
          </cell>
          <cell r="J497">
            <v>10006664.892493133</v>
          </cell>
          <cell r="K497">
            <v>0.71510955231889761</v>
          </cell>
          <cell r="L497">
            <v>71.700700649256433</v>
          </cell>
          <cell r="M497">
            <v>18611512.328293476</v>
          </cell>
          <cell r="N497">
            <v>0.65016696352959824</v>
          </cell>
          <cell r="O497">
            <v>87.023601580473056</v>
          </cell>
          <cell r="P497"/>
          <cell r="Q497">
            <v>96959.955754774186</v>
          </cell>
        </row>
        <row r="498">
          <cell r="D498">
            <v>39578</v>
          </cell>
          <cell r="E498" t="str">
            <v/>
          </cell>
          <cell r="F498">
            <v>120817.38725912207</v>
          </cell>
          <cell r="G498">
            <v>1076976.8527522518</v>
          </cell>
          <cell r="H498">
            <v>1.1107439606058431</v>
          </cell>
          <cell r="I498">
            <v>32.792756332677598</v>
          </cell>
          <cell r="J498">
            <v>10127482.279752254</v>
          </cell>
          <cell r="K498">
            <v>0.71876319628098395</v>
          </cell>
          <cell r="L498">
            <v>71.234256014355267</v>
          </cell>
          <cell r="M498">
            <v>18640378.340863019</v>
          </cell>
          <cell r="N498">
            <v>0.65111839451767795</v>
          </cell>
          <cell r="O498">
            <v>86.92812219438062</v>
          </cell>
          <cell r="P498"/>
          <cell r="Q498">
            <v>96959.955754774186</v>
          </cell>
        </row>
        <row r="499">
          <cell r="D499">
            <v>39579</v>
          </cell>
          <cell r="E499" t="str">
            <v/>
          </cell>
          <cell r="F499">
            <v>129697.29901741019</v>
          </cell>
          <cell r="G499">
            <v>1206674.151769662</v>
          </cell>
          <cell r="H499">
            <v>1.1313706705716706</v>
          </cell>
          <cell r="I499">
            <v>31.050695704553142</v>
          </cell>
          <cell r="J499">
            <v>10257179.578769665</v>
          </cell>
          <cell r="K499">
            <v>0.72299281354875677</v>
          </cell>
          <cell r="L499">
            <v>70.692774287091311</v>
          </cell>
          <cell r="M499">
            <v>18696267.929032769</v>
          </cell>
          <cell r="N499">
            <v>0.65301352446147842</v>
          </cell>
          <cell r="O499">
            <v>86.736915309447184</v>
          </cell>
          <cell r="P499"/>
          <cell r="Q499">
            <v>96959.955754774186</v>
          </cell>
        </row>
        <row r="500">
          <cell r="D500">
            <v>39580</v>
          </cell>
          <cell r="E500" t="str">
            <v/>
          </cell>
          <cell r="F500">
            <v>117378.43768295743</v>
          </cell>
          <cell r="G500">
            <v>1324052.5894526194</v>
          </cell>
          <cell r="H500">
            <v>1.1379720104945015</v>
          </cell>
          <cell r="I500">
            <v>30.508361531517014</v>
          </cell>
          <cell r="J500">
            <v>10374558.016452624</v>
          </cell>
          <cell r="K500">
            <v>0.72630259024557153</v>
          </cell>
          <cell r="L500">
            <v>70.268011607605601</v>
          </cell>
          <cell r="M500">
            <v>18723166.560819883</v>
          </cell>
          <cell r="N500">
            <v>0.6538958304166621</v>
          </cell>
          <cell r="O500">
            <v>86.647433066969867</v>
          </cell>
          <cell r="P500"/>
          <cell r="Q500">
            <v>96959.955754774186</v>
          </cell>
        </row>
        <row r="501">
          <cell r="D501">
            <v>39581</v>
          </cell>
          <cell r="E501" t="str">
            <v/>
          </cell>
          <cell r="F501">
            <v>132856.09086544771</v>
          </cell>
          <cell r="G501">
            <v>1456908.6803180671</v>
          </cell>
          <cell r="H501">
            <v>1.1558369392148469</v>
          </cell>
          <cell r="I501">
            <v>29.077460076801977</v>
          </cell>
          <cell r="J501">
            <v>10507414.107318072</v>
          </cell>
          <cell r="K501">
            <v>0.73064399125840485</v>
          </cell>
          <cell r="L501">
            <v>69.709590573823306</v>
          </cell>
          <cell r="M501">
            <v>18771259.908856999</v>
          </cell>
          <cell r="N501">
            <v>0.65551813059888053</v>
          </cell>
          <cell r="O501">
            <v>86.48213816237579</v>
          </cell>
          <cell r="P501"/>
          <cell r="Q501">
            <v>96959.955754774186</v>
          </cell>
        </row>
        <row r="502">
          <cell r="D502">
            <v>39582</v>
          </cell>
          <cell r="E502" t="str">
            <v/>
          </cell>
          <cell r="F502">
            <v>139486.92828803515</v>
          </cell>
          <cell r="G502">
            <v>1596395.6086061022</v>
          </cell>
          <cell r="H502">
            <v>1.1760345481795884</v>
          </cell>
          <cell r="I502">
            <v>27.523995465176434</v>
          </cell>
          <cell r="J502">
            <v>10646901.035606107</v>
          </cell>
          <cell r="K502">
            <v>0.73538523733400685</v>
          </cell>
          <cell r="L502">
            <v>69.098261526850436</v>
          </cell>
          <cell r="M502">
            <v>18817924.980825175</v>
          </cell>
          <cell r="N502">
            <v>0.65709027405745801</v>
          </cell>
          <cell r="O502">
            <v>86.321014994336593</v>
          </cell>
          <cell r="P502"/>
          <cell r="Q502">
            <v>96959.955754774186</v>
          </cell>
        </row>
        <row r="503">
          <cell r="D503">
            <v>39583</v>
          </cell>
          <cell r="E503" t="str">
            <v/>
          </cell>
          <cell r="F503">
            <v>142540.8911629137</v>
          </cell>
          <cell r="G503">
            <v>1738936.4997690159</v>
          </cell>
          <cell r="H503">
            <v>1.1956389530313176</v>
          </cell>
          <cell r="I503">
            <v>26.080604912894589</v>
          </cell>
          <cell r="J503">
            <v>10789441.92676902</v>
          </cell>
          <cell r="K503">
            <v>0.74027293610262301</v>
          </cell>
          <cell r="L503">
            <v>68.466631647438547</v>
          </cell>
          <cell r="M503">
            <v>18861348.805047445</v>
          </cell>
          <cell r="N503">
            <v>0.65854897356444575</v>
          </cell>
          <cell r="O503">
            <v>86.170696975492604</v>
          </cell>
          <cell r="P503"/>
          <cell r="Q503">
            <v>96959.955754774186</v>
          </cell>
        </row>
        <row r="504">
          <cell r="D504">
            <v>39584</v>
          </cell>
          <cell r="E504" t="str">
            <v/>
          </cell>
          <cell r="F504">
            <v>150454.2641669244</v>
          </cell>
          <cell r="G504">
            <v>1889390.7639359403</v>
          </cell>
          <cell r="H504">
            <v>1.2178937358908792</v>
          </cell>
          <cell r="I504">
            <v>24.517713943966669</v>
          </cell>
          <cell r="J504">
            <v>10939896.190935945</v>
          </cell>
          <cell r="K504">
            <v>0.74563538903325599</v>
          </cell>
          <cell r="L504">
            <v>67.772238221238752</v>
          </cell>
          <cell r="M504">
            <v>18940413.478402488</v>
          </cell>
          <cell r="N504">
            <v>0.6612517188601168</v>
          </cell>
          <cell r="O504">
            <v>85.89010756049224</v>
          </cell>
          <cell r="P504"/>
          <cell r="Q504">
            <v>96959.955754774186</v>
          </cell>
        </row>
        <row r="505">
          <cell r="D505">
            <v>39585</v>
          </cell>
          <cell r="E505" t="str">
            <v/>
          </cell>
          <cell r="F505">
            <v>145783.18510194391</v>
          </cell>
          <cell r="G505">
            <v>2035173.9490378844</v>
          </cell>
          <cell r="H505">
            <v>1.2346964653332431</v>
          </cell>
          <cell r="I505">
            <v>23.389953537170406</v>
          </cell>
          <cell r="J505">
            <v>11085679.376037888</v>
          </cell>
          <cell r="K505">
            <v>0.75061115259438593</v>
          </cell>
          <cell r="L505">
            <v>67.126824976846478</v>
          </cell>
          <cell r="M505">
            <v>19017996.679713435</v>
          </cell>
          <cell r="N505">
            <v>0.66390227464863316</v>
          </cell>
          <cell r="O505">
            <v>85.612345265288994</v>
          </cell>
          <cell r="P505"/>
          <cell r="Q505">
            <v>96959.955754774186</v>
          </cell>
        </row>
        <row r="506">
          <cell r="D506">
            <v>39586</v>
          </cell>
          <cell r="E506" t="str">
            <v/>
          </cell>
          <cell r="F506">
            <v>135122.09721115604</v>
          </cell>
          <cell r="G506">
            <v>2170296.0462490404</v>
          </cell>
          <cell r="H506">
            <v>1.2435236962600855</v>
          </cell>
          <cell r="I506">
            <v>22.815176326485119</v>
          </cell>
          <cell r="J506">
            <v>11220801.473249044</v>
          </cell>
          <cell r="K506">
            <v>0.75480485510162787</v>
          </cell>
          <cell r="L506">
            <v>66.582197514672714</v>
          </cell>
          <cell r="M506">
            <v>19072061.506504595</v>
          </cell>
          <cell r="N506">
            <v>0.66573143212629904</v>
          </cell>
          <cell r="O506">
            <v>85.419179547332931</v>
          </cell>
          <cell r="P506"/>
          <cell r="Q506">
            <v>96959.955754774186</v>
          </cell>
        </row>
        <row r="507">
          <cell r="D507">
            <v>39587</v>
          </cell>
          <cell r="E507" t="str">
            <v/>
          </cell>
          <cell r="F507">
            <v>134212.12149940029</v>
          </cell>
          <cell r="G507">
            <v>2304508.1677484405</v>
          </cell>
          <cell r="H507">
            <v>1.2509277940727119</v>
          </cell>
          <cell r="I507">
            <v>22.342331662857251</v>
          </cell>
          <cell r="J507">
            <v>11355013.594748445</v>
          </cell>
          <cell r="K507">
            <v>0.75888339071741873</v>
          </cell>
          <cell r="L507">
            <v>66.052077108861653</v>
          </cell>
          <cell r="M507">
            <v>19124586.348064292</v>
          </cell>
          <cell r="N507">
            <v>0.6675065196476947</v>
          </cell>
          <cell r="O507">
            <v>85.230578014769492</v>
          </cell>
          <cell r="P507"/>
          <cell r="Q507">
            <v>96959.955754774186</v>
          </cell>
        </row>
        <row r="508">
          <cell r="D508">
            <v>39588</v>
          </cell>
          <cell r="E508" t="str">
            <v/>
          </cell>
          <cell r="F508">
            <v>131880.29731552393</v>
          </cell>
          <cell r="G508">
            <v>2436388.4650639645</v>
          </cell>
          <cell r="H508">
            <v>1.2563890144638397</v>
          </cell>
          <cell r="I508">
            <v>21.998930294008879</v>
          </cell>
          <cell r="J508">
            <v>11486893.892063968</v>
          </cell>
          <cell r="K508">
            <v>0.76275457008597614</v>
          </cell>
          <cell r="L508">
            <v>65.548602817616825</v>
          </cell>
          <cell r="M508">
            <v>19159674.265929837</v>
          </cell>
          <cell r="N508">
            <v>0.66867274814114874</v>
          </cell>
          <cell r="O508">
            <v>85.106057289731481</v>
          </cell>
          <cell r="P508"/>
          <cell r="Q508">
            <v>96959.955754774186</v>
          </cell>
        </row>
        <row r="509">
          <cell r="D509">
            <v>39589</v>
          </cell>
          <cell r="E509" t="str">
            <v/>
          </cell>
          <cell r="F509">
            <v>117472.19379138363</v>
          </cell>
          <cell r="G509">
            <v>2553860.6588553479</v>
          </cell>
          <cell r="H509">
            <v>1.2542539998060707</v>
          </cell>
          <cell r="I509">
            <v>22.132640186714525</v>
          </cell>
          <cell r="J509">
            <v>11604366.085855352</v>
          </cell>
          <cell r="K509">
            <v>0.7656256114734854</v>
          </cell>
          <cell r="L509">
            <v>65.175068988167965</v>
          </cell>
          <cell r="M509">
            <v>19173241.50106506</v>
          </cell>
          <cell r="N509">
            <v>0.66908776647579515</v>
          </cell>
          <cell r="O509">
            <v>85.061628795815196</v>
          </cell>
          <cell r="P509"/>
          <cell r="Q509">
            <v>96959.955754774186</v>
          </cell>
        </row>
        <row r="510">
          <cell r="D510">
            <v>39590</v>
          </cell>
          <cell r="E510" t="str">
            <v/>
          </cell>
          <cell r="F510">
            <v>114450.44394320797</v>
          </cell>
          <cell r="G510">
            <v>2668311.102798556</v>
          </cell>
          <cell r="H510">
            <v>1.2508964898434709</v>
          </cell>
          <cell r="I510">
            <v>22.344313160352204</v>
          </cell>
          <cell r="J510">
            <v>11718816.52979856</v>
          </cell>
          <cell r="K510">
            <v>0.7682620534676381</v>
          </cell>
          <cell r="L510">
            <v>64.831993586372889</v>
          </cell>
          <cell r="M510">
            <v>19175640.893238287</v>
          </cell>
          <cell r="N510">
            <v>0.66911302260853101</v>
          </cell>
          <cell r="O510">
            <v>85.058923117007097</v>
          </cell>
          <cell r="P510"/>
          <cell r="Q510">
            <v>96959.955754774186</v>
          </cell>
        </row>
        <row r="511">
          <cell r="D511">
            <v>39591</v>
          </cell>
          <cell r="E511" t="str">
            <v/>
          </cell>
          <cell r="F511">
            <v>148728.33114778559</v>
          </cell>
          <cell r="G511">
            <v>2817039.4339463417</v>
          </cell>
          <cell r="H511">
            <v>1.2632016427352859</v>
          </cell>
          <cell r="I511">
            <v>21.576881764604614</v>
          </cell>
          <cell r="J511">
            <v>11867544.860946346</v>
          </cell>
          <cell r="K511">
            <v>0.77309818542372799</v>
          </cell>
          <cell r="L511">
            <v>64.202617933287598</v>
          </cell>
          <cell r="M511">
            <v>19208140.85043817</v>
          </cell>
          <cell r="N511">
            <v>0.67018850885831849</v>
          </cell>
          <cell r="O511">
            <v>84.943498312664943</v>
          </cell>
          <cell r="P511"/>
          <cell r="Q511">
            <v>96959.955754774186</v>
          </cell>
        </row>
        <row r="512">
          <cell r="D512">
            <v>39592</v>
          </cell>
          <cell r="E512" t="str">
            <v/>
          </cell>
          <cell r="F512">
            <v>167600.6538134187</v>
          </cell>
          <cell r="G512">
            <v>2984640.0877597602</v>
          </cell>
          <cell r="H512">
            <v>1.2825913820668524</v>
          </cell>
          <cell r="I512">
            <v>20.413551250320381</v>
          </cell>
          <cell r="J512">
            <v>12035145.514759764</v>
          </cell>
          <cell r="K512">
            <v>0.77909530750453138</v>
          </cell>
          <cell r="L512">
            <v>63.422276698492887</v>
          </cell>
          <cell r="M512">
            <v>19247649.373349052</v>
          </cell>
          <cell r="N512">
            <v>0.67150832068280897</v>
          </cell>
          <cell r="O512">
            <v>84.80129720526854</v>
          </cell>
          <cell r="P512"/>
          <cell r="Q512">
            <v>96959.955754774186</v>
          </cell>
        </row>
        <row r="513">
          <cell r="D513">
            <v>39593</v>
          </cell>
          <cell r="E513" t="str">
            <v/>
          </cell>
          <cell r="F513">
            <v>182944.71680866505</v>
          </cell>
          <cell r="G513">
            <v>3167584.8045684253</v>
          </cell>
          <cell r="H513">
            <v>1.3067600041318945</v>
          </cell>
          <cell r="I513">
            <v>19.04002406667653</v>
          </cell>
          <cell r="J513">
            <v>12218090.23156843</v>
          </cell>
          <cell r="K513">
            <v>0.78600471723023801</v>
          </cell>
          <cell r="L513">
            <v>62.523812105928158</v>
          </cell>
          <cell r="M513">
            <v>19295242.137746397</v>
          </cell>
          <cell r="N513">
            <v>0.67310991874064341</v>
          </cell>
          <cell r="O513">
            <v>84.627920026820007</v>
          </cell>
          <cell r="P513"/>
          <cell r="Q513">
            <v>96959.955754774186</v>
          </cell>
        </row>
        <row r="514">
          <cell r="D514">
            <v>39594</v>
          </cell>
          <cell r="E514" t="str">
            <v/>
          </cell>
          <cell r="F514">
            <v>209543.76419601389</v>
          </cell>
          <cell r="G514">
            <v>3377128.5687644393</v>
          </cell>
          <cell r="H514">
            <v>1.3396206642833399</v>
          </cell>
          <cell r="I514">
            <v>17.303179505728249</v>
          </cell>
          <cell r="J514">
            <v>12427633.995764444</v>
          </cell>
          <cell r="K514">
            <v>0.79452900775035329</v>
          </cell>
          <cell r="L514">
            <v>61.41692707203832</v>
          </cell>
          <cell r="M514">
            <v>19369029.645797595</v>
          </cell>
          <cell r="N514">
            <v>0.67562495454507043</v>
          </cell>
          <cell r="O514">
            <v>84.35387218703903</v>
          </cell>
          <cell r="P514"/>
          <cell r="Q514">
            <v>96959.955754774186</v>
          </cell>
        </row>
        <row r="515">
          <cell r="D515">
            <v>39595</v>
          </cell>
          <cell r="E515" t="str">
            <v/>
          </cell>
          <cell r="F515">
            <v>194323.97688088569</v>
          </cell>
          <cell r="G515">
            <v>3571452.545645325</v>
          </cell>
          <cell r="H515">
            <v>1.3642335042275742</v>
          </cell>
          <cell r="I515">
            <v>16.096250827320347</v>
          </cell>
          <cell r="J515">
            <v>12621957.972645329</v>
          </cell>
          <cell r="K515">
            <v>0.80198122352311141</v>
          </cell>
          <cell r="L515">
            <v>60.451338114698203</v>
          </cell>
          <cell r="M515">
            <v>19418896.104298912</v>
          </cell>
          <cell r="N515">
            <v>0.67730521666131771</v>
          </cell>
          <cell r="O515">
            <v>84.169578243939</v>
          </cell>
          <cell r="P515"/>
          <cell r="Q515">
            <v>96959.955754774186</v>
          </cell>
        </row>
        <row r="516">
          <cell r="D516">
            <v>39596</v>
          </cell>
          <cell r="E516" t="str">
            <v/>
          </cell>
          <cell r="F516">
            <v>165494.84587019205</v>
          </cell>
          <cell r="G516">
            <v>3736947.3915155171</v>
          </cell>
          <cell r="H516">
            <v>1.3764693455243082</v>
          </cell>
          <cell r="I516">
            <v>15.524910795591062</v>
          </cell>
          <cell r="J516">
            <v>12787452.818515521</v>
          </cell>
          <cell r="K516">
            <v>0.80752163375489572</v>
          </cell>
          <cell r="L516">
            <v>59.735090479485578</v>
          </cell>
          <cell r="M516">
            <v>19444872.538141284</v>
          </cell>
          <cell r="N516">
            <v>0.67815200582639013</v>
          </cell>
          <cell r="O516">
            <v>84.076337931956658</v>
          </cell>
          <cell r="P516"/>
          <cell r="Q516">
            <v>96959.955754774186</v>
          </cell>
        </row>
        <row r="517">
          <cell r="D517">
            <v>39597</v>
          </cell>
          <cell r="E517" t="str">
            <v/>
          </cell>
          <cell r="F517">
            <v>176300.84774299385</v>
          </cell>
          <cell r="G517">
            <v>3913248.239258511</v>
          </cell>
          <cell r="H517">
            <v>1.391704373282429</v>
          </cell>
          <cell r="I517">
            <v>14.83923048487188</v>
          </cell>
          <cell r="J517">
            <v>12963753.666258514</v>
          </cell>
          <cell r="K517">
            <v>0.81367285037852632</v>
          </cell>
          <cell r="L517">
            <v>58.941819820516358</v>
          </cell>
          <cell r="M517">
            <v>19512839.913171601</v>
          </cell>
          <cell r="N517">
            <v>0.68046297934793598</v>
          </cell>
          <cell r="O517">
            <v>83.820647753144812</v>
          </cell>
          <cell r="P517"/>
          <cell r="Q517">
            <v>96959.955754774186</v>
          </cell>
        </row>
        <row r="518">
          <cell r="D518">
            <v>39598</v>
          </cell>
          <cell r="E518" t="str">
            <v/>
          </cell>
          <cell r="F518">
            <v>177252.89075198688</v>
          </cell>
          <cell r="G518">
            <v>4090501.1300104978</v>
          </cell>
          <cell r="H518">
            <v>1.4062510301867883</v>
          </cell>
          <cell r="I518">
            <v>14.210383746634825</v>
          </cell>
          <cell r="J518">
            <v>13141006.557010502</v>
          </cell>
          <cell r="K518">
            <v>0.81980904453611136</v>
          </cell>
          <cell r="L518">
            <v>58.152817791301892</v>
          </cell>
          <cell r="M518">
            <v>19579928.383122116</v>
          </cell>
          <cell r="N518">
            <v>0.68274290225703604</v>
          </cell>
          <cell r="O518">
            <v>83.566648552612534</v>
          </cell>
          <cell r="P518"/>
          <cell r="Q518">
            <v>96959.955754774186</v>
          </cell>
        </row>
        <row r="519">
          <cell r="D519">
            <v>39599</v>
          </cell>
          <cell r="E519" t="str">
            <v>*</v>
          </cell>
          <cell r="F519">
            <v>166434.4649895023</v>
          </cell>
          <cell r="G519">
            <v>4256935.5949999997</v>
          </cell>
          <cell r="H519">
            <v>1.4162599600583528</v>
          </cell>
          <cell r="I519">
            <v>13.791963277099883</v>
          </cell>
          <cell r="J519">
            <v>13307441.022000004</v>
          </cell>
          <cell r="K519">
            <v>0.82520059496455644</v>
          </cell>
          <cell r="L519">
            <v>57.461720641927286</v>
          </cell>
          <cell r="M519">
            <v>19663139.34</v>
          </cell>
          <cell r="N519">
            <v>0.68558456147419189</v>
          </cell>
          <cell r="O519">
            <v>83.247674462157477</v>
          </cell>
          <cell r="P519"/>
          <cell r="Q519">
            <v>96959.955754774186</v>
          </cell>
        </row>
        <row r="520">
          <cell r="D520">
            <v>39600</v>
          </cell>
          <cell r="E520" t="str">
            <v/>
          </cell>
          <cell r="F520">
            <v>149218.72066015381</v>
          </cell>
          <cell r="G520">
            <v>149218.72066015381</v>
          </cell>
          <cell r="H520">
            <v>2.3679118651935407</v>
          </cell>
          <cell r="I520">
            <v>6.9164140108091132E-2</v>
          </cell>
          <cell r="J520">
            <v>13456659.742660157</v>
          </cell>
          <cell r="K520">
            <v>0.83120560339987559</v>
          </cell>
          <cell r="L520">
            <v>57.419297148377524</v>
          </cell>
          <cell r="M520">
            <v>19666185.65958349</v>
          </cell>
          <cell r="N520">
            <v>0.68564554964757018</v>
          </cell>
          <cell r="O520">
            <v>81.731211482801911</v>
          </cell>
          <cell r="P520"/>
          <cell r="Q520">
            <v>63017.007876666663</v>
          </cell>
        </row>
        <row r="521">
          <cell r="D521">
            <v>39601</v>
          </cell>
          <cell r="E521" t="str">
            <v/>
          </cell>
          <cell r="F521">
            <v>148658.22540205932</v>
          </cell>
          <cell r="G521">
            <v>297876.94606221316</v>
          </cell>
          <cell r="H521">
            <v>2.3634646907165218</v>
          </cell>
          <cell r="I521">
            <v>7.0575413063167503E-2</v>
          </cell>
          <cell r="J521">
            <v>13605317.968062216</v>
          </cell>
          <cell r="K521">
            <v>0.8371295570320384</v>
          </cell>
          <cell r="L521">
            <v>56.611555706572922</v>
          </cell>
          <cell r="M521">
            <v>19723106.410592899</v>
          </cell>
          <cell r="N521">
            <v>0.68758469408159406</v>
          </cell>
          <cell r="O521">
            <v>81.511964145542478</v>
          </cell>
          <cell r="P521"/>
          <cell r="Q521">
            <v>63017.007876666663</v>
          </cell>
        </row>
        <row r="522">
          <cell r="D522">
            <v>39602</v>
          </cell>
          <cell r="E522" t="str">
            <v/>
          </cell>
          <cell r="F522">
            <v>145859.2570959827</v>
          </cell>
          <cell r="G522">
            <v>443736.20315819583</v>
          </cell>
          <cell r="H522">
            <v>2.3471769400553542</v>
          </cell>
          <cell r="I522">
            <v>7.5998542052779783E-2</v>
          </cell>
          <cell r="J522">
            <v>13751177.2251582</v>
          </cell>
          <cell r="K522">
            <v>0.84283619473371474</v>
          </cell>
          <cell r="L522">
            <v>55.836235475709572</v>
          </cell>
          <cell r="M522">
            <v>19792097.672425967</v>
          </cell>
          <cell r="N522">
            <v>0.68994435577332547</v>
          </cell>
          <cell r="O522">
            <v>81.243819185335767</v>
          </cell>
          <cell r="P522"/>
          <cell r="Q522">
            <v>63017.007876666663</v>
          </cell>
        </row>
        <row r="523">
          <cell r="D523">
            <v>39603</v>
          </cell>
          <cell r="E523" t="str">
            <v/>
          </cell>
          <cell r="F523">
            <v>159459.09838270556</v>
          </cell>
          <cell r="G523">
            <v>603195.30154090142</v>
          </cell>
          <cell r="H523">
            <v>2.3929861233710161</v>
          </cell>
          <cell r="I523">
            <v>6.1726351042734606E-2</v>
          </cell>
          <cell r="J523">
            <v>13910636.323540905</v>
          </cell>
          <cell r="K523">
            <v>0.84932927236247346</v>
          </cell>
          <cell r="L523">
            <v>54.957744039423439</v>
          </cell>
          <cell r="M523">
            <v>19876188.05948209</v>
          </cell>
          <cell r="N523">
            <v>0.69283002081650435</v>
          </cell>
          <cell r="O523">
            <v>80.913915755833898</v>
          </cell>
          <cell r="P523"/>
          <cell r="Q523">
            <v>63017.007876666663</v>
          </cell>
        </row>
        <row r="524">
          <cell r="D524">
            <v>39604</v>
          </cell>
          <cell r="E524" t="str">
            <v/>
          </cell>
          <cell r="F524">
            <v>150859.58932982723</v>
          </cell>
          <cell r="G524">
            <v>754054.89087072865</v>
          </cell>
          <cell r="H524">
            <v>2.3931789727196264</v>
          </cell>
          <cell r="I524">
            <v>6.1672410149338219E-2</v>
          </cell>
          <cell r="J524">
            <v>14061495.912870733</v>
          </cell>
          <cell r="K524">
            <v>0.85524953622511879</v>
          </cell>
          <cell r="L524">
            <v>54.160474267863769</v>
          </cell>
          <cell r="M524">
            <v>19955233.952802017</v>
          </cell>
          <cell r="N524">
            <v>0.69553947952033246</v>
          </cell>
          <cell r="O524">
            <v>80.602205688971011</v>
          </cell>
          <cell r="P524"/>
          <cell r="Q524">
            <v>63017.007876666663</v>
          </cell>
        </row>
        <row r="525">
          <cell r="D525">
            <v>39605</v>
          </cell>
          <cell r="E525" t="str">
            <v/>
          </cell>
          <cell r="F525">
            <v>156572.16047734284</v>
          </cell>
          <cell r="G525">
            <v>910627.05134807155</v>
          </cell>
          <cell r="H525">
            <v>2.4084160822379346</v>
          </cell>
          <cell r="I525">
            <v>5.7558373188237866E-2</v>
          </cell>
          <cell r="J525">
            <v>14218068.073348075</v>
          </cell>
          <cell r="K525">
            <v>0.8614707145555367</v>
          </cell>
          <cell r="L525">
            <v>53.326822761095272</v>
          </cell>
          <cell r="M525">
            <v>20036405.384909596</v>
          </cell>
          <cell r="N525">
            <v>0.69832266167333101</v>
          </cell>
          <cell r="O525">
            <v>80.280085543375932</v>
          </cell>
          <cell r="P525"/>
          <cell r="Q525">
            <v>63017.007876666663</v>
          </cell>
        </row>
        <row r="526">
          <cell r="D526">
            <v>39606</v>
          </cell>
          <cell r="E526" t="str">
            <v/>
          </cell>
          <cell r="F526">
            <v>138339.66876137484</v>
          </cell>
          <cell r="G526">
            <v>1048966.7201094464</v>
          </cell>
          <cell r="H526">
            <v>2.3779673716077796</v>
          </cell>
          <cell r="I526">
            <v>6.6077797798147486E-2</v>
          </cell>
          <cell r="J526">
            <v>14356407.74210945</v>
          </cell>
          <cell r="K526">
            <v>0.86654406414544538</v>
          </cell>
          <cell r="L526">
            <v>52.65033829985942</v>
          </cell>
          <cell r="M526">
            <v>20111822.497985769</v>
          </cell>
          <cell r="N526">
            <v>0.70090493654443708</v>
          </cell>
          <cell r="O526">
            <v>79.97950463165941</v>
          </cell>
          <cell r="P526"/>
          <cell r="Q526">
            <v>63017.007876666663</v>
          </cell>
        </row>
        <row r="527">
          <cell r="D527">
            <v>39607</v>
          </cell>
          <cell r="E527" t="str">
            <v/>
          </cell>
          <cell r="F527">
            <v>116296.07399776226</v>
          </cell>
          <cell r="G527">
            <v>1165262.7941072087</v>
          </cell>
          <cell r="H527">
            <v>2.311405351845242</v>
          </cell>
          <cell r="I527">
            <v>8.9441868707429428E-2</v>
          </cell>
          <cell r="J527">
            <v>14472703.816107212</v>
          </cell>
          <cell r="K527">
            <v>0.87025346903939249</v>
          </cell>
          <cell r="L527">
            <v>52.157733247774708</v>
          </cell>
          <cell r="M527">
            <v>20160763.912552767</v>
          </cell>
          <cell r="N527">
            <v>0.7025642432407152</v>
          </cell>
          <cell r="O527">
            <v>79.785503665045283</v>
          </cell>
          <cell r="P527"/>
          <cell r="Q527">
            <v>63017.007876666663</v>
          </cell>
        </row>
        <row r="528">
          <cell r="D528">
            <v>39608</v>
          </cell>
          <cell r="E528" t="str">
            <v/>
          </cell>
          <cell r="F528">
            <v>120145.84149416292</v>
          </cell>
          <cell r="G528">
            <v>1285408.6356013715</v>
          </cell>
          <cell r="H528">
            <v>2.2664227729284008</v>
          </cell>
          <cell r="I528">
            <v>0.10982980671159215</v>
          </cell>
          <cell r="J528">
            <v>14592849.657601375</v>
          </cell>
          <cell r="K528">
            <v>0.87416548355275792</v>
          </cell>
          <cell r="L528">
            <v>51.640137872302653</v>
          </cell>
          <cell r="M528">
            <v>20229474.310591895</v>
          </cell>
          <cell r="N528">
            <v>0.70491219719174636</v>
          </cell>
          <cell r="O528">
            <v>79.509864511793197</v>
          </cell>
          <cell r="P528"/>
          <cell r="Q528">
            <v>63017.007876666663</v>
          </cell>
        </row>
        <row r="529">
          <cell r="D529">
            <v>39609</v>
          </cell>
          <cell r="E529" t="str">
            <v/>
          </cell>
          <cell r="F529">
            <v>122165.4653274138</v>
          </cell>
          <cell r="G529">
            <v>1407574.1009287853</v>
          </cell>
          <cell r="H529">
            <v>2.2336415966997514</v>
          </cell>
          <cell r="I529">
            <v>0.12760338796697912</v>
          </cell>
          <cell r="J529">
            <v>14715015.122928789</v>
          </cell>
          <cell r="K529">
            <v>0.87816860173953248</v>
          </cell>
          <cell r="L529">
            <v>51.112597209565891</v>
          </cell>
          <cell r="M529">
            <v>20280492.007637419</v>
          </cell>
          <cell r="N529">
            <v>0.7066433659330239</v>
          </cell>
          <cell r="O529">
            <v>79.305802472094484</v>
          </cell>
          <cell r="P529"/>
          <cell r="Q529">
            <v>63017.007876666663</v>
          </cell>
        </row>
        <row r="530">
          <cell r="D530">
            <v>39610</v>
          </cell>
          <cell r="E530" t="str">
            <v/>
          </cell>
          <cell r="F530">
            <v>125585.28333554181</v>
          </cell>
          <cell r="G530">
            <v>1533159.3842643271</v>
          </cell>
          <cell r="H530">
            <v>2.2117541047806424</v>
          </cell>
          <cell r="I530">
            <v>0.14106653775523004</v>
          </cell>
          <cell r="J530">
            <v>14840600.406264331</v>
          </cell>
          <cell r="K530">
            <v>0.8823450478709679</v>
          </cell>
          <cell r="L530">
            <v>50.564567190043363</v>
          </cell>
          <cell r="M530">
            <v>20324223.557211507</v>
          </cell>
          <cell r="N530">
            <v>0.70812044829764242</v>
          </cell>
          <cell r="O530">
            <v>79.131141778531145</v>
          </cell>
          <cell r="P530"/>
          <cell r="Q530">
            <v>63017.007876666663</v>
          </cell>
        </row>
        <row r="531">
          <cell r="D531">
            <v>39611</v>
          </cell>
          <cell r="E531" t="str">
            <v/>
          </cell>
          <cell r="F531">
            <v>111568.43605115841</v>
          </cell>
          <cell r="G531">
            <v>1644727.8203154856</v>
          </cell>
          <cell r="H531">
            <v>2.1749787289362348</v>
          </cell>
          <cell r="I531">
            <v>0.16700561540294867</v>
          </cell>
          <cell r="J531">
            <v>14952168.842315489</v>
          </cell>
          <cell r="K531">
            <v>0.88566005707145656</v>
          </cell>
          <cell r="L531">
            <v>50.131337208413427</v>
          </cell>
          <cell r="M531">
            <v>20367991.266545441</v>
          </cell>
          <cell r="N531">
            <v>0.70959859572150452</v>
          </cell>
          <cell r="O531">
            <v>78.955855383994461</v>
          </cell>
          <cell r="P531"/>
          <cell r="Q531">
            <v>63017.007876666663</v>
          </cell>
        </row>
        <row r="532">
          <cell r="D532">
            <v>39612</v>
          </cell>
          <cell r="E532" t="str">
            <v/>
          </cell>
          <cell r="F532">
            <v>112842.52871526062</v>
          </cell>
          <cell r="G532">
            <v>1757570.3490307461</v>
          </cell>
          <cell r="H532">
            <v>2.1454163520555061</v>
          </cell>
          <cell r="I532">
            <v>0.19131862393291232</v>
          </cell>
          <cell r="J532">
            <v>15065011.37103075</v>
          </cell>
          <cell r="K532">
            <v>0.88902559810312198</v>
          </cell>
          <cell r="L532">
            <v>49.693143474586641</v>
          </cell>
          <cell r="M532">
            <v>20451959.994895302</v>
          </cell>
          <cell r="N532">
            <v>0.71247701565256494</v>
          </cell>
          <cell r="O532">
            <v>78.613105883158354</v>
          </cell>
          <cell r="P532"/>
          <cell r="Q532">
            <v>63017.007876666663</v>
          </cell>
        </row>
        <row r="533">
          <cell r="D533">
            <v>39613</v>
          </cell>
          <cell r="E533" t="str">
            <v/>
          </cell>
          <cell r="F533">
            <v>101642.08621781044</v>
          </cell>
          <cell r="G533">
            <v>1859212.4352485565</v>
          </cell>
          <cell r="H533">
            <v>2.1073816848294387</v>
          </cell>
          <cell r="I533">
            <v>0.22793760468254876</v>
          </cell>
          <cell r="J533">
            <v>15166653.457248561</v>
          </cell>
          <cell r="K533">
            <v>0.89170768192671634</v>
          </cell>
          <cell r="L533">
            <v>49.345145834402693</v>
          </cell>
          <cell r="M533">
            <v>20481746.90803216</v>
          </cell>
          <cell r="N533">
            <v>0.71346766966314368</v>
          </cell>
          <cell r="O533">
            <v>78.494718253933399</v>
          </cell>
          <cell r="P533"/>
          <cell r="Q533">
            <v>63017.007876666663</v>
          </cell>
        </row>
        <row r="534">
          <cell r="D534">
            <v>39614</v>
          </cell>
          <cell r="E534" t="str">
            <v/>
          </cell>
          <cell r="F534">
            <v>105980.00191306077</v>
          </cell>
          <cell r="G534">
            <v>1965192.4371616172</v>
          </cell>
          <cell r="H534">
            <v>2.0790074546306418</v>
          </cell>
          <cell r="I534">
            <v>0.25979658182403442</v>
          </cell>
          <cell r="J534">
            <v>15272633.459161622</v>
          </cell>
          <cell r="K534">
            <v>0.89462406657479532</v>
          </cell>
          <cell r="L534">
            <v>48.967990890351587</v>
          </cell>
          <cell r="M534">
            <v>20504817.03489881</v>
          </cell>
          <cell r="N534">
            <v>0.71422423386687883</v>
          </cell>
          <cell r="O534">
            <v>78.404160807881922</v>
          </cell>
          <cell r="P534"/>
          <cell r="Q534">
            <v>63017.007876666663</v>
          </cell>
        </row>
        <row r="535">
          <cell r="D535">
            <v>39615</v>
          </cell>
          <cell r="E535" t="str">
            <v/>
          </cell>
          <cell r="F535">
            <v>108924.41318497474</v>
          </cell>
          <cell r="G535">
            <v>2074116.850346592</v>
          </cell>
          <cell r="H535">
            <v>2.0571002577648732</v>
          </cell>
          <cell r="I535">
            <v>0.28743607178697284</v>
          </cell>
          <cell r="J535">
            <v>15381557.872346597</v>
          </cell>
          <cell r="K535">
            <v>0.89769083992267285</v>
          </cell>
          <cell r="L535">
            <v>48.572810773966602</v>
          </cell>
          <cell r="M535">
            <v>20540151.018800937</v>
          </cell>
          <cell r="N535">
            <v>0.71540784515556755</v>
          </cell>
          <cell r="O535">
            <v>78.262238612805319</v>
          </cell>
          <cell r="P535"/>
          <cell r="Q535">
            <v>63017.007876666663</v>
          </cell>
        </row>
        <row r="536">
          <cell r="D536">
            <v>39616</v>
          </cell>
          <cell r="E536" t="str">
            <v/>
          </cell>
          <cell r="F536">
            <v>108978.05769146836</v>
          </cell>
          <cell r="G536">
            <v>2183094.9080380602</v>
          </cell>
          <cell r="H536">
            <v>2.0378204529002999</v>
          </cell>
          <cell r="I536">
            <v>0.31420217159142672</v>
          </cell>
          <cell r="J536">
            <v>15490535.930038065</v>
          </cell>
          <cell r="K536">
            <v>0.90073825747317382</v>
          </cell>
          <cell r="L536">
            <v>48.181597813585398</v>
          </cell>
          <cell r="M536">
            <v>20549304.041659322</v>
          </cell>
          <cell r="N536">
            <v>0.7156794848384006</v>
          </cell>
          <cell r="O536">
            <v>78.229624766217682</v>
          </cell>
          <cell r="P536"/>
          <cell r="Q536">
            <v>63017.007876666663</v>
          </cell>
        </row>
        <row r="537">
          <cell r="D537">
            <v>39617</v>
          </cell>
          <cell r="E537" t="str">
            <v/>
          </cell>
          <cell r="F537">
            <v>110632.76892214121</v>
          </cell>
          <cell r="G537">
            <v>2293727.6769602015</v>
          </cell>
          <cell r="H537">
            <v>2.0221416357322988</v>
          </cell>
          <cell r="I537">
            <v>0.33780896208084332</v>
          </cell>
          <cell r="J537">
            <v>15601168.698960206</v>
          </cell>
          <cell r="K537">
            <v>0.90385928959870565</v>
          </cell>
          <cell r="L537">
            <v>47.782484844990357</v>
          </cell>
          <cell r="M537">
            <v>20508467.466294024</v>
          </cell>
          <cell r="N537">
            <v>0.71421019410940423</v>
          </cell>
          <cell r="O537">
            <v>78.405842440477926</v>
          </cell>
          <cell r="P537"/>
          <cell r="Q537">
            <v>63017.007876666663</v>
          </cell>
        </row>
        <row r="538">
          <cell r="D538">
            <v>39618</v>
          </cell>
          <cell r="E538" t="str">
            <v/>
          </cell>
          <cell r="F538">
            <v>101717.96988163523</v>
          </cell>
          <cell r="G538">
            <v>2395445.6468418366</v>
          </cell>
          <cell r="H538">
            <v>2.0006676121886837</v>
          </cell>
          <cell r="I538">
            <v>0.37306389938964735</v>
          </cell>
          <cell r="J538">
            <v>15702886.668841841</v>
          </cell>
          <cell r="K538">
            <v>0.9064430120905318</v>
          </cell>
          <cell r="L538">
            <v>47.45328918162285</v>
          </cell>
          <cell r="M538">
            <v>20543544.478904359</v>
          </cell>
          <cell r="N538">
            <v>0.71538462392652591</v>
          </cell>
          <cell r="O538">
            <v>78.265025885514447</v>
          </cell>
          <cell r="P538"/>
          <cell r="Q538">
            <v>63017.007876666663</v>
          </cell>
        </row>
        <row r="539">
          <cell r="D539">
            <v>39619</v>
          </cell>
          <cell r="E539" t="str">
            <v/>
          </cell>
          <cell r="F539">
            <v>94269.332984580833</v>
          </cell>
          <cell r="G539">
            <v>2489714.9798264173</v>
          </cell>
          <cell r="H539">
            <v>1.9754309699209676</v>
          </cell>
          <cell r="I539">
            <v>0.41925279032144491</v>
          </cell>
          <cell r="J539">
            <v>15797156.001826422</v>
          </cell>
          <cell r="K539">
            <v>0.9085795941888517</v>
          </cell>
          <cell r="L539">
            <v>47.181902123759244</v>
          </cell>
          <cell r="M539">
            <v>20534937.864718489</v>
          </cell>
          <cell r="N539">
            <v>0.71503781114370013</v>
          </cell>
          <cell r="O539">
            <v>78.306640443600742</v>
          </cell>
          <cell r="P539"/>
          <cell r="Q539">
            <v>63017.007876666663</v>
          </cell>
        </row>
        <row r="540">
          <cell r="D540">
            <v>39620</v>
          </cell>
          <cell r="E540" t="str">
            <v/>
          </cell>
          <cell r="F540">
            <v>80469.794580538088</v>
          </cell>
          <cell r="G540">
            <v>2570184.7744069556</v>
          </cell>
          <cell r="H540">
            <v>1.9421701424125104</v>
          </cell>
          <cell r="I540">
            <v>0.48901359487572016</v>
          </cell>
          <cell r="J540">
            <v>15877625.79640696</v>
          </cell>
          <cell r="K540">
            <v>0.90990992480474264</v>
          </cell>
          <cell r="L540">
            <v>47.013311820913728</v>
          </cell>
          <cell r="M540">
            <v>20527382.426317789</v>
          </cell>
          <cell r="N540">
            <v>0.71472764415721035</v>
          </cell>
          <cell r="O540">
            <v>78.343835852512541</v>
          </cell>
          <cell r="P540"/>
          <cell r="Q540">
            <v>63017.007876666663</v>
          </cell>
        </row>
        <row r="541">
          <cell r="D541">
            <v>39621</v>
          </cell>
          <cell r="E541" t="str">
            <v/>
          </cell>
          <cell r="F541">
            <v>82375.655546930269</v>
          </cell>
          <cell r="G541">
            <v>2652560.4299538857</v>
          </cell>
          <cell r="H541">
            <v>1.9133077354329828</v>
          </cell>
          <cell r="I541">
            <v>0.55891658323102833</v>
          </cell>
          <cell r="J541">
            <v>15960001.45195389</v>
          </cell>
          <cell r="K541">
            <v>0.91133950885257053</v>
          </cell>
          <cell r="L541">
            <v>46.832477457784584</v>
          </cell>
          <cell r="M541">
            <v>20531515.386935104</v>
          </cell>
          <cell r="N541">
            <v>0.71482446088648854</v>
          </cell>
          <cell r="O541">
            <v>78.332227763461987</v>
          </cell>
          <cell r="P541"/>
          <cell r="Q541">
            <v>63017.007876666663</v>
          </cell>
        </row>
        <row r="542">
          <cell r="D542">
            <v>39622</v>
          </cell>
          <cell r="E542" t="str">
            <v/>
          </cell>
          <cell r="F542">
            <v>82787.041197490398</v>
          </cell>
          <cell r="G542">
            <v>2735347.4711513761</v>
          </cell>
          <cell r="H542">
            <v>1.8872389363897524</v>
          </cell>
          <cell r="I542">
            <v>0.63061450576523681</v>
          </cell>
          <cell r="J542">
            <v>16042788.49315138</v>
          </cell>
          <cell r="K542">
            <v>0.91278224796164753</v>
          </cell>
          <cell r="L542">
            <v>46.650332511443018</v>
          </cell>
          <cell r="M542">
            <v>20547009.748925816</v>
          </cell>
          <cell r="N542">
            <v>0.71531679692985628</v>
          </cell>
          <cell r="O542">
            <v>78.273166579555365</v>
          </cell>
          <cell r="P542"/>
          <cell r="Q542">
            <v>63017.007876666663</v>
          </cell>
        </row>
        <row r="543">
          <cell r="D543">
            <v>39623</v>
          </cell>
          <cell r="E543" t="str">
            <v/>
          </cell>
          <cell r="F543">
            <v>83918.17196558771</v>
          </cell>
          <cell r="G543">
            <v>2819265.643116964</v>
          </cell>
          <cell r="H543">
            <v>1.8640904377187291</v>
          </cell>
          <cell r="I543">
            <v>0.7019526984703206</v>
          </cell>
          <cell r="J543">
            <v>16126706.665116968</v>
          </cell>
          <cell r="K543">
            <v>0.91427880597792788</v>
          </cell>
          <cell r="L543">
            <v>46.461770884440568</v>
          </cell>
          <cell r="M543">
            <v>20566455.64077796</v>
          </cell>
          <cell r="N543">
            <v>0.71594662631826589</v>
          </cell>
          <cell r="O543">
            <v>78.197535556820498</v>
          </cell>
          <cell r="P543"/>
          <cell r="Q543">
            <v>63017.007876666663</v>
          </cell>
        </row>
        <row r="544">
          <cell r="D544">
            <v>39624</v>
          </cell>
          <cell r="E544" t="str">
            <v/>
          </cell>
          <cell r="F544">
            <v>82781.07930148553</v>
          </cell>
          <cell r="G544">
            <v>2902046.7224184494</v>
          </cell>
          <cell r="H544">
            <v>1.8420720501983663</v>
          </cell>
          <cell r="I544">
            <v>0.77727116680745834</v>
          </cell>
          <cell r="J544">
            <v>16209487.744418453</v>
          </cell>
          <cell r="K544">
            <v>0.91570047247491637</v>
          </cell>
          <cell r="L544">
            <v>46.283004329814801</v>
          </cell>
          <cell r="M544">
            <v>20596498.381090172</v>
          </cell>
          <cell r="N544">
            <v>0.71694523934103027</v>
          </cell>
          <cell r="O544">
            <v>78.077446621060417</v>
          </cell>
          <cell r="P544"/>
          <cell r="Q544">
            <v>63017.007876666663</v>
          </cell>
        </row>
        <row r="545">
          <cell r="D545">
            <v>39625</v>
          </cell>
          <cell r="E545" t="str">
            <v/>
          </cell>
          <cell r="F545">
            <v>79409.455543143675</v>
          </cell>
          <cell r="G545">
            <v>2981456.177961593</v>
          </cell>
          <cell r="H545">
            <v>1.8196895619749138</v>
          </cell>
          <cell r="I545">
            <v>0.86209761804163509</v>
          </cell>
          <cell r="J545">
            <v>16288897.199961597</v>
          </cell>
          <cell r="K545">
            <v>0.91692225991057796</v>
          </cell>
          <cell r="L545">
            <v>46.129652749560357</v>
          </cell>
          <cell r="M545">
            <v>20660749.654790014</v>
          </cell>
          <cell r="N545">
            <v>0.71913441014598767</v>
          </cell>
          <cell r="O545">
            <v>77.813449293048535</v>
          </cell>
          <cell r="P545"/>
          <cell r="Q545">
            <v>63017.007876666663</v>
          </cell>
        </row>
        <row r="546">
          <cell r="D546">
            <v>39626</v>
          </cell>
          <cell r="E546" t="str">
            <v/>
          </cell>
          <cell r="F546">
            <v>73988.100368206433</v>
          </cell>
          <cell r="G546">
            <v>3055444.2783297994</v>
          </cell>
          <cell r="H546">
            <v>1.795778738377789</v>
          </cell>
          <cell r="I546">
            <v>0.96292108175799473</v>
          </cell>
          <cell r="J546">
            <v>16362885.300329804</v>
          </cell>
          <cell r="K546">
            <v>0.91783131378277993</v>
          </cell>
          <cell r="L546">
            <v>46.015723305730027</v>
          </cell>
          <cell r="M546">
            <v>20639336.413926017</v>
          </cell>
          <cell r="N546">
            <v>0.71834178207368249</v>
          </cell>
          <cell r="O546">
            <v>77.90915025593651</v>
          </cell>
          <cell r="P546"/>
          <cell r="Q546">
            <v>63017.007876666663</v>
          </cell>
        </row>
        <row r="547">
          <cell r="D547">
            <v>39627</v>
          </cell>
          <cell r="E547" t="str">
            <v/>
          </cell>
          <cell r="F547">
            <v>72196.737902399109</v>
          </cell>
          <cell r="G547">
            <v>3127641.0162321986</v>
          </cell>
          <cell r="H547">
            <v>1.7725605932298698</v>
          </cell>
          <cell r="I547">
            <v>1.0720251464487407</v>
          </cell>
          <cell r="J547">
            <v>16435082.038232204</v>
          </cell>
          <cell r="K547">
            <v>0.918633836052696</v>
          </cell>
          <cell r="L547">
            <v>45.915266051287553</v>
          </cell>
          <cell r="M547">
            <v>20661368.603547528</v>
          </cell>
          <cell r="N547">
            <v>0.71906125529902831</v>
          </cell>
          <cell r="O547">
            <v>77.822287403986394</v>
          </cell>
          <cell r="P547"/>
          <cell r="Q547">
            <v>63017.007876666663</v>
          </cell>
        </row>
        <row r="548">
          <cell r="D548">
            <v>39628</v>
          </cell>
          <cell r="E548" t="str">
            <v/>
          </cell>
          <cell r="F548">
            <v>58343.442704067253</v>
          </cell>
          <cell r="G548">
            <v>3185984.4589362657</v>
          </cell>
          <cell r="H548">
            <v>1.7433632088940585</v>
          </cell>
          <cell r="I548">
            <v>1.2267939958740204</v>
          </cell>
          <cell r="J548">
            <v>16493425.48093627</v>
          </cell>
          <cell r="K548">
            <v>0.91865911688056623</v>
          </cell>
          <cell r="L548">
            <v>45.912103321623675</v>
          </cell>
          <cell r="M548">
            <v>20668723.02202601</v>
          </cell>
          <cell r="N548">
            <v>0.71926984857077791</v>
          </cell>
          <cell r="O548">
            <v>77.797083535514517</v>
          </cell>
          <cell r="P548"/>
          <cell r="Q548">
            <v>63017.007876666663</v>
          </cell>
        </row>
        <row r="549">
          <cell r="D549">
            <v>39629</v>
          </cell>
          <cell r="E549" t="str">
            <v>*</v>
          </cell>
          <cell r="F549">
            <v>79623.225063734179</v>
          </cell>
          <cell r="G549">
            <v>3265607.6839999999</v>
          </cell>
          <cell r="H549">
            <v>1.7273684221838768</v>
          </cell>
          <cell r="I549">
            <v>1.3207646531079309</v>
          </cell>
          <cell r="J549">
            <v>16573048.706000004</v>
          </cell>
          <cell r="K549">
            <v>0.91986532726436576</v>
          </cell>
          <cell r="L549">
            <v>45.761333164451258</v>
          </cell>
          <cell r="M549">
            <v>20712646.50500001</v>
          </cell>
          <cell r="N549">
            <v>0.72075093101594623</v>
          </cell>
          <cell r="O549">
            <v>77.61786895281557</v>
          </cell>
          <cell r="P549"/>
          <cell r="Q549">
            <v>63017.007876666663</v>
          </cell>
        </row>
        <row r="550">
          <cell r="D550">
            <v>39630</v>
          </cell>
          <cell r="E550" t="str">
            <v/>
          </cell>
          <cell r="F550">
            <v>52795.866764632381</v>
          </cell>
          <cell r="G550">
            <v>52795.866764632381</v>
          </cell>
          <cell r="H550">
            <v>1.7488601551838341</v>
          </cell>
          <cell r="I550">
            <v>2.5300412097974179</v>
          </cell>
          <cell r="J550">
            <v>16625844.572764637</v>
          </cell>
          <cell r="K550">
            <v>0.92125205568309054</v>
          </cell>
          <cell r="L550">
            <v>44.88942848065961</v>
          </cell>
          <cell r="M550">
            <v>20726019.174818654</v>
          </cell>
          <cell r="N550">
            <v>0.72122652962153833</v>
          </cell>
          <cell r="O550">
            <v>75.848704341637614</v>
          </cell>
          <cell r="P550"/>
          <cell r="Q550">
            <v>30188.729846774208</v>
          </cell>
        </row>
        <row r="551">
          <cell r="D551">
            <v>39631</v>
          </cell>
          <cell r="E551" t="str">
            <v/>
          </cell>
          <cell r="F551">
            <v>54673.006318518383</v>
          </cell>
          <cell r="G551">
            <v>107468.87308315077</v>
          </cell>
          <cell r="H551">
            <v>1.7799502269326888</v>
          </cell>
          <cell r="I551">
            <v>2.2980373585351432</v>
          </cell>
          <cell r="J551">
            <v>16680517.579083156</v>
          </cell>
          <cell r="K551">
            <v>0.92273799264037837</v>
          </cell>
          <cell r="L551">
            <v>44.70071369902341</v>
          </cell>
          <cell r="M551">
            <v>20744568.715685461</v>
          </cell>
          <cell r="N551">
            <v>0.72188228971082813</v>
          </cell>
          <cell r="O551">
            <v>75.770246741284595</v>
          </cell>
          <cell r="P551"/>
          <cell r="Q551">
            <v>30188.729846774208</v>
          </cell>
        </row>
        <row r="552">
          <cell r="D552">
            <v>39632</v>
          </cell>
          <cell r="E552" t="str">
            <v/>
          </cell>
          <cell r="F552">
            <v>45348.970718559169</v>
          </cell>
          <cell r="G552">
            <v>152817.84380170994</v>
          </cell>
          <cell r="H552">
            <v>1.6873608636661381</v>
          </cell>
          <cell r="I552">
            <v>3.0620569684708943</v>
          </cell>
          <cell r="J552">
            <v>16725866.549801715</v>
          </cell>
          <cell r="K552">
            <v>0.92370404493758318</v>
          </cell>
          <cell r="L552">
            <v>44.57825142481704</v>
          </cell>
          <cell r="M552">
            <v>20752894.157703824</v>
          </cell>
          <cell r="N552">
            <v>0.72218227890452502</v>
          </cell>
          <cell r="O552">
            <v>75.734332709280025</v>
          </cell>
          <cell r="P552"/>
          <cell r="Q552">
            <v>30188.729846774208</v>
          </cell>
        </row>
        <row r="553">
          <cell r="D553">
            <v>39633</v>
          </cell>
          <cell r="E553" t="str">
            <v/>
          </cell>
          <cell r="F553">
            <v>54166.130296188923</v>
          </cell>
          <cell r="G553">
            <v>206983.97409789887</v>
          </cell>
          <cell r="H553">
            <v>1.7140831623959163</v>
          </cell>
          <cell r="I553">
            <v>2.8181122195416797</v>
          </cell>
          <cell r="J553">
            <v>16780032.680097904</v>
          </cell>
          <cell r="K553">
            <v>0.92515300806910339</v>
          </cell>
          <cell r="L553">
            <v>44.394909622724668</v>
          </cell>
          <cell r="M553">
            <v>20776971.517639387</v>
          </cell>
          <cell r="N553">
            <v>0.72303043718331095</v>
          </cell>
          <cell r="O553">
            <v>75.632718230474978</v>
          </cell>
          <cell r="P553"/>
          <cell r="Q553">
            <v>30188.729846774208</v>
          </cell>
        </row>
        <row r="554">
          <cell r="D554">
            <v>39634</v>
          </cell>
          <cell r="E554" t="str">
            <v/>
          </cell>
          <cell r="F554">
            <v>44438.994602680206</v>
          </cell>
          <cell r="G554">
            <v>251422.96870057908</v>
          </cell>
          <cell r="H554">
            <v>1.6656743756805965</v>
          </cell>
          <cell r="I554">
            <v>3.2757840865712318</v>
          </cell>
          <cell r="J554">
            <v>16824471.674700584</v>
          </cell>
          <cell r="K554">
            <v>0.92606174950925513</v>
          </cell>
          <cell r="L554">
            <v>44.280131024861014</v>
          </cell>
          <cell r="M554">
            <v>20794107.703989778</v>
          </cell>
          <cell r="N554">
            <v>0.7236370660508562</v>
          </cell>
          <cell r="O554">
            <v>75.559973032801906</v>
          </cell>
          <cell r="P554"/>
          <cell r="Q554">
            <v>30188.729846774208</v>
          </cell>
        </row>
        <row r="555">
          <cell r="D555">
            <v>39635</v>
          </cell>
          <cell r="E555" t="str">
            <v/>
          </cell>
          <cell r="F555">
            <v>61302.191581187893</v>
          </cell>
          <cell r="G555">
            <v>312725.16028176696</v>
          </cell>
          <cell r="H555">
            <v>1.7265005951394972</v>
          </cell>
          <cell r="I555">
            <v>2.7115935339607655</v>
          </cell>
          <cell r="J555">
            <v>16885773.866281774</v>
          </cell>
          <cell r="K555">
            <v>0.92789412941407989</v>
          </cell>
          <cell r="L555">
            <v>44.049180929462153</v>
          </cell>
          <cell r="M555">
            <v>20823833.257102054</v>
          </cell>
          <cell r="N555">
            <v>0.72468182966127737</v>
          </cell>
          <cell r="O555">
            <v>75.434557476915117</v>
          </cell>
          <cell r="P555"/>
          <cell r="Q555">
            <v>30188.729846774208</v>
          </cell>
        </row>
        <row r="556">
          <cell r="D556">
            <v>39636</v>
          </cell>
          <cell r="E556" t="str">
            <v/>
          </cell>
          <cell r="F556">
            <v>40870.67837773935</v>
          </cell>
          <cell r="G556">
            <v>353595.83865950629</v>
          </cell>
          <cell r="H556">
            <v>1.6732632175470588</v>
          </cell>
          <cell r="I556">
            <v>3.1993183243598455</v>
          </cell>
          <cell r="J556">
            <v>16926644.544659514</v>
          </cell>
          <cell r="K556">
            <v>0.92859956243546105</v>
          </cell>
          <cell r="L556">
            <v>43.960444303307312</v>
          </cell>
          <cell r="M556">
            <v>20847968.250505749</v>
          </cell>
          <cell r="N556">
            <v>0.725532065420048</v>
          </cell>
          <cell r="O556">
            <v>75.332372767355565</v>
          </cell>
          <cell r="P556"/>
          <cell r="Q556">
            <v>30188.729846774208</v>
          </cell>
        </row>
        <row r="557">
          <cell r="D557">
            <v>39637</v>
          </cell>
          <cell r="E557" t="str">
            <v/>
          </cell>
          <cell r="F557">
            <v>44990.755368223698</v>
          </cell>
          <cell r="G557">
            <v>398586.59402773</v>
          </cell>
          <cell r="H557">
            <v>1.6503948495464804</v>
          </cell>
          <cell r="I557">
            <v>3.4354305886768244</v>
          </cell>
          <cell r="J557">
            <v>16971635.300027739</v>
          </cell>
          <cell r="K557">
            <v>0.92952831733827823</v>
          </cell>
          <cell r="L557">
            <v>43.843764961120712</v>
          </cell>
          <cell r="M557">
            <v>20855198.305894379</v>
          </cell>
          <cell r="N557">
            <v>0.72579400669756489</v>
          </cell>
          <cell r="O557">
            <v>75.300869990339024</v>
          </cell>
          <cell r="P557"/>
          <cell r="Q557">
            <v>30188.729846774208</v>
          </cell>
        </row>
        <row r="558">
          <cell r="D558">
            <v>39638</v>
          </cell>
          <cell r="E558" t="str">
            <v/>
          </cell>
          <cell r="F558">
            <v>31022.119381139481</v>
          </cell>
          <cell r="G558">
            <v>429608.71340886946</v>
          </cell>
          <cell r="H558">
            <v>1.5811960864916947</v>
          </cell>
          <cell r="I558">
            <v>4.2634232704148562</v>
          </cell>
          <cell r="J558">
            <v>17002657.41940888</v>
          </cell>
          <cell r="K558">
            <v>0.92969021344775371</v>
          </cell>
          <cell r="L558">
            <v>43.823443351941805</v>
          </cell>
          <cell r="M558">
            <v>20865667.109682895</v>
          </cell>
          <cell r="N558">
            <v>0.72616867061910284</v>
          </cell>
          <cell r="O558">
            <v>75.255792840632651</v>
          </cell>
          <cell r="P558"/>
          <cell r="Q558">
            <v>30188.729846774208</v>
          </cell>
        </row>
        <row r="559">
          <cell r="D559">
            <v>39639</v>
          </cell>
          <cell r="E559" t="str">
            <v/>
          </cell>
          <cell r="F559">
            <v>35648.143374797583</v>
          </cell>
          <cell r="G559">
            <v>465256.85678366706</v>
          </cell>
          <cell r="H559">
            <v>1.5411607548417008</v>
          </cell>
          <cell r="I559">
            <v>4.8319439147307524</v>
          </cell>
          <cell r="J559">
            <v>17038305.562783677</v>
          </cell>
          <cell r="K559">
            <v>0.93010410599214211</v>
          </cell>
          <cell r="L559">
            <v>43.771514008775839</v>
          </cell>
          <cell r="M559">
            <v>20872740.648982171</v>
          </cell>
          <cell r="N559">
            <v>0.72642518124673006</v>
          </cell>
          <cell r="O559">
            <v>75.22491922460155</v>
          </cell>
          <cell r="P559"/>
          <cell r="Q559">
            <v>30188.729846774208</v>
          </cell>
        </row>
        <row r="560">
          <cell r="D560">
            <v>39640</v>
          </cell>
          <cell r="E560" t="str">
            <v/>
          </cell>
          <cell r="F560">
            <v>33620.58472654174</v>
          </cell>
          <cell r="G560">
            <v>498877.44151020877</v>
          </cell>
          <cell r="H560">
            <v>1.5022988682510725</v>
          </cell>
          <cell r="I560">
            <v>5.4568198878095275</v>
          </cell>
          <cell r="J560">
            <v>17071926.147510219</v>
          </cell>
          <cell r="K560">
            <v>0.93040613631099078</v>
          </cell>
          <cell r="L560">
            <v>43.733640887207258</v>
          </cell>
          <cell r="M560">
            <v>20878390.63866977</v>
          </cell>
          <cell r="N560">
            <v>0.72663215527347036</v>
          </cell>
          <cell r="O560">
            <v>75.200000800380352</v>
          </cell>
          <cell r="P560"/>
          <cell r="Q560">
            <v>30188.729846774208</v>
          </cell>
        </row>
        <row r="561">
          <cell r="D561">
            <v>39641</v>
          </cell>
          <cell r="E561" t="str">
            <v/>
          </cell>
          <cell r="F561">
            <v>30269.017357401332</v>
          </cell>
          <cell r="G561">
            <v>529146.45886761008</v>
          </cell>
          <cell r="H561">
            <v>1.4606622558411253</v>
          </cell>
          <cell r="I561">
            <v>6.2165871753803277</v>
          </cell>
          <cell r="J561">
            <v>17102195.164867621</v>
          </cell>
          <cell r="K561">
            <v>0.93052481674592213</v>
          </cell>
          <cell r="L561">
            <v>43.71876387576188</v>
          </cell>
          <cell r="M561">
            <v>20882929.661935706</v>
          </cell>
          <cell r="N561">
            <v>0.72680046959499289</v>
          </cell>
          <cell r="O561">
            <v>75.179732152278817</v>
          </cell>
          <cell r="P561"/>
          <cell r="Q561">
            <v>30188.729846774208</v>
          </cell>
        </row>
        <row r="562">
          <cell r="D562">
            <v>39642</v>
          </cell>
          <cell r="E562" t="str">
            <v/>
          </cell>
          <cell r="F562">
            <v>41632.620565307923</v>
          </cell>
          <cell r="G562">
            <v>570779.07943291799</v>
          </cell>
          <cell r="H562">
            <v>1.4543865626725911</v>
          </cell>
          <cell r="I562">
            <v>6.3399383487413585</v>
          </cell>
          <cell r="J562">
            <v>17143827.785432927</v>
          </cell>
          <cell r="K562">
            <v>0.93126038394370181</v>
          </cell>
          <cell r="L562">
            <v>43.626620106273009</v>
          </cell>
          <cell r="M562">
            <v>20892440.736679681</v>
          </cell>
          <cell r="N562">
            <v>0.72714183630277229</v>
          </cell>
          <cell r="O562">
            <v>75.138611605130933</v>
          </cell>
          <cell r="P562"/>
          <cell r="Q562">
            <v>30188.729846774208</v>
          </cell>
        </row>
        <row r="563">
          <cell r="D563">
            <v>39643</v>
          </cell>
          <cell r="E563" t="str">
            <v/>
          </cell>
          <cell r="F563">
            <v>42178.234075943692</v>
          </cell>
          <cell r="G563">
            <v>612957.3135088617</v>
          </cell>
          <cell r="H563">
            <v>1.4502983554742483</v>
          </cell>
          <cell r="I563">
            <v>6.421604641323853</v>
          </cell>
          <cell r="J563">
            <v>17186006.019508872</v>
          </cell>
          <cell r="K563">
            <v>0.93202313207581544</v>
          </cell>
          <cell r="L563">
            <v>43.531184718625639</v>
          </cell>
          <cell r="M563">
            <v>20920789.935818221</v>
          </cell>
          <cell r="N563">
            <v>0.72813886533611427</v>
          </cell>
          <cell r="O563">
            <v>75.018414200235256</v>
          </cell>
          <cell r="P563"/>
          <cell r="Q563">
            <v>30188.729846774208</v>
          </cell>
        </row>
        <row r="564">
          <cell r="D564">
            <v>39644</v>
          </cell>
          <cell r="E564" t="str">
            <v/>
          </cell>
          <cell r="F564">
            <v>41928.558066541227</v>
          </cell>
          <cell r="G564">
            <v>654885.87157540291</v>
          </cell>
          <cell r="H564">
            <v>1.446203875639108</v>
          </cell>
          <cell r="I564">
            <v>6.5044479730462239</v>
          </cell>
          <cell r="J564">
            <v>17227934.577575412</v>
          </cell>
          <cell r="K564">
            <v>0.93276986860094191</v>
          </cell>
          <cell r="L564">
            <v>43.437864779141307</v>
          </cell>
          <cell r="M564">
            <v>20951175.633596588</v>
          </cell>
          <cell r="N564">
            <v>0.72920680319200604</v>
          </cell>
          <cell r="O564">
            <v>74.889510083861992</v>
          </cell>
          <cell r="P564"/>
          <cell r="Q564">
            <v>30188.729846774208</v>
          </cell>
        </row>
        <row r="565">
          <cell r="D565">
            <v>39645</v>
          </cell>
          <cell r="E565" t="str">
            <v/>
          </cell>
          <cell r="F565">
            <v>44873.049639232158</v>
          </cell>
          <cell r="G565">
            <v>699758.92121463502</v>
          </cell>
          <cell r="H565">
            <v>1.4487172132744752</v>
          </cell>
          <cell r="I565">
            <v>6.4534703295788587</v>
          </cell>
          <cell r="J565">
            <v>17272807.627214644</v>
          </cell>
          <cell r="K565">
            <v>0.93367333110060924</v>
          </cell>
          <cell r="L565">
            <v>43.325107403138283</v>
          </cell>
          <cell r="M565">
            <v>20984724.03414363</v>
          </cell>
          <cell r="N565">
            <v>0.73038485105130901</v>
          </cell>
          <cell r="O565">
            <v>74.747127921715432</v>
          </cell>
          <cell r="P565"/>
          <cell r="Q565">
            <v>30188.729846774208</v>
          </cell>
        </row>
        <row r="566">
          <cell r="D566">
            <v>39646</v>
          </cell>
          <cell r="E566" t="str">
            <v/>
          </cell>
          <cell r="F566">
            <v>24928.87973370398</v>
          </cell>
          <cell r="G566">
            <v>724687.80094833905</v>
          </cell>
          <cell r="H566">
            <v>1.4120731276141045</v>
          </cell>
          <cell r="I566">
            <v>7.2377399470751609</v>
          </cell>
          <cell r="J566">
            <v>17297736.506948348</v>
          </cell>
          <cell r="K566">
            <v>0.93349753363163768</v>
          </cell>
          <cell r="L566">
            <v>43.347035171349781</v>
          </cell>
          <cell r="M566">
            <v>20967052.190694299</v>
          </cell>
          <cell r="N566">
            <v>0.72978015833236587</v>
          </cell>
          <cell r="O566">
            <v>74.820237159198939</v>
          </cell>
          <cell r="P566"/>
          <cell r="Q566">
            <v>30188.729846774208</v>
          </cell>
        </row>
        <row r="567">
          <cell r="D567">
            <v>39647</v>
          </cell>
          <cell r="E567" t="str">
            <v/>
          </cell>
          <cell r="F567">
            <v>40322.660871335254</v>
          </cell>
          <cell r="G567">
            <v>765010.46181967435</v>
          </cell>
          <cell r="H567">
            <v>1.4078293928866805</v>
          </cell>
          <cell r="I567">
            <v>7.3344776665809857</v>
          </cell>
          <cell r="J567">
            <v>17338059.167819683</v>
          </cell>
          <cell r="K567">
            <v>0.93415170461693486</v>
          </cell>
          <cell r="L567">
            <v>43.265469690674507</v>
          </cell>
          <cell r="M567">
            <v>20994583.203954358</v>
          </cell>
          <cell r="N567">
            <v>0.73074880344960857</v>
          </cell>
          <cell r="O567">
            <v>74.703100307186645</v>
          </cell>
          <cell r="P567"/>
          <cell r="Q567">
            <v>30188.729846774208</v>
          </cell>
        </row>
        <row r="568">
          <cell r="D568">
            <v>39648</v>
          </cell>
          <cell r="E568" t="str">
            <v/>
          </cell>
          <cell r="F568">
            <v>29681.052066767603</v>
          </cell>
          <cell r="G568">
            <v>794691.51388644194</v>
          </cell>
          <cell r="H568">
            <v>1.3854795933518638</v>
          </cell>
          <cell r="I568">
            <v>7.8654931525127481</v>
          </cell>
          <cell r="J568">
            <v>17367740.219886452</v>
          </cell>
          <cell r="K568">
            <v>0.93423132625466931</v>
          </cell>
          <cell r="L568">
            <v>43.25554789589836</v>
          </cell>
          <cell r="M568">
            <v>21009002.596267894</v>
          </cell>
          <cell r="N568">
            <v>0.73126109948167828</v>
          </cell>
          <cell r="O568">
            <v>74.641096272996265</v>
          </cell>
          <cell r="P568"/>
          <cell r="Q568">
            <v>30188.729846774208</v>
          </cell>
        </row>
        <row r="569">
          <cell r="D569">
            <v>39649</v>
          </cell>
          <cell r="E569" t="str">
            <v/>
          </cell>
          <cell r="F569">
            <v>36506.928740883028</v>
          </cell>
          <cell r="G569">
            <v>831198.44262732496</v>
          </cell>
          <cell r="H569">
            <v>1.3766701130623125</v>
          </cell>
          <cell r="I569">
            <v>8.0850984058055566</v>
          </cell>
          <cell r="J569">
            <v>17404247.148627333</v>
          </cell>
          <cell r="K569">
            <v>0.93467726643370552</v>
          </cell>
          <cell r="L569">
            <v>43.200001991658986</v>
          </cell>
          <cell r="M569">
            <v>21028867.429784715</v>
          </cell>
          <cell r="N569">
            <v>0.7319629524583946</v>
          </cell>
          <cell r="O569">
            <v>74.556091071616777</v>
          </cell>
          <cell r="P569"/>
          <cell r="Q569">
            <v>30188.729846774208</v>
          </cell>
        </row>
        <row r="570">
          <cell r="D570">
            <v>39650</v>
          </cell>
          <cell r="E570" t="str">
            <v/>
          </cell>
          <cell r="F570">
            <v>41096.022695522566</v>
          </cell>
          <cell r="G570">
            <v>872294.46532284748</v>
          </cell>
          <cell r="H570">
            <v>1.3759383681549242</v>
          </cell>
          <cell r="I570">
            <v>8.1036096591263433</v>
          </cell>
          <cell r="J570">
            <v>17445343.171322856</v>
          </cell>
          <cell r="K570">
            <v>0.9353678166625492</v>
          </cell>
          <cell r="L570">
            <v>43.114066484754112</v>
          </cell>
          <cell r="M570">
            <v>21054441.328529533</v>
          </cell>
          <cell r="N570">
            <v>0.73286354670506515</v>
          </cell>
          <cell r="O570">
            <v>74.446916597068153</v>
          </cell>
          <cell r="P570"/>
          <cell r="Q570">
            <v>30188.729846774208</v>
          </cell>
        </row>
        <row r="571">
          <cell r="D571">
            <v>39651</v>
          </cell>
          <cell r="E571" t="str">
            <v/>
          </cell>
          <cell r="F571">
            <v>33656.943123063611</v>
          </cell>
          <cell r="G571">
            <v>905951.40844591113</v>
          </cell>
          <cell r="H571">
            <v>1.3640722774301932</v>
          </cell>
          <cell r="I571">
            <v>8.4096948995658778</v>
          </cell>
          <cell r="J571">
            <v>17479000.114445921</v>
          </cell>
          <cell r="K571">
            <v>0.93565791808593601</v>
          </cell>
          <cell r="L571">
            <v>43.077993433771724</v>
          </cell>
          <cell r="M571">
            <v>21062782.177894343</v>
          </cell>
          <cell r="N571">
            <v>0.73316430961406664</v>
          </cell>
          <cell r="O571">
            <v>74.410432138354793</v>
          </cell>
          <cell r="P571"/>
          <cell r="Q571">
            <v>30188.729846774208</v>
          </cell>
        </row>
        <row r="572">
          <cell r="D572">
            <v>39652</v>
          </cell>
          <cell r="E572" t="str">
            <v/>
          </cell>
          <cell r="F572">
            <v>20325.100745335469</v>
          </cell>
          <cell r="G572">
            <v>926276.50919124659</v>
          </cell>
          <cell r="H572">
            <v>1.3340373016147471</v>
          </cell>
          <cell r="I572">
            <v>9.2362309447754587</v>
          </cell>
          <cell r="J572">
            <v>17499325.215191256</v>
          </cell>
          <cell r="K572">
            <v>0.93523457593469284</v>
          </cell>
          <cell r="L572">
            <v>43.13064015899495</v>
          </cell>
          <cell r="M572">
            <v>21047376.188644137</v>
          </cell>
          <cell r="N572">
            <v>0.7326384769735903</v>
          </cell>
          <cell r="O572">
            <v>74.47421099061205</v>
          </cell>
          <cell r="P572"/>
          <cell r="Q572">
            <v>30188.729846774208</v>
          </cell>
        </row>
        <row r="573">
          <cell r="D573">
            <v>39653</v>
          </cell>
          <cell r="E573" t="str">
            <v/>
          </cell>
          <cell r="F573">
            <v>17877.645682929535</v>
          </cell>
          <cell r="G573">
            <v>944154.15487417614</v>
          </cell>
          <cell r="H573">
            <v>1.3031272482401006</v>
          </cell>
          <cell r="I573">
            <v>10.169910995977183</v>
          </cell>
          <cell r="J573">
            <v>17517202.860874187</v>
          </cell>
          <cell r="K573">
            <v>0.93468200644893817</v>
          </cell>
          <cell r="L573">
            <v>43.199411793989405</v>
          </cell>
          <cell r="M573">
            <v>21047165.864791516</v>
          </cell>
          <cell r="N573">
            <v>0.73264158306962457</v>
          </cell>
          <cell r="O573">
            <v>74.473834358472402</v>
          </cell>
          <cell r="P573"/>
          <cell r="Q573">
            <v>30188.729846774208</v>
          </cell>
        </row>
        <row r="574">
          <cell r="D574">
            <v>39654</v>
          </cell>
          <cell r="E574" t="str">
            <v/>
          </cell>
          <cell r="F574">
            <v>17088.771764960737</v>
          </cell>
          <cell r="G574">
            <v>961242.92663913686</v>
          </cell>
          <cell r="H574">
            <v>1.2736447429461488</v>
          </cell>
          <cell r="I574">
            <v>11.145852574993565</v>
          </cell>
          <cell r="J574">
            <v>17534291.632639147</v>
          </cell>
          <cell r="K574">
            <v>0.93408918926816586</v>
          </cell>
          <cell r="L574">
            <v>43.273260730495842</v>
          </cell>
          <cell r="M574">
            <v>21043730.486976959</v>
          </cell>
          <cell r="N574">
            <v>0.73253242510009065</v>
          </cell>
          <cell r="O574">
            <v>74.487069609262818</v>
          </cell>
          <cell r="P574"/>
          <cell r="Q574">
            <v>30188.729846774208</v>
          </cell>
        </row>
        <row r="575">
          <cell r="D575">
            <v>39655</v>
          </cell>
          <cell r="E575" t="str">
            <v/>
          </cell>
          <cell r="F575">
            <v>32477.240582930543</v>
          </cell>
          <cell r="G575">
            <v>993720.16722206736</v>
          </cell>
          <cell r="H575">
            <v>1.2660355909509036</v>
          </cell>
          <cell r="I575">
            <v>11.412128360929829</v>
          </cell>
          <cell r="J575">
            <v>17566768.873222079</v>
          </cell>
          <cell r="K575">
            <v>0.93431673614364485</v>
          </cell>
          <cell r="L575">
            <v>43.244906229472249</v>
          </cell>
          <cell r="M575">
            <v>21056230.847030085</v>
          </cell>
          <cell r="N575">
            <v>0.73297799508017303</v>
          </cell>
          <cell r="O575">
            <v>74.433034718652664</v>
          </cell>
          <cell r="P575"/>
          <cell r="Q575">
            <v>30188.729846774208</v>
          </cell>
        </row>
        <row r="576">
          <cell r="D576">
            <v>39656</v>
          </cell>
          <cell r="E576" t="str">
            <v/>
          </cell>
          <cell r="F576">
            <v>19599.575960755064</v>
          </cell>
          <cell r="G576">
            <v>1013319.7431828225</v>
          </cell>
          <cell r="H576">
            <v>1.2431911196367647</v>
          </cell>
          <cell r="I576">
            <v>12.248982307334455</v>
          </cell>
          <cell r="J576">
            <v>17586368.449182834</v>
          </cell>
          <cell r="K576">
            <v>0.93385973222676377</v>
          </cell>
          <cell r="L576">
            <v>43.301863760719463</v>
          </cell>
          <cell r="M576">
            <v>21051361.953511957</v>
          </cell>
          <cell r="N576">
            <v>0.73281893667802445</v>
          </cell>
          <cell r="O576">
            <v>74.452327037147725</v>
          </cell>
          <cell r="P576"/>
          <cell r="Q576">
            <v>30188.729846774208</v>
          </cell>
        </row>
        <row r="577">
          <cell r="D577">
            <v>39657</v>
          </cell>
          <cell r="E577" t="str">
            <v/>
          </cell>
          <cell r="F577">
            <v>30580.037206973069</v>
          </cell>
          <cell r="G577">
            <v>1043899.7803897955</v>
          </cell>
          <cell r="H577">
            <v>1.2349686523133072</v>
          </cell>
          <cell r="I577">
            <v>12.564412709146444</v>
          </cell>
          <cell r="J577">
            <v>17616948.486389808</v>
          </cell>
          <cell r="K577">
            <v>0.93398633517027341</v>
          </cell>
          <cell r="L577">
            <v>43.286080732286806</v>
          </cell>
          <cell r="M577">
            <v>21059413.904652342</v>
          </cell>
          <cell r="N577">
            <v>0.73310966765850338</v>
          </cell>
          <cell r="O577">
            <v>74.417061463220506</v>
          </cell>
          <cell r="P577"/>
          <cell r="Q577">
            <v>30188.729846774208</v>
          </cell>
        </row>
        <row r="578">
          <cell r="D578">
            <v>39658</v>
          </cell>
          <cell r="E578" t="str">
            <v/>
          </cell>
          <cell r="F578">
            <v>36907.191491383681</v>
          </cell>
          <cell r="G578">
            <v>1080806.9718811791</v>
          </cell>
          <cell r="H578">
            <v>1.2345403770248242</v>
          </cell>
          <cell r="I578">
            <v>12.581054149520233</v>
          </cell>
          <cell r="J578">
            <v>17653855.677881192</v>
          </cell>
          <cell r="K578">
            <v>0.9344474401256605</v>
          </cell>
          <cell r="L578">
            <v>43.228623966251668</v>
          </cell>
          <cell r="M578">
            <v>21085465.281438891</v>
          </cell>
          <cell r="N578">
            <v>0.73402700273766885</v>
          </cell>
          <cell r="O578">
            <v>74.30571452243349</v>
          </cell>
          <cell r="P578"/>
          <cell r="Q578">
            <v>30188.729846774208</v>
          </cell>
        </row>
        <row r="579">
          <cell r="D579">
            <v>39659</v>
          </cell>
          <cell r="E579" t="str">
            <v/>
          </cell>
          <cell r="F579">
            <v>11921.846063933413</v>
          </cell>
          <cell r="G579">
            <v>1092728.8179451125</v>
          </cell>
          <cell r="H579">
            <v>1.2065527140882948</v>
          </cell>
          <cell r="I579">
            <v>13.715518549170792</v>
          </cell>
          <cell r="J579">
            <v>17665777.523945127</v>
          </cell>
          <cell r="K579">
            <v>0.93358666854636452</v>
          </cell>
          <cell r="L579">
            <v>43.335916322208014</v>
          </cell>
          <cell r="M579">
            <v>21078149.716157239</v>
          </cell>
          <cell r="N579">
            <v>0.73378277775001877</v>
          </cell>
          <cell r="O579">
            <v>74.33536977048756</v>
          </cell>
          <cell r="P579"/>
          <cell r="Q579">
            <v>30188.729846774208</v>
          </cell>
        </row>
        <row r="580">
          <cell r="D580">
            <v>39660</v>
          </cell>
          <cell r="E580" t="str">
            <v>*</v>
          </cell>
          <cell r="F580">
            <v>14299.665054887322</v>
          </cell>
          <cell r="G580">
            <v>1107028.4829999998</v>
          </cell>
          <cell r="H580">
            <v>1.1829115172138405</v>
          </cell>
          <cell r="I580">
            <v>14.749100116179726</v>
          </cell>
          <cell r="J580">
            <v>17680077.189000014</v>
          </cell>
          <cell r="K580">
            <v>0.93285410001272362</v>
          </cell>
          <cell r="L580">
            <v>43.427345321060528</v>
          </cell>
          <cell r="M580">
            <v>21081225.404000018</v>
          </cell>
          <cell r="N580">
            <v>0.73390029630579112</v>
          </cell>
          <cell r="O580">
            <v>74.321100962950723</v>
          </cell>
          <cell r="P580"/>
          <cell r="Q580">
            <v>30188.729846774208</v>
          </cell>
        </row>
        <row r="581">
          <cell r="D581">
            <v>39661</v>
          </cell>
          <cell r="E581" t="str">
            <v/>
          </cell>
          <cell r="F581">
            <v>16088.263462537509</v>
          </cell>
          <cell r="G581">
            <v>16088.263462537509</v>
          </cell>
          <cell r="H581">
            <v>0.88607601147580684</v>
          </cell>
          <cell r="I581">
            <v>50.931618144806755</v>
          </cell>
          <cell r="J581">
            <v>17696165.45246255</v>
          </cell>
          <cell r="K581">
            <v>0.93280932926240379</v>
          </cell>
          <cell r="L581">
            <v>43.548855761259063</v>
          </cell>
          <cell r="M581">
            <v>21086903.155256066</v>
          </cell>
          <cell r="N581">
            <v>0.7340941160976181</v>
          </cell>
          <cell r="O581">
            <v>73.816647067321767</v>
          </cell>
          <cell r="P581"/>
          <cell r="Q581">
            <v>18156.753206467747</v>
          </cell>
        </row>
        <row r="582">
          <cell r="D582">
            <v>39662</v>
          </cell>
          <cell r="E582" t="str">
            <v/>
          </cell>
          <cell r="F582">
            <v>13838.451232107687</v>
          </cell>
          <cell r="G582">
            <v>29926.714694645198</v>
          </cell>
          <cell r="H582">
            <v>0.82412076526944222</v>
          </cell>
          <cell r="I582">
            <v>59.507311545498723</v>
          </cell>
          <cell r="J582">
            <v>17710003.903694659</v>
          </cell>
          <cell r="K582">
            <v>0.93264616427127933</v>
          </cell>
          <cell r="L582">
            <v>43.569533228136656</v>
          </cell>
          <cell r="M582">
            <v>21093112.658457145</v>
          </cell>
          <cell r="N582">
            <v>0.73430644553856128</v>
          </cell>
          <cell r="O582">
            <v>73.791032205503143</v>
          </cell>
          <cell r="P582"/>
          <cell r="Q582">
            <v>18156.753206467747</v>
          </cell>
        </row>
        <row r="583">
          <cell r="D583">
            <v>39663</v>
          </cell>
          <cell r="E583" t="str">
            <v/>
          </cell>
          <cell r="F583">
            <v>17770.624545602466</v>
          </cell>
          <cell r="G583">
            <v>47697.33924024766</v>
          </cell>
          <cell r="H583">
            <v>0.87565837896717225</v>
          </cell>
          <cell r="I583">
            <v>52.344523255817201</v>
          </cell>
          <cell r="J583">
            <v>17727774.528240263</v>
          </cell>
          <cell r="K583">
            <v>0.93269018973962692</v>
          </cell>
          <cell r="L583">
            <v>43.56395346745763</v>
          </cell>
          <cell r="M583">
            <v>21101857.36567656</v>
          </cell>
          <cell r="N583">
            <v>0.73460702938244982</v>
          </cell>
          <cell r="O583">
            <v>73.754761292658131</v>
          </cell>
          <cell r="P583"/>
          <cell r="Q583">
            <v>18156.753206467747</v>
          </cell>
        </row>
        <row r="584">
          <cell r="D584">
            <v>39664</v>
          </cell>
          <cell r="E584" t="str">
            <v/>
          </cell>
          <cell r="F584">
            <v>22016.322407138327</v>
          </cell>
          <cell r="G584">
            <v>69713.66164738599</v>
          </cell>
          <cell r="H584">
            <v>0.95988612135996854</v>
          </cell>
          <cell r="I584">
            <v>41.431289355108404</v>
          </cell>
          <cell r="J584">
            <v>17749790.850647401</v>
          </cell>
          <cell r="K584">
            <v>0.93295729182197185</v>
          </cell>
          <cell r="L584">
            <v>43.530109509354887</v>
          </cell>
          <cell r="M584">
            <v>21115700.883201104</v>
          </cell>
          <cell r="N584">
            <v>0.73508511115388009</v>
          </cell>
          <cell r="O584">
            <v>73.697049736471669</v>
          </cell>
          <cell r="P584"/>
          <cell r="Q584">
            <v>18156.753206467747</v>
          </cell>
        </row>
        <row r="585">
          <cell r="D585">
            <v>39665</v>
          </cell>
          <cell r="E585" t="str">
            <v/>
          </cell>
          <cell r="F585">
            <v>17821.641293968976</v>
          </cell>
          <cell r="G585">
            <v>87535.302941354967</v>
          </cell>
          <cell r="H585">
            <v>0.96421757729430813</v>
          </cell>
          <cell r="I585">
            <v>40.906176742972967</v>
          </cell>
          <cell r="J585">
            <v>17767612.49194137</v>
          </cell>
          <cell r="K585">
            <v>0.93300361566331858</v>
          </cell>
          <cell r="L585">
            <v>43.524241377606664</v>
          </cell>
          <cell r="M585">
            <v>21116134.311084718</v>
          </cell>
          <cell r="N585">
            <v>0.73509635493914927</v>
          </cell>
          <cell r="O585">
            <v>73.695692116768996</v>
          </cell>
          <cell r="P585"/>
          <cell r="Q585">
            <v>18156.753206467747</v>
          </cell>
        </row>
        <row r="586">
          <cell r="D586">
            <v>39666</v>
          </cell>
          <cell r="E586" t="str">
            <v/>
          </cell>
          <cell r="F586">
            <v>13960.121823147794</v>
          </cell>
          <cell r="G586">
            <v>101495.42476450276</v>
          </cell>
          <cell r="H586">
            <v>0.9316590876716544</v>
          </cell>
          <cell r="I586">
            <v>44.946930126265713</v>
          </cell>
          <cell r="J586">
            <v>17781572.613764517</v>
          </cell>
          <cell r="K586">
            <v>0.93284727030358194</v>
          </cell>
          <cell r="L586">
            <v>43.544048364465468</v>
          </cell>
          <cell r="M586">
            <v>21121349.626749419</v>
          </cell>
          <cell r="N586">
            <v>0.73527406515037141</v>
          </cell>
          <cell r="O586">
            <v>73.674232677051506</v>
          </cell>
          <cell r="P586"/>
          <cell r="Q586">
            <v>18156.753206467747</v>
          </cell>
        </row>
        <row r="587">
          <cell r="D587">
            <v>39667</v>
          </cell>
          <cell r="E587" t="str">
            <v/>
          </cell>
          <cell r="F587">
            <v>9556.0132050843149</v>
          </cell>
          <cell r="G587">
            <v>111051.43796958707</v>
          </cell>
          <cell r="H587">
            <v>0.87375154346765227</v>
          </cell>
          <cell r="I587">
            <v>52.604690679338105</v>
          </cell>
          <cell r="J587">
            <v>17791128.626969602</v>
          </cell>
          <cell r="K587">
            <v>0.93246039640582024</v>
          </cell>
          <cell r="L587">
            <v>43.593081642278939</v>
          </cell>
          <cell r="M587">
            <v>21122480.860163596</v>
          </cell>
          <cell r="N587">
            <v>0.73530959963091458</v>
          </cell>
          <cell r="O587">
            <v>73.669941252172023</v>
          </cell>
          <cell r="P587"/>
          <cell r="Q587">
            <v>18156.753206467747</v>
          </cell>
        </row>
        <row r="588">
          <cell r="D588">
            <v>39668</v>
          </cell>
          <cell r="E588" t="str">
            <v/>
          </cell>
          <cell r="F588">
            <v>12437.62464757618</v>
          </cell>
          <cell r="G588">
            <v>123489.06261716326</v>
          </cell>
          <cell r="H588">
            <v>0.85015931271494027</v>
          </cell>
          <cell r="I588">
            <v>55.858356908837614</v>
          </cell>
          <cell r="J588">
            <v>17803566.251617178</v>
          </cell>
          <cell r="K588">
            <v>0.93222514422251357</v>
          </cell>
          <cell r="L588">
            <v>43.62291280943289</v>
          </cell>
          <cell r="M588">
            <v>21110651.69386974</v>
          </cell>
          <cell r="N588">
            <v>0.7348939624715779</v>
          </cell>
          <cell r="O588">
            <v>73.720127490217749</v>
          </cell>
          <cell r="P588"/>
          <cell r="Q588">
            <v>18156.753206467747</v>
          </cell>
        </row>
        <row r="589">
          <cell r="D589">
            <v>39669</v>
          </cell>
          <cell r="E589" t="str">
            <v/>
          </cell>
          <cell r="F589">
            <v>10927.529042136848</v>
          </cell>
          <cell r="G589">
            <v>134416.59165930012</v>
          </cell>
          <cell r="H589">
            <v>0.82256869833496327</v>
          </cell>
          <cell r="I589">
            <v>59.726137081868103</v>
          </cell>
          <cell r="J589">
            <v>17814493.780659314</v>
          </cell>
          <cell r="K589">
            <v>0.93191134284892418</v>
          </cell>
          <cell r="L589">
            <v>43.662721778369693</v>
          </cell>
          <cell r="M589">
            <v>21108454.608296726</v>
          </cell>
          <cell r="N589">
            <v>0.73481363531743649</v>
          </cell>
          <cell r="O589">
            <v>73.729824243777102</v>
          </cell>
          <cell r="P589"/>
          <cell r="Q589">
            <v>18156.753206467747</v>
          </cell>
        </row>
        <row r="590">
          <cell r="D590">
            <v>39670</v>
          </cell>
          <cell r="E590" t="str">
            <v/>
          </cell>
          <cell r="F590">
            <v>20102.899017163261</v>
          </cell>
          <cell r="G590">
            <v>154519.49067646338</v>
          </cell>
          <cell r="H590">
            <v>0.85103040680985231</v>
          </cell>
          <cell r="I590">
            <v>55.737196200561215</v>
          </cell>
          <cell r="J590">
            <v>17834596.679676477</v>
          </cell>
          <cell r="K590">
            <v>0.93207766327441233</v>
          </cell>
          <cell r="L590">
            <v>43.641619830761535</v>
          </cell>
          <cell r="M590">
            <v>21110893.316784319</v>
          </cell>
          <cell r="N590">
            <v>0.73489468637262167</v>
          </cell>
          <cell r="O590">
            <v>73.720040100449538</v>
          </cell>
          <cell r="P590"/>
          <cell r="Q590">
            <v>18156.753206467747</v>
          </cell>
        </row>
        <row r="591">
          <cell r="D591">
            <v>39671</v>
          </cell>
          <cell r="E591" t="str">
            <v/>
          </cell>
          <cell r="F591">
            <v>11492.036841811419</v>
          </cell>
          <cell r="G591">
            <v>166011.52751827479</v>
          </cell>
          <cell r="H591">
            <v>0.83120351284721294</v>
          </cell>
          <cell r="I591">
            <v>58.510274931577491</v>
          </cell>
          <cell r="J591">
            <v>17846088.716518287</v>
          </cell>
          <cell r="K591">
            <v>0.93179407121842539</v>
          </cell>
          <cell r="L591">
            <v>43.677603996030044</v>
          </cell>
          <cell r="M591">
            <v>21109073.578085151</v>
          </cell>
          <cell r="N591">
            <v>0.73482749586866547</v>
          </cell>
          <cell r="O591">
            <v>73.728151111799377</v>
          </cell>
          <cell r="P591"/>
          <cell r="Q591">
            <v>18156.753206467747</v>
          </cell>
        </row>
        <row r="592">
          <cell r="D592">
            <v>39672</v>
          </cell>
          <cell r="E592" t="str">
            <v/>
          </cell>
          <cell r="F592">
            <v>8923.5324891889613</v>
          </cell>
          <cell r="G592">
            <v>174935.06000746373</v>
          </cell>
          <cell r="H592">
            <v>0.80289253819321271</v>
          </cell>
          <cell r="I592">
            <v>62.507323146450631</v>
          </cell>
          <cell r="J592">
            <v>17855012.249007475</v>
          </cell>
          <cell r="K592">
            <v>0.93137703459199306</v>
          </cell>
          <cell r="L592">
            <v>43.730549952898066</v>
          </cell>
          <cell r="M592">
            <v>21106352.118992615</v>
          </cell>
          <cell r="N592">
            <v>0.73472891646294003</v>
          </cell>
          <cell r="O592">
            <v>73.74005030940728</v>
          </cell>
          <cell r="P592"/>
          <cell r="Q592">
            <v>18156.753206467747</v>
          </cell>
        </row>
        <row r="593">
          <cell r="D593">
            <v>39673</v>
          </cell>
          <cell r="E593" t="str">
            <v/>
          </cell>
          <cell r="F593">
            <v>9528.5942187185665</v>
          </cell>
          <cell r="G593">
            <v>184463.65422618229</v>
          </cell>
          <cell r="H593">
            <v>0.78150050849939046</v>
          </cell>
          <cell r="I593">
            <v>65.533868452779288</v>
          </cell>
          <cell r="J593">
            <v>17864540.843226194</v>
          </cell>
          <cell r="K593">
            <v>0.93099231935761873</v>
          </cell>
          <cell r="L593">
            <v>43.779423457524381</v>
          </cell>
          <cell r="M593">
            <v>21092628.787967928</v>
          </cell>
          <cell r="N593">
            <v>0.73424735617273507</v>
          </cell>
          <cell r="O593">
            <v>73.798161135780234</v>
          </cell>
          <cell r="P593"/>
          <cell r="Q593">
            <v>18156.753206467747</v>
          </cell>
        </row>
        <row r="594">
          <cell r="D594">
            <v>39674</v>
          </cell>
          <cell r="E594" t="str">
            <v/>
          </cell>
          <cell r="F594">
            <v>8330.2669153332481</v>
          </cell>
          <cell r="G594">
            <v>192793.92114151554</v>
          </cell>
          <cell r="H594">
            <v>0.75845026975118246</v>
          </cell>
          <cell r="I594">
            <v>68.775929721539626</v>
          </cell>
          <cell r="J594">
            <v>17872871.110141527</v>
          </cell>
          <cell r="K594">
            <v>0.93054594091646115</v>
          </cell>
          <cell r="L594">
            <v>43.836167756867972</v>
          </cell>
          <cell r="M594">
            <v>21090616.42512979</v>
          </cell>
          <cell r="N594">
            <v>0.73417346477915124</v>
          </cell>
          <cell r="O594">
            <v>73.807075288362384</v>
          </cell>
          <cell r="P594"/>
          <cell r="Q594">
            <v>18156.753206467747</v>
          </cell>
        </row>
        <row r="595">
          <cell r="D595">
            <v>39675</v>
          </cell>
          <cell r="E595" t="str">
            <v/>
          </cell>
          <cell r="F595">
            <v>11651.203266945606</v>
          </cell>
          <cell r="G595">
            <v>204445.12440846115</v>
          </cell>
          <cell r="H595">
            <v>0.75066697253498782</v>
          </cell>
          <cell r="I595">
            <v>69.861678044466572</v>
          </cell>
          <cell r="J595">
            <v>17884522.313408472</v>
          </cell>
          <cell r="K595">
            <v>0.93027314593351251</v>
          </cell>
          <cell r="L595">
            <v>43.870865518220612</v>
          </cell>
          <cell r="M595">
            <v>21094541.676112875</v>
          </cell>
          <cell r="N595">
            <v>0.73430626397847931</v>
          </cell>
          <cell r="O595">
            <v>73.791054110751006</v>
          </cell>
          <cell r="P595"/>
          <cell r="Q595">
            <v>18156.753206467747</v>
          </cell>
        </row>
        <row r="596">
          <cell r="D596">
            <v>39676</v>
          </cell>
          <cell r="E596" t="str">
            <v/>
          </cell>
          <cell r="F596">
            <v>17021.728958260428</v>
          </cell>
          <cell r="G596">
            <v>221466.8533667216</v>
          </cell>
          <cell r="H596">
            <v>0.76234325476701725</v>
          </cell>
          <cell r="I596">
            <v>68.230844589733564</v>
          </cell>
          <cell r="J596">
            <v>17901544.042366732</v>
          </cell>
          <cell r="K596">
            <v>0.93027995297044264</v>
          </cell>
          <cell r="L596">
            <v>43.869999525851689</v>
          </cell>
          <cell r="M596">
            <v>21097737.071564984</v>
          </cell>
          <cell r="N596">
            <v>0.73441365546828641</v>
          </cell>
          <cell r="O596">
            <v>73.778096620857553</v>
          </cell>
          <cell r="P596"/>
          <cell r="Q596">
            <v>18156.753206467747</v>
          </cell>
        </row>
        <row r="597">
          <cell r="D597">
            <v>39677</v>
          </cell>
          <cell r="E597" t="str">
            <v/>
          </cell>
          <cell r="F597">
            <v>24783.457820290772</v>
          </cell>
          <cell r="G597">
            <v>246250.31118701235</v>
          </cell>
          <cell r="H597">
            <v>0.79779199827453273</v>
          </cell>
          <cell r="I597">
            <v>63.229358116531188</v>
          </cell>
          <cell r="J597">
            <v>17926327.500187024</v>
          </cell>
          <cell r="K597">
            <v>0.93068971656274169</v>
          </cell>
          <cell r="L597">
            <v>43.817886419715116</v>
          </cell>
          <cell r="M597">
            <v>21104648.340131558</v>
          </cell>
          <cell r="N597">
            <v>0.73465039495290363</v>
          </cell>
          <cell r="O597">
            <v>73.749527552309004</v>
          </cell>
          <cell r="P597"/>
          <cell r="Q597">
            <v>18156.753206467747</v>
          </cell>
        </row>
        <row r="598">
          <cell r="D598">
            <v>39678</v>
          </cell>
          <cell r="E598" t="str">
            <v/>
          </cell>
          <cell r="F598">
            <v>12556.595650682557</v>
          </cell>
          <cell r="G598">
            <v>258806.9068376949</v>
          </cell>
          <cell r="H598">
            <v>0.79189056146124759</v>
          </cell>
          <cell r="I598">
            <v>64.064676263995068</v>
          </cell>
          <cell r="J598">
            <v>17938884.095837709</v>
          </cell>
          <cell r="K598">
            <v>0.93046451832427368</v>
          </cell>
          <cell r="L598">
            <v>43.84652262533222</v>
          </cell>
          <cell r="M598">
            <v>21105213.601766337</v>
          </cell>
          <cell r="N598">
            <v>0.73466622934106496</v>
          </cell>
          <cell r="O598">
            <v>73.747616462245617</v>
          </cell>
          <cell r="P598"/>
          <cell r="Q598">
            <v>18156.753206467747</v>
          </cell>
        </row>
        <row r="599">
          <cell r="D599">
            <v>39679</v>
          </cell>
          <cell r="E599" t="str">
            <v/>
          </cell>
          <cell r="F599">
            <v>9681.5442623092858</v>
          </cell>
          <cell r="G599">
            <v>268488.4511000042</v>
          </cell>
          <cell r="H599">
            <v>0.77827632230485155</v>
          </cell>
          <cell r="I599">
            <v>65.989103809866293</v>
          </cell>
          <cell r="J599">
            <v>17948565.640100017</v>
          </cell>
          <cell r="K599">
            <v>0.93009075931810337</v>
          </cell>
          <cell r="L599">
            <v>43.894072224983937</v>
          </cell>
          <cell r="M599">
            <v>21107406.189066678</v>
          </cell>
          <cell r="N599">
            <v>0.73473870999137736</v>
          </cell>
          <cell r="O599">
            <v>73.738868216609063</v>
          </cell>
          <cell r="P599"/>
          <cell r="Q599">
            <v>18156.753206467747</v>
          </cell>
        </row>
        <row r="600">
          <cell r="D600">
            <v>39680</v>
          </cell>
          <cell r="E600" t="str">
            <v/>
          </cell>
          <cell r="F600">
            <v>15603.669622995647</v>
          </cell>
          <cell r="G600">
            <v>284092.12072299985</v>
          </cell>
          <cell r="H600">
            <v>0.78233183403572792</v>
          </cell>
          <cell r="I600">
            <v>65.416427122375623</v>
          </cell>
          <cell r="J600">
            <v>17964169.309723012</v>
          </cell>
          <cell r="K600">
            <v>0.93002429775159967</v>
          </cell>
          <cell r="L600">
            <v>43.902530387768103</v>
          </cell>
          <cell r="M600">
            <v>21111663.95599205</v>
          </cell>
          <cell r="N600">
            <v>0.73488307742218839</v>
          </cell>
          <cell r="O600">
            <v>73.721441532367663</v>
          </cell>
          <cell r="P600"/>
          <cell r="Q600">
            <v>18156.753206467747</v>
          </cell>
        </row>
        <row r="601">
          <cell r="D601">
            <v>39681</v>
          </cell>
          <cell r="E601" t="str">
            <v/>
          </cell>
          <cell r="F601">
            <v>13945.242791712099</v>
          </cell>
          <cell r="G601">
            <v>298037.36351471196</v>
          </cell>
          <cell r="H601">
            <v>0.78165161161120777</v>
          </cell>
          <cell r="I601">
            <v>65.512523927165333</v>
          </cell>
          <cell r="J601">
            <v>17978114.552514724</v>
          </cell>
          <cell r="K601">
            <v>0.92987218311111686</v>
          </cell>
          <cell r="L601">
            <v>43.921892423321673</v>
          </cell>
          <cell r="M601">
            <v>21111882.984525733</v>
          </cell>
          <cell r="N601">
            <v>0.7348868582624889</v>
          </cell>
          <cell r="O601">
            <v>73.720985111281223</v>
          </cell>
          <cell r="P601"/>
          <cell r="Q601">
            <v>18156.753206467747</v>
          </cell>
        </row>
        <row r="602">
          <cell r="D602">
            <v>39682</v>
          </cell>
          <cell r="E602" t="str">
            <v/>
          </cell>
          <cell r="F602">
            <v>15758.105550188073</v>
          </cell>
          <cell r="G602">
            <v>313795.46906490001</v>
          </cell>
          <cell r="H602">
            <v>0.78557164102225263</v>
          </cell>
          <cell r="I602">
            <v>64.958526110460241</v>
          </cell>
          <cell r="J602">
            <v>17993872.658064913</v>
          </cell>
          <cell r="K602">
            <v>0.92981403164265386</v>
          </cell>
          <cell r="L602">
            <v>43.929295501643551</v>
          </cell>
          <cell r="M602">
            <v>21118407.774093736</v>
          </cell>
          <cell r="N602">
            <v>0.73511013614380016</v>
          </cell>
          <cell r="O602">
            <v>73.694028098358316</v>
          </cell>
          <cell r="P602"/>
          <cell r="Q602">
            <v>18156.753206467747</v>
          </cell>
        </row>
        <row r="603">
          <cell r="D603">
            <v>39683</v>
          </cell>
          <cell r="E603" t="str">
            <v/>
          </cell>
          <cell r="F603">
            <v>9312.4237691517683</v>
          </cell>
          <cell r="G603">
            <v>323107.8928340518</v>
          </cell>
          <cell r="H603">
            <v>0.77371593334485778</v>
          </cell>
          <cell r="I603">
            <v>66.632228157826574</v>
          </cell>
          <cell r="J603">
            <v>18003185.081834063</v>
          </cell>
          <cell r="K603">
            <v>0.92942322771904706</v>
          </cell>
          <cell r="L603">
            <v>43.979065017700322</v>
          </cell>
          <cell r="M603">
            <v>21117148.583419591</v>
          </cell>
          <cell r="N603">
            <v>0.73506246073017467</v>
          </cell>
          <cell r="O603">
            <v>73.699784593729518</v>
          </cell>
          <cell r="P603"/>
          <cell r="Q603">
            <v>18156.753206467747</v>
          </cell>
        </row>
        <row r="604">
          <cell r="D604">
            <v>39684</v>
          </cell>
          <cell r="E604" t="str">
            <v/>
          </cell>
          <cell r="F604">
            <v>17918.634592324921</v>
          </cell>
          <cell r="G604">
            <v>341026.52742637671</v>
          </cell>
          <cell r="H604">
            <v>0.78259799432114641</v>
          </cell>
          <cell r="I604">
            <v>65.378821632883088</v>
          </cell>
          <cell r="J604">
            <v>18021103.716426387</v>
          </cell>
          <cell r="K604">
            <v>0.92947703951489924</v>
          </cell>
          <cell r="L604">
            <v>43.972210188788516</v>
          </cell>
          <cell r="M604">
            <v>21108563.59794677</v>
          </cell>
          <cell r="N604">
            <v>0.73475978507171302</v>
          </cell>
          <cell r="O604">
            <v>73.736324385560607</v>
          </cell>
          <cell r="P604"/>
          <cell r="Q604">
            <v>18156.753206467747</v>
          </cell>
        </row>
        <row r="605">
          <cell r="D605">
            <v>39685</v>
          </cell>
          <cell r="E605" t="str">
            <v/>
          </cell>
          <cell r="F605">
            <v>20239.342313866699</v>
          </cell>
          <cell r="G605">
            <v>361265.86974024342</v>
          </cell>
          <cell r="H605">
            <v>0.79588209550935463</v>
          </cell>
          <cell r="I605">
            <v>63.499723759629653</v>
          </cell>
          <cell r="J605">
            <v>18041343.058740254</v>
          </cell>
          <cell r="K605">
            <v>0.92965033410516484</v>
          </cell>
          <cell r="L605">
            <v>43.950138939953945</v>
          </cell>
          <cell r="M605">
            <v>21114715.259301383</v>
          </cell>
          <cell r="N605">
            <v>0.73497007210749088</v>
          </cell>
          <cell r="O605">
            <v>73.710939147053537</v>
          </cell>
          <cell r="P605"/>
          <cell r="Q605">
            <v>18156.753206467747</v>
          </cell>
        </row>
        <row r="606">
          <cell r="D606">
            <v>39686</v>
          </cell>
          <cell r="E606" t="str">
            <v/>
          </cell>
          <cell r="F606">
            <v>11937.552390173703</v>
          </cell>
          <cell r="G606">
            <v>373203.42213041714</v>
          </cell>
          <cell r="H606">
            <v>0.7905586208625498</v>
          </cell>
          <cell r="I606">
            <v>64.253152032668154</v>
          </cell>
          <cell r="J606">
            <v>18053280.611130428</v>
          </cell>
          <cell r="K606">
            <v>0.92939592259042891</v>
          </cell>
          <cell r="L606">
            <v>43.982543509094526</v>
          </cell>
          <cell r="M606">
            <v>21105763.34506901</v>
          </cell>
          <cell r="N606">
            <v>0.73465462795106873</v>
          </cell>
          <cell r="O606">
            <v>73.749016664607552</v>
          </cell>
          <cell r="P606"/>
          <cell r="Q606">
            <v>18156.753206467747</v>
          </cell>
        </row>
        <row r="607">
          <cell r="D607">
            <v>39687</v>
          </cell>
          <cell r="E607" t="str">
            <v/>
          </cell>
          <cell r="F607">
            <v>12783.53784361185</v>
          </cell>
          <cell r="G607">
            <v>385986.95997402899</v>
          </cell>
          <cell r="H607">
            <v>0.78735516035317576</v>
          </cell>
          <cell r="I607">
            <v>64.706324063463654</v>
          </cell>
          <cell r="J607">
            <v>18066064.148974039</v>
          </cell>
          <cell r="K607">
            <v>0.9291854975110907</v>
          </cell>
          <cell r="L607">
            <v>44.009355247438528</v>
          </cell>
          <cell r="M607">
            <v>21097356.153468236</v>
          </cell>
          <cell r="N607">
            <v>0.73435814783487863</v>
          </cell>
          <cell r="O607">
            <v>73.784794155244199</v>
          </cell>
          <cell r="P607"/>
          <cell r="Q607">
            <v>18156.753206467747</v>
          </cell>
        </row>
        <row r="608">
          <cell r="D608">
            <v>39688</v>
          </cell>
          <cell r="E608" t="str">
            <v/>
          </cell>
          <cell r="F608">
            <v>16135.604831334262</v>
          </cell>
          <cell r="G608">
            <v>402122.56480536325</v>
          </cell>
          <cell r="H608">
            <v>0.79097402538380623</v>
          </cell>
          <cell r="I608">
            <v>64.194373366944404</v>
          </cell>
          <cell r="J608">
            <v>18082199.753805373</v>
          </cell>
          <cell r="K608">
            <v>0.92914770990276818</v>
          </cell>
          <cell r="L608">
            <v>44.01417096666713</v>
          </cell>
          <cell r="M608">
            <v>21088122.084139045</v>
          </cell>
          <cell r="N608">
            <v>0.73403288895635799</v>
          </cell>
          <cell r="O608">
            <v>73.824032337434261</v>
          </cell>
          <cell r="P608"/>
          <cell r="Q608">
            <v>18156.753206467747</v>
          </cell>
        </row>
        <row r="609">
          <cell r="D609">
            <v>39689</v>
          </cell>
          <cell r="E609" t="str">
            <v/>
          </cell>
          <cell r="F609">
            <v>19742.72167923587</v>
          </cell>
          <cell r="G609">
            <v>421865.28648459911</v>
          </cell>
          <cell r="H609">
            <v>0.80119384114967263</v>
          </cell>
          <cell r="I609">
            <v>62.747781865430262</v>
          </cell>
          <cell r="J609">
            <v>18101942.47548461</v>
          </cell>
          <cell r="K609">
            <v>0.92929517044943755</v>
          </cell>
          <cell r="L609">
            <v>43.995379946420023</v>
          </cell>
          <cell r="M609">
            <v>21073646.070498623</v>
          </cell>
          <cell r="N609">
            <v>0.73352517344907886</v>
          </cell>
          <cell r="O609">
            <v>73.885255930189317</v>
          </cell>
          <cell r="P609"/>
          <cell r="Q609">
            <v>18156.753206467747</v>
          </cell>
        </row>
        <row r="610">
          <cell r="D610">
            <v>39690</v>
          </cell>
          <cell r="E610" t="str">
            <v/>
          </cell>
          <cell r="F610">
            <v>15289.77671286505</v>
          </cell>
          <cell r="G610">
            <v>437155.06319746416</v>
          </cell>
          <cell r="H610">
            <v>0.80255733358344827</v>
          </cell>
          <cell r="I610">
            <v>62.554771484761886</v>
          </cell>
          <cell r="J610">
            <v>18117232.252197474</v>
          </cell>
          <cell r="K610">
            <v>0.92921396944482515</v>
          </cell>
          <cell r="L610">
            <v>44.005726922063189</v>
          </cell>
          <cell r="M610">
            <v>21078530.374981575</v>
          </cell>
          <cell r="N610">
            <v>0.73369134789433166</v>
          </cell>
          <cell r="O610">
            <v>73.865220991674462</v>
          </cell>
          <cell r="P610"/>
          <cell r="Q610">
            <v>18156.753206467747</v>
          </cell>
        </row>
        <row r="611">
          <cell r="D611">
            <v>39691</v>
          </cell>
          <cell r="E611" t="str">
            <v>*</v>
          </cell>
          <cell r="F611">
            <v>11976.754802535817</v>
          </cell>
          <cell r="G611">
            <v>449131.81799999997</v>
          </cell>
          <cell r="H611">
            <v>0.79794680230215453</v>
          </cell>
          <cell r="I611">
            <v>63.207443521146608</v>
          </cell>
          <cell r="J611">
            <v>18129209.00700001</v>
          </cell>
          <cell r="K611">
            <v>0.92896315618289971</v>
          </cell>
          <cell r="L611">
            <v>44.03769490294065</v>
          </cell>
          <cell r="M611">
            <v>21079075.515000012</v>
          </cell>
          <cell r="N611">
            <v>0.73370648584155929</v>
          </cell>
          <cell r="O611">
            <v>73.863395707739429</v>
          </cell>
          <cell r="P611"/>
          <cell r="Q611">
            <v>18156.753206467747</v>
          </cell>
        </row>
        <row r="612">
          <cell r="D612">
            <v>39692</v>
          </cell>
          <cell r="E612" t="str">
            <v/>
          </cell>
          <cell r="F612">
            <v>18207.5501278558</v>
          </cell>
          <cell r="G612">
            <v>18207.5501278558</v>
          </cell>
          <cell r="H612">
            <v>0.73402575256727076</v>
          </cell>
          <cell r="I612">
            <v>84.065111216202922</v>
          </cell>
          <cell r="J612">
            <v>18147416.557127867</v>
          </cell>
          <cell r="K612">
            <v>0.92871569711510238</v>
          </cell>
          <cell r="L612">
            <v>44.867779508238733</v>
          </cell>
          <cell r="M612">
            <v>21077596.055484395</v>
          </cell>
          <cell r="N612">
            <v>0.73365510244823595</v>
          </cell>
          <cell r="O612">
            <v>73.839482810331944</v>
          </cell>
          <cell r="P612"/>
          <cell r="Q612">
            <v>24805.056313316672</v>
          </cell>
        </row>
        <row r="613">
          <cell r="D613">
            <v>39693</v>
          </cell>
          <cell r="E613" t="str">
            <v/>
          </cell>
          <cell r="F613">
            <v>23128.987445860246</v>
          </cell>
          <cell r="G613">
            <v>41336.53757371605</v>
          </cell>
          <cell r="H613">
            <v>0.83322805341756878</v>
          </cell>
          <cell r="I613">
            <v>73.150708624040178</v>
          </cell>
          <cell r="J613">
            <v>18170545.544573728</v>
          </cell>
          <cell r="K613">
            <v>0.92872040662783595</v>
          </cell>
          <cell r="L613">
            <v>44.867155909901371</v>
          </cell>
          <cell r="M613">
            <v>21085823.656848487</v>
          </cell>
          <cell r="N613">
            <v>0.73394159608255605</v>
          </cell>
          <cell r="O613">
            <v>73.804929981752281</v>
          </cell>
          <cell r="P613"/>
          <cell r="Q613">
            <v>24805.056313316672</v>
          </cell>
        </row>
        <row r="614">
          <cell r="D614">
            <v>39694</v>
          </cell>
          <cell r="E614" t="str">
            <v/>
          </cell>
          <cell r="F614">
            <v>12203.643369854777</v>
          </cell>
          <cell r="G614">
            <v>53540.180943570827</v>
          </cell>
          <cell r="H614">
            <v>0.71947939790038717</v>
          </cell>
          <cell r="I614">
            <v>85.476759882829498</v>
          </cell>
          <cell r="J614">
            <v>18182749.187943581</v>
          </cell>
          <cell r="K614">
            <v>0.9281674026185136</v>
          </cell>
          <cell r="L614">
            <v>44.940410807002465</v>
          </cell>
          <cell r="M614">
            <v>21087753.665581081</v>
          </cell>
          <cell r="N614">
            <v>0.73400888727464797</v>
          </cell>
          <cell r="O614">
            <v>73.796812830400626</v>
          </cell>
          <cell r="P614"/>
          <cell r="Q614">
            <v>24805.056313316672</v>
          </cell>
        </row>
        <row r="615">
          <cell r="D615">
            <v>39695</v>
          </cell>
          <cell r="E615" t="str">
            <v/>
          </cell>
          <cell r="F615">
            <v>11002.362255725269</v>
          </cell>
          <cell r="G615">
            <v>64542.543199296095</v>
          </cell>
          <cell r="H615">
            <v>0.65049784995495286</v>
          </cell>
          <cell r="I615">
            <v>91.293479394145365</v>
          </cell>
          <cell r="J615">
            <v>18193751.550199308</v>
          </cell>
          <cell r="K615">
            <v>0.92755455351982163</v>
          </cell>
          <cell r="L615">
            <v>45.02166437746353</v>
          </cell>
          <cell r="M615">
            <v>21086021.147201002</v>
          </cell>
          <cell r="N615">
            <v>0.73394869559349341</v>
          </cell>
          <cell r="O615">
            <v>73.804073613007944</v>
          </cell>
          <cell r="P615"/>
          <cell r="Q615">
            <v>24805.056313316672</v>
          </cell>
        </row>
        <row r="616">
          <cell r="D616">
            <v>39696</v>
          </cell>
          <cell r="E616" t="str">
            <v/>
          </cell>
          <cell r="F616">
            <v>12610.608804490006</v>
          </cell>
          <cell r="G616">
            <v>77153.152003786105</v>
          </cell>
          <cell r="H616">
            <v>0.62207600764337867</v>
          </cell>
          <cell r="I616">
            <v>93.226720395920296</v>
          </cell>
          <cell r="J616">
            <v>18206362.159003798</v>
          </cell>
          <cell r="K616">
            <v>0.92702514062823704</v>
          </cell>
          <cell r="L616">
            <v>45.091915760964874</v>
          </cell>
          <cell r="M616">
            <v>21082565.982076112</v>
          </cell>
          <cell r="N616">
            <v>0.73382854310197998</v>
          </cell>
          <cell r="O616">
            <v>73.818566023633437</v>
          </cell>
          <cell r="P616"/>
          <cell r="Q616">
            <v>24805.056313316672</v>
          </cell>
        </row>
        <row r="617">
          <cell r="D617">
            <v>39697</v>
          </cell>
          <cell r="E617" t="str">
            <v/>
          </cell>
          <cell r="F617">
            <v>21138.952732728518</v>
          </cell>
          <cell r="G617">
            <v>98292.104736514622</v>
          </cell>
          <cell r="H617">
            <v>0.66043056904051589</v>
          </cell>
          <cell r="I617">
            <v>90.551838905533259</v>
          </cell>
          <cell r="J617">
            <v>18227501.111736525</v>
          </cell>
          <cell r="K617">
            <v>0.92693075881336462</v>
          </cell>
          <cell r="L617">
            <v>45.104445759118825</v>
          </cell>
          <cell r="M617">
            <v>21094792.809299383</v>
          </cell>
          <cell r="N617">
            <v>0.73425423946950408</v>
          </cell>
          <cell r="O617">
            <v>73.767212058955579</v>
          </cell>
          <cell r="P617"/>
          <cell r="Q617">
            <v>24805.056313316672</v>
          </cell>
        </row>
        <row r="618">
          <cell r="D618">
            <v>39698</v>
          </cell>
          <cell r="E618" t="str">
            <v/>
          </cell>
          <cell r="F618">
            <v>23852.679106919531</v>
          </cell>
          <cell r="G618">
            <v>122144.78384343415</v>
          </cell>
          <cell r="H618">
            <v>0.70345556221973271</v>
          </cell>
          <cell r="I618">
            <v>86.96160399282671</v>
          </cell>
          <cell r="J618">
            <v>18251353.790843446</v>
          </cell>
          <cell r="K618">
            <v>0.92697444321478961</v>
          </cell>
          <cell r="L618">
            <v>45.09864605958176</v>
          </cell>
          <cell r="M618">
            <v>21104137.730602887</v>
          </cell>
          <cell r="N618">
            <v>0.7345796243892867</v>
          </cell>
          <cell r="O618">
            <v>73.727944525633077</v>
          </cell>
          <cell r="P618"/>
          <cell r="Q618">
            <v>24805.056313316672</v>
          </cell>
        </row>
        <row r="619">
          <cell r="D619">
            <v>39699</v>
          </cell>
          <cell r="E619" t="str">
            <v/>
          </cell>
          <cell r="F619">
            <v>19877.683117498724</v>
          </cell>
          <cell r="G619">
            <v>142022.46696093288</v>
          </cell>
          <cell r="H619">
            <v>0.71569312908940907</v>
          </cell>
          <cell r="I619">
            <v>85.83441815035826</v>
          </cell>
          <cell r="J619">
            <v>18271231.473960944</v>
          </cell>
          <cell r="K619">
            <v>0.92681638423613977</v>
          </cell>
          <cell r="L619">
            <v>45.119632332272715</v>
          </cell>
          <cell r="M619">
            <v>21113262.566645011</v>
          </cell>
          <cell r="N619">
            <v>0.7348973488177154</v>
          </cell>
          <cell r="O619">
            <v>73.689589267285953</v>
          </cell>
          <cell r="P619"/>
          <cell r="Q619">
            <v>24805.056313316672</v>
          </cell>
        </row>
        <row r="620">
          <cell r="D620">
            <v>39700</v>
          </cell>
          <cell r="E620" t="str">
            <v/>
          </cell>
          <cell r="F620">
            <v>23832.173544787292</v>
          </cell>
          <cell r="G620">
            <v>165854.64050572016</v>
          </cell>
          <cell r="H620">
            <v>0.74292487615241465</v>
          </cell>
          <cell r="I620">
            <v>83.173281500164833</v>
          </cell>
          <cell r="J620">
            <v>18295063.64750573</v>
          </cell>
          <cell r="K620">
            <v>0.92685906372813387</v>
          </cell>
          <cell r="L620">
            <v>45.113965077531091</v>
          </cell>
          <cell r="M620">
            <v>21122275.157795876</v>
          </cell>
          <cell r="N620">
            <v>0.73521116639255768</v>
          </cell>
          <cell r="O620">
            <v>73.65169386419133</v>
          </cell>
          <cell r="P620"/>
          <cell r="Q620">
            <v>24805.056313316672</v>
          </cell>
        </row>
        <row r="621">
          <cell r="D621">
            <v>39701</v>
          </cell>
          <cell r="E621" t="str">
            <v/>
          </cell>
          <cell r="F621">
            <v>19496.547900915772</v>
          </cell>
          <cell r="G621">
            <v>185351.18840663595</v>
          </cell>
          <cell r="H621">
            <v>0.74723147597584594</v>
          </cell>
          <cell r="I621">
            <v>82.734344794729111</v>
          </cell>
          <cell r="J621">
            <v>18314560.195406646</v>
          </cell>
          <cell r="K621">
            <v>0.92668226159291822</v>
          </cell>
          <cell r="L621">
            <v>45.137444336938046</v>
          </cell>
          <cell r="M621">
            <v>21120939.804098278</v>
          </cell>
          <cell r="N621">
            <v>0.73516479910674737</v>
          </cell>
          <cell r="O621">
            <v>73.657293733962675</v>
          </cell>
          <cell r="P621"/>
          <cell r="Q621">
            <v>24805.056313316672</v>
          </cell>
        </row>
        <row r="622">
          <cell r="D622">
            <v>39702</v>
          </cell>
          <cell r="E622" t="str">
            <v/>
          </cell>
          <cell r="F622">
            <v>15009.9476982163</v>
          </cell>
          <cell r="G622">
            <v>200361.13610485225</v>
          </cell>
          <cell r="H622">
            <v>0.73431192845251292</v>
          </cell>
          <cell r="I622">
            <v>84.036757499397467</v>
          </cell>
          <cell r="J622">
            <v>18329570.143104862</v>
          </cell>
          <cell r="K622">
            <v>0.92627917374883673</v>
          </cell>
          <cell r="L622">
            <v>45.19099736052663</v>
          </cell>
          <cell r="M622">
            <v>21128397.765792806</v>
          </cell>
          <cell r="N622">
            <v>0.73542450421617978</v>
          </cell>
          <cell r="O622">
            <v>73.625925354604973</v>
          </cell>
          <cell r="P622"/>
          <cell r="Q622">
            <v>24805.056313316672</v>
          </cell>
        </row>
        <row r="623">
          <cell r="D623">
            <v>39703</v>
          </cell>
          <cell r="E623" t="str">
            <v/>
          </cell>
          <cell r="F623">
            <v>18305.817595246881</v>
          </cell>
          <cell r="G623">
            <v>218666.95370009914</v>
          </cell>
          <cell r="H623">
            <v>0.73461821297669272</v>
          </cell>
          <cell r="I623">
            <v>84.006387166544727</v>
          </cell>
          <cell r="J623">
            <v>18347875.96070011</v>
          </cell>
          <cell r="K623">
            <v>0.92604344244339065</v>
          </cell>
          <cell r="L623">
            <v>45.222330768438489</v>
          </cell>
          <cell r="M623">
            <v>21136545.664992586</v>
          </cell>
          <cell r="N623">
            <v>0.73570822433689609</v>
          </cell>
          <cell r="O623">
            <v>73.591647241587737</v>
          </cell>
          <cell r="P623"/>
          <cell r="Q623">
            <v>24805.056313316672</v>
          </cell>
        </row>
        <row r="624">
          <cell r="D624">
            <v>39704</v>
          </cell>
          <cell r="E624" t="str">
            <v/>
          </cell>
          <cell r="F624">
            <v>27111.793848177007</v>
          </cell>
          <cell r="G624">
            <v>245778.74754827615</v>
          </cell>
          <cell r="H624">
            <v>0.76218563122405691</v>
          </cell>
          <cell r="I624">
            <v>81.174816432940389</v>
          </cell>
          <cell r="J624">
            <v>18374987.754548285</v>
          </cell>
          <cell r="K624">
            <v>0.92625219508234646</v>
          </cell>
          <cell r="L624">
            <v>45.19458280968334</v>
          </cell>
          <cell r="M624">
            <v>21141385.422483142</v>
          </cell>
          <cell r="N624">
            <v>0.73587679671145745</v>
          </cell>
          <cell r="O624">
            <v>73.571276413156482</v>
          </cell>
          <cell r="P624"/>
          <cell r="Q624">
            <v>24805.056313316672</v>
          </cell>
        </row>
        <row r="625">
          <cell r="D625">
            <v>39705</v>
          </cell>
          <cell r="E625" t="str">
            <v/>
          </cell>
          <cell r="F625">
            <v>17428.202553237657</v>
          </cell>
          <cell r="G625">
            <v>263206.95010151382</v>
          </cell>
          <cell r="H625">
            <v>0.7579300042035908</v>
          </cell>
          <cell r="I625">
            <v>81.624056568904706</v>
          </cell>
          <cell r="J625">
            <v>18392415.957101524</v>
          </cell>
          <cell r="K625">
            <v>0.92597290239015773</v>
          </cell>
          <cell r="L625">
            <v>45.231709083153682</v>
          </cell>
          <cell r="M625">
            <v>21140457.799808368</v>
          </cell>
          <cell r="N625">
            <v>0.73584462156101582</v>
          </cell>
          <cell r="O625">
            <v>73.5751648192511</v>
          </cell>
          <cell r="P625"/>
          <cell r="Q625">
            <v>24805.056313316672</v>
          </cell>
        </row>
        <row r="626">
          <cell r="D626">
            <v>39706</v>
          </cell>
          <cell r="E626" t="str">
            <v/>
          </cell>
          <cell r="F626">
            <v>23647.587875427991</v>
          </cell>
          <cell r="G626">
            <v>286854.53797694179</v>
          </cell>
          <cell r="H626">
            <v>0.77095716387722379</v>
          </cell>
          <cell r="I626">
            <v>80.235872738564282</v>
          </cell>
          <cell r="J626">
            <v>18416063.544976953</v>
          </cell>
          <cell r="K626">
            <v>0.92600703308783727</v>
          </cell>
          <cell r="L626">
            <v>45.227171277353584</v>
          </cell>
          <cell r="M626">
            <v>21146620.492444199</v>
          </cell>
          <cell r="N626">
            <v>0.73605924196382688</v>
          </cell>
          <cell r="O626">
            <v>73.549225390212797</v>
          </cell>
          <cell r="P626"/>
          <cell r="Q626">
            <v>24805.056313316672</v>
          </cell>
        </row>
        <row r="627">
          <cell r="D627">
            <v>39707</v>
          </cell>
          <cell r="E627" t="str">
            <v/>
          </cell>
          <cell r="F627">
            <v>14368.729408631472</v>
          </cell>
          <cell r="G627">
            <v>301223.26738557324</v>
          </cell>
          <cell r="H627">
            <v>0.75897647535237733</v>
          </cell>
          <cell r="I627">
            <v>81.51397848225163</v>
          </cell>
          <cell r="J627">
            <v>18430432.274385586</v>
          </cell>
          <cell r="K627">
            <v>0.92557509509058344</v>
          </cell>
          <cell r="L627">
            <v>45.284615993192375</v>
          </cell>
          <cell r="M627">
            <v>21148052.092845157</v>
          </cell>
          <cell r="N627">
            <v>0.73610918530600566</v>
          </cell>
          <cell r="O627">
            <v>73.543188370530132</v>
          </cell>
          <cell r="P627"/>
          <cell r="Q627">
            <v>24805.056313316672</v>
          </cell>
        </row>
        <row r="628">
          <cell r="D628">
            <v>39708</v>
          </cell>
          <cell r="E628" t="str">
            <v/>
          </cell>
          <cell r="F628">
            <v>17959.013113900568</v>
          </cell>
          <cell r="G628">
            <v>319182.2804994738</v>
          </cell>
          <cell r="H628">
            <v>0.75691939689712684</v>
          </cell>
          <cell r="I628">
            <v>81.730117261001411</v>
          </cell>
          <cell r="J628">
            <v>18448391.287499487</v>
          </cell>
          <cell r="K628">
            <v>0.92532431137666993</v>
          </cell>
          <cell r="L628">
            <v>45.317985304320672</v>
          </cell>
          <cell r="M628">
            <v>21140588.851595521</v>
          </cell>
          <cell r="N628">
            <v>0.73584952210413379</v>
          </cell>
          <cell r="O628">
            <v>73.57457259048239</v>
          </cell>
          <cell r="P628"/>
          <cell r="Q628">
            <v>24805.056313316672</v>
          </cell>
        </row>
        <row r="629">
          <cell r="D629">
            <v>39709</v>
          </cell>
          <cell r="E629" t="str">
            <v/>
          </cell>
          <cell r="F629">
            <v>18661.650779073982</v>
          </cell>
          <cell r="G629">
            <v>337843.9312785478</v>
          </cell>
          <cell r="H629">
            <v>0.75666457097202378</v>
          </cell>
          <cell r="I629">
            <v>81.756822438573423</v>
          </cell>
          <cell r="J629">
            <v>18467052.93827856</v>
          </cell>
          <cell r="K629">
            <v>0.92510934963926794</v>
          </cell>
          <cell r="L629">
            <v>45.346597971653289</v>
          </cell>
          <cell r="M629">
            <v>21136606.936016548</v>
          </cell>
          <cell r="N629">
            <v>0.73571103483338562</v>
          </cell>
          <cell r="O629">
            <v>73.591307639478899</v>
          </cell>
          <cell r="P629"/>
          <cell r="Q629">
            <v>24805.056313316672</v>
          </cell>
        </row>
        <row r="630">
          <cell r="D630">
            <v>39710</v>
          </cell>
          <cell r="E630" t="str">
            <v/>
          </cell>
          <cell r="F630">
            <v>23203.638905539039</v>
          </cell>
          <cell r="G630">
            <v>361047.57018408686</v>
          </cell>
          <cell r="H630">
            <v>0.76607379777234164</v>
          </cell>
          <cell r="I630">
            <v>80.760730512169616</v>
          </cell>
          <cell r="J630">
            <v>18490256.5771841</v>
          </cell>
          <cell r="K630">
            <v>0.92512217055348944</v>
          </cell>
          <cell r="L630">
            <v>45.344891178482669</v>
          </cell>
          <cell r="M630">
            <v>21138133.829716388</v>
          </cell>
          <cell r="N630">
            <v>0.73576429506075181</v>
          </cell>
          <cell r="O630">
            <v>73.58487184483333</v>
          </cell>
          <cell r="P630"/>
          <cell r="Q630">
            <v>24805.056313316672</v>
          </cell>
        </row>
        <row r="631">
          <cell r="D631">
            <v>39711</v>
          </cell>
          <cell r="E631" t="str">
            <v/>
          </cell>
          <cell r="F631">
            <v>12836.770871248933</v>
          </cell>
          <cell r="G631">
            <v>373884.34105533577</v>
          </cell>
          <cell r="H631">
            <v>0.75364541876612201</v>
          </cell>
          <cell r="I631">
            <v>82.072042947101252</v>
          </cell>
          <cell r="J631">
            <v>18503093.348055348</v>
          </cell>
          <cell r="K631">
            <v>0.92461691757129638</v>
          </cell>
          <cell r="L631">
            <v>45.412177722195565</v>
          </cell>
          <cell r="M631">
            <v>21132569.72622066</v>
          </cell>
          <cell r="N631">
            <v>0.73557073581719001</v>
          </cell>
          <cell r="O631">
            <v>73.608259326249154</v>
          </cell>
          <cell r="P631"/>
          <cell r="Q631">
            <v>24805.056313316672</v>
          </cell>
        </row>
        <row r="632">
          <cell r="D632">
            <v>39712</v>
          </cell>
          <cell r="E632" t="str">
            <v/>
          </cell>
          <cell r="F632">
            <v>20372.549900987528</v>
          </cell>
          <cell r="G632">
            <v>394256.8909563233</v>
          </cell>
          <cell r="H632">
            <v>0.75686736717899983</v>
          </cell>
          <cell r="I632">
            <v>81.735571108510413</v>
          </cell>
          <cell r="J632">
            <v>18523465.897956334</v>
          </cell>
          <cell r="K632">
            <v>0.92448901934164629</v>
          </cell>
          <cell r="L632">
            <v>45.429218365732105</v>
          </cell>
          <cell r="M632">
            <v>21134403.994616657</v>
          </cell>
          <cell r="N632">
            <v>0.73563469496851397</v>
          </cell>
          <cell r="O632">
            <v>73.600531722295955</v>
          </cell>
          <cell r="P632"/>
          <cell r="Q632">
            <v>24805.056313316672</v>
          </cell>
        </row>
        <row r="633">
          <cell r="D633">
            <v>39713</v>
          </cell>
          <cell r="E633" t="str">
            <v/>
          </cell>
          <cell r="F633">
            <v>24364.132673237658</v>
          </cell>
          <cell r="G633">
            <v>418621.02362956095</v>
          </cell>
          <cell r="H633">
            <v>0.76711087072125905</v>
          </cell>
          <cell r="I633">
            <v>80.649707998079307</v>
          </cell>
          <cell r="J633">
            <v>18547830.030629572</v>
          </cell>
          <cell r="K633">
            <v>0.92456040726921129</v>
          </cell>
          <cell r="L633">
            <v>45.419706531978598</v>
          </cell>
          <cell r="M633">
            <v>21137980.756452892</v>
          </cell>
          <cell r="N633">
            <v>0.73575930590082339</v>
          </cell>
          <cell r="O633">
            <v>73.585474733014024</v>
          </cell>
          <cell r="P633"/>
          <cell r="Q633">
            <v>24805.056313316672</v>
          </cell>
        </row>
        <row r="634">
          <cell r="D634">
            <v>39714</v>
          </cell>
          <cell r="E634" t="str">
            <v/>
          </cell>
          <cell r="F634">
            <v>17484.971355749192</v>
          </cell>
          <cell r="G634">
            <v>436105.99498531013</v>
          </cell>
          <cell r="H634">
            <v>0.76440585247021853</v>
          </cell>
          <cell r="I634">
            <v>80.938784546759507</v>
          </cell>
          <cell r="J634">
            <v>18565315.001985319</v>
          </cell>
          <cell r="K634">
            <v>0.92428913430001869</v>
          </cell>
          <cell r="L634">
            <v>45.455856647427396</v>
          </cell>
          <cell r="M634">
            <v>21131718.310175978</v>
          </cell>
          <cell r="N634">
            <v>0.73554143902893565</v>
          </cell>
          <cell r="O634">
            <v>73.611798830635777</v>
          </cell>
          <cell r="P634"/>
          <cell r="Q634">
            <v>24805.056313316672</v>
          </cell>
        </row>
        <row r="635">
          <cell r="D635">
            <v>39715</v>
          </cell>
          <cell r="E635" t="str">
            <v/>
          </cell>
          <cell r="F635">
            <v>23749.360757184353</v>
          </cell>
          <cell r="G635">
            <v>459855.35574249446</v>
          </cell>
          <cell r="H635">
            <v>0.77244895478497577</v>
          </cell>
          <cell r="I635">
            <v>80.07449867041575</v>
          </cell>
          <cell r="J635">
            <v>18589064.362742502</v>
          </cell>
          <cell r="K635">
            <v>0.92433002350393656</v>
          </cell>
          <cell r="L635">
            <v>45.450406789257556</v>
          </cell>
          <cell r="M635">
            <v>21135071.78439578</v>
          </cell>
          <cell r="N635">
            <v>0.73565827790923122</v>
          </cell>
          <cell r="O635">
            <v>73.597682288151447</v>
          </cell>
          <cell r="P635"/>
          <cell r="Q635">
            <v>24805.056313316672</v>
          </cell>
        </row>
        <row r="636">
          <cell r="D636">
            <v>39716</v>
          </cell>
          <cell r="E636" t="str">
            <v/>
          </cell>
          <cell r="F636">
            <v>23153.501166482147</v>
          </cell>
          <cell r="G636">
            <v>483008.85690897662</v>
          </cell>
          <cell r="H636">
            <v>0.77888774096379954</v>
          </cell>
          <cell r="I636">
            <v>79.372571217821559</v>
          </cell>
          <cell r="J636">
            <v>18612217.863908984</v>
          </cell>
          <cell r="K636">
            <v>0.92434121970577932</v>
          </cell>
          <cell r="L636">
            <v>45.448914576728171</v>
          </cell>
          <cell r="M636">
            <v>21139668.138268948</v>
          </cell>
          <cell r="N636">
            <v>0.73581837832246677</v>
          </cell>
          <cell r="O636">
            <v>73.578336256725692</v>
          </cell>
          <cell r="P636"/>
          <cell r="Q636">
            <v>24805.056313316672</v>
          </cell>
        </row>
        <row r="637">
          <cell r="D637">
            <v>39717</v>
          </cell>
          <cell r="E637" t="str">
            <v/>
          </cell>
          <cell r="F637">
            <v>21580.877670449343</v>
          </cell>
          <cell r="G637">
            <v>504589.73457942595</v>
          </cell>
          <cell r="H637">
            <v>0.78239280083412666</v>
          </cell>
          <cell r="I637">
            <v>78.986869604503312</v>
          </cell>
          <cell r="J637">
            <v>18633798.741579432</v>
          </cell>
          <cell r="K637">
            <v>0.92427438302688059</v>
          </cell>
          <cell r="L637">
            <v>45.45782282962859</v>
          </cell>
          <cell r="M637">
            <v>21144909.25783224</v>
          </cell>
          <cell r="N637">
            <v>0.73600092145115215</v>
          </cell>
          <cell r="O637">
            <v>73.556274651292199</v>
          </cell>
          <cell r="P637"/>
          <cell r="Q637">
            <v>24805.056313316672</v>
          </cell>
        </row>
        <row r="638">
          <cell r="D638">
            <v>39718</v>
          </cell>
          <cell r="E638" t="str">
            <v/>
          </cell>
          <cell r="F638">
            <v>21184.291035386985</v>
          </cell>
          <cell r="G638">
            <v>525774.02561481297</v>
          </cell>
          <cell r="H638">
            <v>0.78504607342308985</v>
          </cell>
          <cell r="I638">
            <v>78.693265740958722</v>
          </cell>
          <cell r="J638">
            <v>18654983.03261482</v>
          </cell>
          <cell r="K638">
            <v>0.92418806328365999</v>
          </cell>
          <cell r="L638">
            <v>45.469329152536716</v>
          </cell>
          <cell r="M638">
            <v>21148016.400783204</v>
          </cell>
          <cell r="N638">
            <v>0.73610918628477939</v>
          </cell>
          <cell r="O638">
            <v>73.5431882522157</v>
          </cell>
          <cell r="P638"/>
          <cell r="Q638">
            <v>24805.056313316672</v>
          </cell>
        </row>
        <row r="639">
          <cell r="D639">
            <v>39719</v>
          </cell>
          <cell r="E639" t="str">
            <v/>
          </cell>
          <cell r="F639">
            <v>7795.1343986468482</v>
          </cell>
          <cell r="G639">
            <v>533569.16001345986</v>
          </cell>
          <cell r="H639">
            <v>0.76823213736555129</v>
          </cell>
          <cell r="I639">
            <v>80.529403234647631</v>
          </cell>
          <cell r="J639">
            <v>18662778.167013466</v>
          </cell>
          <cell r="K639">
            <v>0.92343945623578538</v>
          </cell>
          <cell r="L639">
            <v>45.569178569647903</v>
          </cell>
          <cell r="M639">
            <v>21133269.154030375</v>
          </cell>
          <cell r="N639">
            <v>0.73559598471974574</v>
          </cell>
          <cell r="O639">
            <v>73.6052087879211</v>
          </cell>
          <cell r="P639"/>
          <cell r="Q639">
            <v>24805.056313316672</v>
          </cell>
        </row>
        <row r="640">
          <cell r="D640">
            <v>39720</v>
          </cell>
          <cell r="E640" t="str">
            <v/>
          </cell>
          <cell r="F640">
            <v>20112.036475899542</v>
          </cell>
          <cell r="G640">
            <v>553681.19648935937</v>
          </cell>
          <cell r="H640">
            <v>0.76970012928805032</v>
          </cell>
          <cell r="I640">
            <v>80.371477927828707</v>
          </cell>
          <cell r="J640">
            <v>18682890.203489367</v>
          </cell>
          <cell r="K640">
            <v>0.92330138120869265</v>
          </cell>
          <cell r="L640">
            <v>45.587606974796323</v>
          </cell>
          <cell r="M640">
            <v>21133991.633945305</v>
          </cell>
          <cell r="N640">
            <v>0.73562124538481932</v>
          </cell>
          <cell r="O640">
            <v>73.602156753415287</v>
          </cell>
          <cell r="P640"/>
          <cell r="Q640">
            <v>24805.056313316672</v>
          </cell>
        </row>
        <row r="641">
          <cell r="D641">
            <v>39721</v>
          </cell>
          <cell r="E641" t="str">
            <v>*</v>
          </cell>
          <cell r="F641">
            <v>16195.309510640698</v>
          </cell>
          <cell r="G641">
            <v>569876.50600000005</v>
          </cell>
          <cell r="H641">
            <v>0.76580691022802994</v>
          </cell>
          <cell r="I641">
            <v>80.789262927356191</v>
          </cell>
          <cell r="J641">
            <v>18699085.513000008</v>
          </cell>
          <cell r="K641">
            <v>0.92297031810954167</v>
          </cell>
          <cell r="L641">
            <v>45.631807931894762</v>
          </cell>
          <cell r="M641">
            <v>21118078.875000004</v>
          </cell>
          <cell r="N641">
            <v>0.73506747502467618</v>
          </cell>
          <cell r="O641">
            <v>73.669046929989946</v>
          </cell>
          <cell r="P641"/>
          <cell r="Q641">
            <v>24805.056313316672</v>
          </cell>
        </row>
        <row r="642">
          <cell r="D642">
            <v>39722</v>
          </cell>
          <cell r="E642" t="str">
            <v/>
          </cell>
          <cell r="F642">
            <v>17530.605997539715</v>
          </cell>
          <cell r="G642">
            <v>17530.605997539715</v>
          </cell>
          <cell r="H642">
            <v>0.33589091221379891</v>
          </cell>
          <cell r="I642">
            <v>97.379267418170627</v>
          </cell>
          <cell r="J642">
            <v>18716616.118997548</v>
          </cell>
          <cell r="K642">
            <v>0.92146181735293486</v>
          </cell>
          <cell r="L642">
            <v>47.143696967877993</v>
          </cell>
          <cell r="M642">
            <v>21084843.44075359</v>
          </cell>
          <cell r="N642">
            <v>0.73403074918135347</v>
          </cell>
          <cell r="O642">
            <v>74.100145131214589</v>
          </cell>
          <cell r="P642"/>
          <cell r="Q642">
            <v>52191.367375790323</v>
          </cell>
        </row>
        <row r="643">
          <cell r="D643">
            <v>39723</v>
          </cell>
          <cell r="E643" t="str">
            <v/>
          </cell>
          <cell r="F643">
            <v>14936.569548010975</v>
          </cell>
          <cell r="G643">
            <v>32467.17554555069</v>
          </cell>
          <cell r="H643">
            <v>0.31103970999436809</v>
          </cell>
          <cell r="I643">
            <v>98.186823480846073</v>
          </cell>
          <cell r="J643">
            <v>18731552.688545559</v>
          </cell>
          <cell r="K643">
            <v>0.91983366587833015</v>
          </cell>
          <cell r="L643">
            <v>47.38946369519914</v>
          </cell>
          <cell r="M643">
            <v>21026512.789828982</v>
          </cell>
          <cell r="N643">
            <v>0.7321198962672113</v>
          </cell>
          <cell r="O643">
            <v>74.334958614033866</v>
          </cell>
          <cell r="P643"/>
          <cell r="Q643">
            <v>52191.367375790323</v>
          </cell>
        </row>
        <row r="644">
          <cell r="D644">
            <v>39724</v>
          </cell>
          <cell r="E644" t="str">
            <v/>
          </cell>
          <cell r="F644">
            <v>7215.9489321728506</v>
          </cell>
          <cell r="G644">
            <v>39683.124477723541</v>
          </cell>
          <cell r="H644">
            <v>0.25344628478496295</v>
          </cell>
          <cell r="I644">
            <v>99.387521840722826</v>
          </cell>
          <cell r="J644">
            <v>18738768.637477733</v>
          </cell>
          <cell r="K644">
            <v>0.91783567825329559</v>
          </cell>
          <cell r="L644">
            <v>47.691786984614595</v>
          </cell>
          <cell r="M644">
            <v>20975755.972308688</v>
          </cell>
          <cell r="N644">
            <v>0.73047217333266723</v>
          </cell>
          <cell r="O644">
            <v>74.537033310119227</v>
          </cell>
          <cell r="P644"/>
          <cell r="Q644">
            <v>52191.367375790323</v>
          </cell>
        </row>
        <row r="645">
          <cell r="D645">
            <v>39725</v>
          </cell>
          <cell r="E645" t="str">
            <v/>
          </cell>
          <cell r="F645">
            <v>16590.602811814097</v>
          </cell>
          <cell r="G645">
            <v>56273.727289537637</v>
          </cell>
          <cell r="H645">
            <v>0.26955476604183093</v>
          </cell>
          <cell r="I645">
            <v>99.137227963922854</v>
          </cell>
          <cell r="J645">
            <v>18755359.240289547</v>
          </cell>
          <cell r="K645">
            <v>0.91630588486317688</v>
          </cell>
          <cell r="L645">
            <v>47.923802173507866</v>
          </cell>
          <cell r="M645">
            <v>20940502.855891511</v>
          </cell>
          <cell r="N645">
            <v>0.72936390927556116</v>
          </cell>
          <cell r="O645">
            <v>74.672734527252985</v>
          </cell>
          <cell r="P645"/>
          <cell r="Q645">
            <v>52191.367375790323</v>
          </cell>
        </row>
        <row r="646">
          <cell r="D646">
            <v>39726</v>
          </cell>
          <cell r="E646" t="str">
            <v/>
          </cell>
          <cell r="F646">
            <v>23294.112672519044</v>
          </cell>
          <cell r="G646">
            <v>79567.839962056678</v>
          </cell>
          <cell r="H646">
            <v>0.30490804883171274</v>
          </cell>
          <cell r="I646">
            <v>98.357510951135211</v>
          </cell>
          <cell r="J646">
            <v>18778653.352962065</v>
          </cell>
          <cell r="K646">
            <v>0.91511054469344211</v>
          </cell>
          <cell r="L646">
            <v>48.105411937548759</v>
          </cell>
          <cell r="M646">
            <v>20915033.325497974</v>
          </cell>
          <cell r="N646">
            <v>0.72859610321361201</v>
          </cell>
          <cell r="O646">
            <v>74.766645527540234</v>
          </cell>
          <cell r="P646"/>
          <cell r="Q646">
            <v>52191.367375790323</v>
          </cell>
        </row>
        <row r="647">
          <cell r="D647">
            <v>39727</v>
          </cell>
          <cell r="E647" t="str">
            <v/>
          </cell>
          <cell r="F647">
            <v>17047.451249304097</v>
          </cell>
          <cell r="G647">
            <v>96615.291211360774</v>
          </cell>
          <cell r="H647">
            <v>0.30852896455623774</v>
          </cell>
          <cell r="I647">
            <v>98.258047912906505</v>
          </cell>
          <cell r="J647">
            <v>18795700.804211371</v>
          </cell>
          <cell r="K647">
            <v>0.91361763300017806</v>
          </cell>
          <cell r="L647">
            <v>48.332620538983129</v>
          </cell>
          <cell r="M647">
            <v>20889148.366122648</v>
          </cell>
          <cell r="N647">
            <v>0.72781357136329627</v>
          </cell>
          <cell r="O647">
            <v>74.862270015810552</v>
          </cell>
          <cell r="P647"/>
          <cell r="Q647">
            <v>52191.367375790323</v>
          </cell>
        </row>
        <row r="648">
          <cell r="D648">
            <v>39728</v>
          </cell>
          <cell r="E648" t="str">
            <v/>
          </cell>
          <cell r="F648">
            <v>20325.147577293617</v>
          </cell>
          <cell r="G648">
            <v>116940.4387886544</v>
          </cell>
          <cell r="H648">
            <v>0.32008697625264698</v>
          </cell>
          <cell r="I648">
            <v>97.914606689170668</v>
          </cell>
          <cell r="J648">
            <v>18816025.951788664</v>
          </cell>
          <cell r="K648">
            <v>0.91229119533721426</v>
          </cell>
          <cell r="L648">
            <v>48.534850659653614</v>
          </cell>
          <cell r="M648">
            <v>20867367.579967976</v>
          </cell>
          <cell r="N648">
            <v>0.72717380293747758</v>
          </cell>
          <cell r="O648">
            <v>74.940382643764309</v>
          </cell>
          <cell r="P648"/>
          <cell r="Q648">
            <v>52191.367375790323</v>
          </cell>
        </row>
        <row r="649">
          <cell r="D649">
            <v>39729</v>
          </cell>
          <cell r="E649" t="str">
            <v/>
          </cell>
          <cell r="F649">
            <v>20804.713254381284</v>
          </cell>
          <cell r="G649">
            <v>137745.15204303569</v>
          </cell>
          <cell r="H649">
            <v>0.3299040602137267</v>
          </cell>
          <cell r="I649">
            <v>97.591141088945719</v>
          </cell>
          <cell r="J649">
            <v>18836830.665043045</v>
          </cell>
          <cell r="K649">
            <v>0.91099464675347885</v>
          </cell>
          <cell r="L649">
            <v>48.732844770406615</v>
          </cell>
          <cell r="M649">
            <v>20868812.929185312</v>
          </cell>
          <cell r="N649">
            <v>0.72734332823441927</v>
          </cell>
          <cell r="O649">
            <v>74.919690267345416</v>
          </cell>
          <cell r="P649"/>
          <cell r="Q649">
            <v>52191.367375790323</v>
          </cell>
        </row>
        <row r="650">
          <cell r="D650">
            <v>39730</v>
          </cell>
          <cell r="E650" t="str">
            <v/>
          </cell>
          <cell r="F650">
            <v>22017.897924411409</v>
          </cell>
          <cell r="G650">
            <v>159763.04996744709</v>
          </cell>
          <cell r="H650">
            <v>0.34012233993733726</v>
          </cell>
          <cell r="I650">
            <v>97.222762519687208</v>
          </cell>
          <cell r="J650">
            <v>18858848.562967457</v>
          </cell>
          <cell r="K650">
            <v>0.90976315174826128</v>
          </cell>
          <cell r="L650">
            <v>48.921194809939109</v>
          </cell>
          <cell r="M650">
            <v>20845576.607410781</v>
          </cell>
          <cell r="N650">
            <v>0.72665253477574621</v>
          </cell>
          <cell r="O650">
            <v>75.003982486340973</v>
          </cell>
          <cell r="P650"/>
          <cell r="Q650">
            <v>52191.367375790323</v>
          </cell>
        </row>
        <row r="651">
          <cell r="D651">
            <v>39731</v>
          </cell>
          <cell r="E651" t="str">
            <v/>
          </cell>
          <cell r="F651">
            <v>14157.30101519956</v>
          </cell>
          <cell r="G651">
            <v>173920.35098264666</v>
          </cell>
          <cell r="H651">
            <v>0.33323585820309815</v>
          </cell>
          <cell r="I651">
            <v>97.474606498622947</v>
          </cell>
          <cell r="J651">
            <v>18873005.863982655</v>
          </cell>
          <cell r="K651">
            <v>0.90815959436323934</v>
          </cell>
          <cell r="L651">
            <v>49.166867652577629</v>
          </cell>
          <cell r="M651">
            <v>20828373.253958121</v>
          </cell>
          <cell r="N651">
            <v>0.72617185158733044</v>
          </cell>
          <cell r="O651">
            <v>75.062594928884536</v>
          </cell>
          <cell r="P651"/>
          <cell r="Q651">
            <v>52191.367375790323</v>
          </cell>
        </row>
        <row r="652">
          <cell r="D652">
            <v>39732</v>
          </cell>
          <cell r="E652" t="str">
            <v/>
          </cell>
          <cell r="F652">
            <v>13764.519574164791</v>
          </cell>
          <cell r="G652">
            <v>187684.87055681145</v>
          </cell>
          <cell r="H652">
            <v>0.32691730103290406</v>
          </cell>
          <cell r="I652">
            <v>97.692684715368003</v>
          </cell>
          <cell r="J652">
            <v>18886770.38355682</v>
          </cell>
          <cell r="K652">
            <v>0.90654521812271893</v>
          </cell>
          <cell r="L652">
            <v>49.414668564050878</v>
          </cell>
          <cell r="M652">
            <v>20815073.616839349</v>
          </cell>
          <cell r="N652">
            <v>0.72582713442099611</v>
          </cell>
          <cell r="O652">
            <v>75.104607090863524</v>
          </cell>
          <cell r="P652"/>
          <cell r="Q652">
            <v>52191.367375790323</v>
          </cell>
        </row>
        <row r="653">
          <cell r="D653">
            <v>39733</v>
          </cell>
          <cell r="E653" t="str">
            <v/>
          </cell>
          <cell r="F653">
            <v>33401.672116362679</v>
          </cell>
          <cell r="G653">
            <v>221086.54267317412</v>
          </cell>
          <cell r="H653">
            <v>0.35300624379969797</v>
          </cell>
          <cell r="I653">
            <v>96.711442310400471</v>
          </cell>
          <cell r="J653">
            <v>18920172.055673182</v>
          </cell>
          <cell r="K653">
            <v>0.90587911755206851</v>
          </cell>
          <cell r="L653">
            <v>49.517048356871449</v>
          </cell>
          <cell r="M653">
            <v>20810671.814592414</v>
          </cell>
          <cell r="N653">
            <v>0.72579262494679586</v>
          </cell>
          <cell r="O653">
            <v>75.108811931698398</v>
          </cell>
          <cell r="P653"/>
          <cell r="Q653">
            <v>52191.367375790323</v>
          </cell>
        </row>
        <row r="654">
          <cell r="D654">
            <v>39734</v>
          </cell>
          <cell r="E654" t="str">
            <v/>
          </cell>
          <cell r="F654">
            <v>27635.37770703885</v>
          </cell>
          <cell r="G654">
            <v>248721.92038021298</v>
          </cell>
          <cell r="H654">
            <v>0.36658275833442494</v>
          </cell>
          <cell r="I654">
            <v>96.115502226427054</v>
          </cell>
          <cell r="J654">
            <v>18947807.43338022</v>
          </cell>
          <cell r="K654">
            <v>0.90494094139117964</v>
          </cell>
          <cell r="L654">
            <v>49.661379226624724</v>
          </cell>
          <cell r="M654">
            <v>20818127.454869013</v>
          </cell>
          <cell r="N654">
            <v>0.72617171192737429</v>
          </cell>
          <cell r="O654">
            <v>75.062611953430647</v>
          </cell>
          <cell r="P654"/>
          <cell r="Q654">
            <v>52191.367375790323</v>
          </cell>
        </row>
        <row r="655">
          <cell r="D655">
            <v>39735</v>
          </cell>
          <cell r="E655" t="str">
            <v/>
          </cell>
          <cell r="F655">
            <v>36715.236699469388</v>
          </cell>
          <cell r="G655">
            <v>285437.15707968234</v>
          </cell>
          <cell r="H655">
            <v>0.39064637291514748</v>
          </cell>
          <cell r="I655">
            <v>94.914985737576885</v>
          </cell>
          <cell r="J655">
            <v>18984522.670079689</v>
          </cell>
          <cell r="K655">
            <v>0.9044400034534259</v>
          </cell>
          <cell r="L655">
            <v>49.738507733613211</v>
          </cell>
          <cell r="M655">
            <v>20835926.45827027</v>
          </cell>
          <cell r="N655">
            <v>0.72691177654295136</v>
          </cell>
          <cell r="O655">
            <v>74.972357451617967</v>
          </cell>
          <cell r="P655"/>
          <cell r="Q655">
            <v>52191.367375790323</v>
          </cell>
        </row>
        <row r="656">
          <cell r="D656">
            <v>39736</v>
          </cell>
          <cell r="E656" t="str">
            <v/>
          </cell>
          <cell r="F656">
            <v>23653.856648185603</v>
          </cell>
          <cell r="G656">
            <v>309091.01372786792</v>
          </cell>
          <cell r="H656">
            <v>0.39481754584985757</v>
          </cell>
          <cell r="I656">
            <v>94.688282325774068</v>
          </cell>
          <cell r="J656">
            <v>19008176.526727874</v>
          </cell>
          <cell r="K656">
            <v>0.90332083773540617</v>
          </cell>
          <cell r="L656">
            <v>49.910981205020221</v>
          </cell>
          <cell r="M656">
            <v>20831291.145856474</v>
          </cell>
          <cell r="N656">
            <v>0.7268692801084794</v>
          </cell>
          <cell r="O656">
            <v>74.97754229349998</v>
          </cell>
          <cell r="P656"/>
          <cell r="Q656">
            <v>52191.367375790323</v>
          </cell>
        </row>
        <row r="657">
          <cell r="D657">
            <v>39737</v>
          </cell>
          <cell r="E657" t="str">
            <v/>
          </cell>
          <cell r="F657">
            <v>30985.918661660773</v>
          </cell>
          <cell r="G657">
            <v>340076.93238952867</v>
          </cell>
          <cell r="H657">
            <v>0.40724758409385664</v>
          </cell>
          <cell r="I657">
            <v>93.980627529026577</v>
          </cell>
          <cell r="J657">
            <v>19039162.445389535</v>
          </cell>
          <cell r="K657">
            <v>0.90255478763198038</v>
          </cell>
          <cell r="L657">
            <v>50.029160784031276</v>
          </cell>
          <cell r="M657">
            <v>20838574.359482218</v>
          </cell>
          <cell r="N657">
            <v>0.7272427128288842</v>
          </cell>
          <cell r="O657">
            <v>74.931971963459716</v>
          </cell>
          <cell r="P657"/>
          <cell r="Q657">
            <v>52191.367375790323</v>
          </cell>
        </row>
        <row r="658">
          <cell r="D658">
            <v>39738</v>
          </cell>
          <cell r="E658" t="str">
            <v/>
          </cell>
          <cell r="F658">
            <v>33325.837125048623</v>
          </cell>
          <cell r="G658">
            <v>373402.76951457729</v>
          </cell>
          <cell r="H658">
            <v>0.42085252599003242</v>
          </cell>
          <cell r="I658">
            <v>93.151985318105574</v>
          </cell>
          <cell r="J658">
            <v>19072488.282514583</v>
          </cell>
          <cell r="K658">
            <v>0.9019031692792483</v>
          </cell>
          <cell r="L658">
            <v>50.129765638335641</v>
          </cell>
          <cell r="M658">
            <v>20845293.197892722</v>
          </cell>
          <cell r="N658">
            <v>0.72759656881721224</v>
          </cell>
          <cell r="O658">
            <v>74.888771692021038</v>
          </cell>
          <cell r="P658"/>
          <cell r="Q658">
            <v>52191.367375790323</v>
          </cell>
        </row>
        <row r="659">
          <cell r="D659">
            <v>39739</v>
          </cell>
          <cell r="E659" t="str">
            <v/>
          </cell>
          <cell r="F659">
            <v>15600.256318823644</v>
          </cell>
          <cell r="G659">
            <v>389003.02583340096</v>
          </cell>
          <cell r="H659">
            <v>0.41407765880821507</v>
          </cell>
          <cell r="I659">
            <v>93.571601676146059</v>
          </cell>
          <cell r="J659">
            <v>19088088.538833406</v>
          </cell>
          <cell r="K659">
            <v>0.90041861270756096</v>
          </cell>
          <cell r="L659">
            <v>50.359237330146996</v>
          </cell>
          <cell r="M659">
            <v>20846258.690647122</v>
          </cell>
          <cell r="N659">
            <v>0.7277496897840452</v>
          </cell>
          <cell r="O659">
            <v>74.870072338742915</v>
          </cell>
          <cell r="P659"/>
          <cell r="Q659">
            <v>52191.367375790323</v>
          </cell>
        </row>
        <row r="660">
          <cell r="D660">
            <v>39740</v>
          </cell>
          <cell r="E660" t="str">
            <v/>
          </cell>
          <cell r="F660">
            <v>22391.415875680537</v>
          </cell>
          <cell r="G660">
            <v>411394.44170908147</v>
          </cell>
          <cell r="H660">
            <v>0.41486437558567973</v>
          </cell>
          <cell r="I660">
            <v>93.523580911750798</v>
          </cell>
          <cell r="J660">
            <v>19110479.954709087</v>
          </cell>
          <cell r="K660">
            <v>0.89926091216928405</v>
          </cell>
          <cell r="L660">
            <v>50.538440885182759</v>
          </cell>
          <cell r="M660">
            <v>20842173.909018915</v>
          </cell>
          <cell r="N660">
            <v>0.72772652535391302</v>
          </cell>
          <cell r="O660">
            <v>74.872901432276919</v>
          </cell>
          <cell r="P660"/>
          <cell r="Q660">
            <v>52191.367375790323</v>
          </cell>
        </row>
        <row r="661">
          <cell r="D661">
            <v>39741</v>
          </cell>
          <cell r="E661" t="str">
            <v/>
          </cell>
          <cell r="F661">
            <v>26641.987299087457</v>
          </cell>
          <cell r="G661">
            <v>438036.42900816893</v>
          </cell>
          <cell r="H661">
            <v>0.4196445226795858</v>
          </cell>
          <cell r="I661">
            <v>93.227810104429906</v>
          </cell>
          <cell r="J661">
            <v>19137121.942008175</v>
          </cell>
          <cell r="K661">
            <v>0.89830840858787719</v>
          </cell>
          <cell r="L661">
            <v>50.686046531332906</v>
          </cell>
          <cell r="M661">
            <v>20856143.795665763</v>
          </cell>
          <cell r="N661">
            <v>0.72833385463504863</v>
          </cell>
          <cell r="O661">
            <v>74.798701899646645</v>
          </cell>
          <cell r="P661"/>
          <cell r="Q661">
            <v>52191.367375790323</v>
          </cell>
        </row>
        <row r="662">
          <cell r="D662">
            <v>39742</v>
          </cell>
          <cell r="E662" t="str">
            <v/>
          </cell>
          <cell r="F662">
            <v>21514.433054572582</v>
          </cell>
          <cell r="G662">
            <v>459550.86206274154</v>
          </cell>
          <cell r="H662">
            <v>0.41929107214943301</v>
          </cell>
          <cell r="I662">
            <v>93.249913640290771</v>
          </cell>
          <cell r="J662">
            <v>19158636.375062749</v>
          </cell>
          <cell r="K662">
            <v>0.8971204583082848</v>
          </cell>
          <cell r="L662">
            <v>50.870344460773154</v>
          </cell>
          <cell r="M662">
            <v>20851877.226149969</v>
          </cell>
          <cell r="N662">
            <v>0.72830442911894067</v>
          </cell>
          <cell r="O662">
            <v>74.802298153032083</v>
          </cell>
          <cell r="P662"/>
          <cell r="Q662">
            <v>52191.367375790323</v>
          </cell>
        </row>
        <row r="663">
          <cell r="D663">
            <v>39743</v>
          </cell>
          <cell r="E663" t="str">
            <v/>
          </cell>
          <cell r="F663">
            <v>23570.722186426152</v>
          </cell>
          <cell r="G663">
            <v>483121.5842491677</v>
          </cell>
          <cell r="H663">
            <v>0.42076061838365009</v>
          </cell>
          <cell r="I663">
            <v>93.157769477695112</v>
          </cell>
          <cell r="J663">
            <v>19182207.097249176</v>
          </cell>
          <cell r="K663">
            <v>0.89603435320715685</v>
          </cell>
          <cell r="L663">
            <v>51.039039679112499</v>
          </cell>
          <cell r="M663">
            <v>20862935.878779534</v>
          </cell>
          <cell r="N663">
            <v>0.72881035390045346</v>
          </cell>
          <cell r="O663">
            <v>74.740448878482482</v>
          </cell>
          <cell r="P663"/>
          <cell r="Q663">
            <v>52191.367375790323</v>
          </cell>
        </row>
        <row r="664">
          <cell r="D664">
            <v>39744</v>
          </cell>
          <cell r="E664" t="str">
            <v/>
          </cell>
          <cell r="F664">
            <v>34340.072784764401</v>
          </cell>
          <cell r="G664">
            <v>517461.6570339321</v>
          </cell>
          <cell r="H664">
            <v>0.43107383549707373</v>
          </cell>
          <cell r="I664">
            <v>92.493203740040087</v>
          </cell>
          <cell r="J664">
            <v>19216547.170033939</v>
          </cell>
          <cell r="K664">
            <v>0.89545536267712544</v>
          </cell>
          <cell r="L664">
            <v>51.129045385374795</v>
          </cell>
          <cell r="M664">
            <v>20877431.474160403</v>
          </cell>
          <cell r="N664">
            <v>0.72943652822064475</v>
          </cell>
          <cell r="O664">
            <v>74.663848064901799</v>
          </cell>
          <cell r="P664"/>
          <cell r="Q664">
            <v>52191.367375790323</v>
          </cell>
        </row>
        <row r="665">
          <cell r="D665">
            <v>39745</v>
          </cell>
          <cell r="E665" t="str">
            <v/>
          </cell>
          <cell r="F665">
            <v>26312.954113425832</v>
          </cell>
          <cell r="G665">
            <v>543774.61114735797</v>
          </cell>
          <cell r="H665">
            <v>0.43411921556558269</v>
          </cell>
          <cell r="I665">
            <v>92.29105102778945</v>
          </cell>
          <cell r="J665">
            <v>19242860.124147367</v>
          </cell>
          <cell r="K665">
            <v>0.89450604023312164</v>
          </cell>
          <cell r="L665">
            <v>51.276733569645906</v>
          </cell>
          <cell r="M665">
            <v>20884187.222864743</v>
          </cell>
          <cell r="N665">
            <v>0.72979244137183885</v>
          </cell>
          <cell r="O665">
            <v>74.620283683457146</v>
          </cell>
          <cell r="P665"/>
          <cell r="Q665">
            <v>52191.367375790323</v>
          </cell>
        </row>
        <row r="666">
          <cell r="D666">
            <v>39746</v>
          </cell>
          <cell r="E666" t="str">
            <v/>
          </cell>
          <cell r="F666">
            <v>19987.113766500013</v>
          </cell>
          <cell r="G666">
            <v>563761.72491385799</v>
          </cell>
          <cell r="H666">
            <v>0.43207277621575885</v>
          </cell>
          <cell r="I666">
            <v>92.42718793473459</v>
          </cell>
          <cell r="J666">
            <v>19262847.237913866</v>
          </cell>
          <cell r="K666">
            <v>0.8932679674298819</v>
          </cell>
          <cell r="L666">
            <v>51.469552294461018</v>
          </cell>
          <cell r="M666">
            <v>20881919.553732466</v>
          </cell>
          <cell r="N666">
            <v>0.72983309870543778</v>
          </cell>
          <cell r="O666">
            <v>74.615306007325017</v>
          </cell>
          <cell r="P666"/>
          <cell r="Q666">
            <v>52191.367375790323</v>
          </cell>
        </row>
        <row r="667">
          <cell r="D667">
            <v>39747</v>
          </cell>
          <cell r="E667" t="str">
            <v/>
          </cell>
          <cell r="F667">
            <v>26609.956986585457</v>
          </cell>
          <cell r="G667">
            <v>590371.68190044351</v>
          </cell>
          <cell r="H667">
            <v>0.43506434668637967</v>
          </cell>
          <cell r="I667">
            <v>92.227772285471048</v>
          </cell>
          <cell r="J667">
            <v>19289457.194900449</v>
          </cell>
          <cell r="K667">
            <v>0.89234224987873501</v>
          </cell>
          <cell r="L667">
            <v>51.613876951024821</v>
          </cell>
          <cell r="M667">
            <v>20892363.398347337</v>
          </cell>
          <cell r="N667">
            <v>0.73031811591259299</v>
          </cell>
          <cell r="O667">
            <v>74.55590727019154</v>
          </cell>
          <cell r="P667"/>
          <cell r="Q667">
            <v>52191.367375790323</v>
          </cell>
        </row>
        <row r="668">
          <cell r="D668">
            <v>39748</v>
          </cell>
          <cell r="E668" t="str">
            <v/>
          </cell>
          <cell r="F668">
            <v>19672.888289093062</v>
          </cell>
          <cell r="G668">
            <v>610044.57018953655</v>
          </cell>
          <cell r="H668">
            <v>0.43291150388280192</v>
          </cell>
          <cell r="I668">
            <v>92.371538006756126</v>
          </cell>
          <cell r="J668">
            <v>19309130.083189543</v>
          </cell>
          <cell r="K668">
            <v>0.8911008515239629</v>
          </cell>
          <cell r="L668">
            <v>51.807619652421181</v>
          </cell>
          <cell r="M668">
            <v>20897604.331593532</v>
          </cell>
          <cell r="N668">
            <v>0.73062138853575664</v>
          </cell>
          <cell r="O668">
            <v>74.518749390619234</v>
          </cell>
          <cell r="P668"/>
          <cell r="Q668">
            <v>52191.367375790323</v>
          </cell>
        </row>
        <row r="669">
          <cell r="D669">
            <v>39749</v>
          </cell>
          <cell r="E669" t="str">
            <v/>
          </cell>
          <cell r="F669">
            <v>19061.609339548326</v>
          </cell>
          <cell r="G669">
            <v>629106.17952908482</v>
          </cell>
          <cell r="H669">
            <v>0.43049414050697149</v>
          </cell>
          <cell r="I669">
            <v>92.531381273971363</v>
          </cell>
          <cell r="J669">
            <v>19328191.692529093</v>
          </cell>
          <cell r="K669">
            <v>0.88983727658929168</v>
          </cell>
          <cell r="L669">
            <v>52.00505683362104</v>
          </cell>
          <cell r="M669">
            <v>20892613.85213865</v>
          </cell>
          <cell r="N669">
            <v>0.73056699173497264</v>
          </cell>
          <cell r="O669">
            <v>74.525415205678868</v>
          </cell>
          <cell r="P669"/>
          <cell r="Q669">
            <v>52191.367375790323</v>
          </cell>
        </row>
        <row r="670">
          <cell r="D670">
            <v>39750</v>
          </cell>
          <cell r="E670" t="str">
            <v/>
          </cell>
          <cell r="F670">
            <v>27915.253662012725</v>
          </cell>
          <cell r="G670">
            <v>657021.43319109757</v>
          </cell>
          <cell r="H670">
            <v>0.43409308145196124</v>
          </cell>
          <cell r="I670">
            <v>92.292797139051373</v>
          </cell>
          <cell r="J670">
            <v>19356106.946191106</v>
          </cell>
          <cell r="K670">
            <v>0.88898638910983674</v>
          </cell>
          <cell r="L670">
            <v>52.138140993306273</v>
          </cell>
          <cell r="M670">
            <v>20900821.051860664</v>
          </cell>
          <cell r="N670">
            <v>0.73097414562477991</v>
          </cell>
          <cell r="O670">
            <v>74.475512238429857</v>
          </cell>
          <cell r="P670"/>
          <cell r="Q670">
            <v>52191.367375790323</v>
          </cell>
        </row>
        <row r="671">
          <cell r="D671">
            <v>39751</v>
          </cell>
          <cell r="E671" t="str">
            <v/>
          </cell>
          <cell r="F671">
            <v>37592.500032952026</v>
          </cell>
          <cell r="G671">
            <v>694613.93322404963</v>
          </cell>
          <cell r="H671">
            <v>0.44363271050980702</v>
          </cell>
          <cell r="I671">
            <v>91.642561063062573</v>
          </cell>
          <cell r="J671">
            <v>19393699.446224056</v>
          </cell>
          <cell r="K671">
            <v>0.88858296439629558</v>
          </cell>
          <cell r="L671">
            <v>52.201275432711803</v>
          </cell>
          <cell r="M671">
            <v>20920165.460100144</v>
          </cell>
          <cell r="N671">
            <v>0.73177100425680452</v>
          </cell>
          <cell r="O671">
            <v>74.377777851755226</v>
          </cell>
          <cell r="P671"/>
          <cell r="Q671">
            <v>52191.367375790323</v>
          </cell>
        </row>
        <row r="672">
          <cell r="D672">
            <v>39752</v>
          </cell>
          <cell r="E672" t="str">
            <v>*</v>
          </cell>
          <cell r="F672">
            <v>39755.967775950485</v>
          </cell>
          <cell r="G672">
            <v>734369.90100000007</v>
          </cell>
          <cell r="H672">
            <v>0.45389406019183753</v>
          </cell>
          <cell r="I672">
            <v>90.914956469957289</v>
          </cell>
          <cell r="J672">
            <v>19433455.414000008</v>
          </cell>
          <cell r="K672">
            <v>0.8882803540694596</v>
          </cell>
          <cell r="L672">
            <v>52.248648000484231</v>
          </cell>
          <cell r="M672">
            <v>20942037.727000002</v>
          </cell>
          <cell r="N672">
            <v>0.73265656207313978</v>
          </cell>
          <cell r="O672">
            <v>74.269061269359597</v>
          </cell>
          <cell r="P672"/>
          <cell r="Q672">
            <v>52191.367375790323</v>
          </cell>
        </row>
        <row r="673">
          <cell r="D673">
            <v>39753</v>
          </cell>
          <cell r="E673" t="str">
            <v/>
          </cell>
          <cell r="F673">
            <v>54637.12782639447</v>
          </cell>
          <cell r="G673">
            <v>54637.12782639447</v>
          </cell>
          <cell r="H673">
            <v>0.62659113143489975</v>
          </cell>
          <cell r="I673">
            <v>76.963872705715957</v>
          </cell>
          <cell r="J673">
            <v>19488092.541826401</v>
          </cell>
          <cell r="K673">
            <v>0.88724148226361876</v>
          </cell>
          <cell r="L673">
            <v>56.490112059005185</v>
          </cell>
          <cell r="M673">
            <v>20976736.464762952</v>
          </cell>
          <cell r="N673">
            <v>0.7339561937274921</v>
          </cell>
          <cell r="O673">
            <v>76.869294768927077</v>
          </cell>
          <cell r="P673"/>
          <cell r="Q673">
            <v>87197.416441683294</v>
          </cell>
        </row>
        <row r="674">
          <cell r="D674">
            <v>39754</v>
          </cell>
          <cell r="E674" t="str">
            <v/>
          </cell>
          <cell r="F674">
            <v>58786.107464011351</v>
          </cell>
          <cell r="G674">
            <v>113423.23529040582</v>
          </cell>
          <cell r="H674">
            <v>0.65038185716352093</v>
          </cell>
          <cell r="I674">
            <v>74.974895174994032</v>
          </cell>
          <cell r="J674">
            <v>19546878.649290413</v>
          </cell>
          <cell r="K674">
            <v>0.8863989714056536</v>
          </cell>
          <cell r="L674">
            <v>56.634859628113531</v>
          </cell>
          <cell r="M674">
            <v>21021267.969386518</v>
          </cell>
          <cell r="N674">
            <v>0.73560020834880491</v>
          </cell>
          <cell r="O674">
            <v>76.658237468167954</v>
          </cell>
          <cell r="P674"/>
          <cell r="Q674">
            <v>87197.416441683294</v>
          </cell>
        </row>
        <row r="675">
          <cell r="D675">
            <v>39755</v>
          </cell>
          <cell r="E675" t="str">
            <v/>
          </cell>
          <cell r="F675">
            <v>139888.95207563048</v>
          </cell>
          <cell r="G675">
            <v>253312.18736603629</v>
          </cell>
          <cell r="H675">
            <v>0.96834744920624571</v>
          </cell>
          <cell r="I675">
            <v>49.623792345074058</v>
          </cell>
          <cell r="J675">
            <v>19686767.601366043</v>
          </cell>
          <cell r="K675">
            <v>0.88922641015332327</v>
          </cell>
          <cell r="L675">
            <v>56.14929448775969</v>
          </cell>
          <cell r="M675">
            <v>21141273.708652385</v>
          </cell>
          <cell r="N675">
            <v>0.73988599608667949</v>
          </cell>
          <cell r="O675">
            <v>76.10528534225493</v>
          </cell>
          <cell r="P675"/>
          <cell r="Q675">
            <v>87197.416441683294</v>
          </cell>
        </row>
        <row r="676">
          <cell r="D676">
            <v>39756</v>
          </cell>
          <cell r="E676" t="str">
            <v/>
          </cell>
          <cell r="F676">
            <v>67564.653522650842</v>
          </cell>
          <cell r="G676">
            <v>320876.84088868712</v>
          </cell>
          <cell r="H676">
            <v>0.91997232826068343</v>
          </cell>
          <cell r="I676">
            <v>53.129445340041002</v>
          </cell>
          <cell r="J676">
            <v>19754332.254888695</v>
          </cell>
          <cell r="K676">
            <v>0.88877768296070891</v>
          </cell>
          <cell r="L676">
            <v>56.226316391258003</v>
          </cell>
          <cell r="M676">
            <v>21192438.040862311</v>
          </cell>
          <cell r="N676">
            <v>0.74176324519480863</v>
          </cell>
          <cell r="O676">
            <v>75.861865707318302</v>
          </cell>
          <cell r="P676"/>
          <cell r="Q676">
            <v>87197.416441683294</v>
          </cell>
        </row>
        <row r="677">
          <cell r="D677">
            <v>39757</v>
          </cell>
          <cell r="E677" t="str">
            <v/>
          </cell>
          <cell r="F677">
            <v>126577.73111918983</v>
          </cell>
          <cell r="G677">
            <v>447454.57200787694</v>
          </cell>
          <cell r="H677">
            <v>1.0263023613942273</v>
          </cell>
          <cell r="I677">
            <v>45.652527278198995</v>
          </cell>
          <cell r="J677">
            <v>19880909.986007884</v>
          </cell>
          <cell r="K677">
            <v>0.89097717606136384</v>
          </cell>
          <cell r="L677">
            <v>55.84893536081519</v>
          </cell>
          <cell r="M677">
            <v>21298488.214572191</v>
          </cell>
          <cell r="N677">
            <v>0.74556223412079636</v>
          </cell>
          <cell r="O677">
            <v>75.367067909213233</v>
          </cell>
          <cell r="P677"/>
          <cell r="Q677">
            <v>87197.416441683294</v>
          </cell>
        </row>
        <row r="678">
          <cell r="D678">
            <v>39758</v>
          </cell>
          <cell r="E678" t="str">
            <v/>
          </cell>
          <cell r="F678">
            <v>71415.690963065499</v>
          </cell>
          <cell r="G678">
            <v>518870.26297094242</v>
          </cell>
          <cell r="H678">
            <v>0.99175389238349232</v>
          </cell>
          <cell r="I678">
            <v>47.989314532582817</v>
          </cell>
          <cell r="J678">
            <v>19952325.676970951</v>
          </cell>
          <cell r="K678">
            <v>0.89069704244575243</v>
          </cell>
          <cell r="L678">
            <v>55.89697809311496</v>
          </cell>
          <cell r="M678">
            <v>21343305.724898607</v>
          </cell>
          <cell r="N678">
            <v>0.74721838610350233</v>
          </cell>
          <cell r="O678">
            <v>75.150470113973554</v>
          </cell>
          <cell r="P678"/>
          <cell r="Q678">
            <v>87197.416441683294</v>
          </cell>
        </row>
        <row r="679">
          <cell r="D679">
            <v>39759</v>
          </cell>
          <cell r="E679" t="str">
            <v/>
          </cell>
          <cell r="F679">
            <v>68017.985996944131</v>
          </cell>
          <cell r="G679">
            <v>586888.24896788655</v>
          </cell>
          <cell r="H679">
            <v>0.9615098915236312</v>
          </cell>
          <cell r="I679">
            <v>50.108967816805361</v>
          </cell>
          <cell r="J679">
            <v>20020343.662967894</v>
          </cell>
          <cell r="K679">
            <v>0.89026799155864722</v>
          </cell>
          <cell r="L679">
            <v>55.970572485443192</v>
          </cell>
          <cell r="M679">
            <v>21399403.690640558</v>
          </cell>
          <cell r="N679">
            <v>0.74926989436316394</v>
          </cell>
          <cell r="O679">
            <v>74.881435399037954</v>
          </cell>
          <cell r="P679"/>
          <cell r="Q679">
            <v>87197.416441683294</v>
          </cell>
        </row>
        <row r="680">
          <cell r="D680">
            <v>39760</v>
          </cell>
          <cell r="E680" t="str">
            <v/>
          </cell>
          <cell r="F680">
            <v>50237.864877842359</v>
          </cell>
          <cell r="G680">
            <v>637126.11384572892</v>
          </cell>
          <cell r="H680">
            <v>0.91333857676825791</v>
          </cell>
          <cell r="I680">
            <v>53.623175245782704</v>
          </cell>
          <cell r="J680">
            <v>20070581.527845737</v>
          </cell>
          <cell r="K680">
            <v>0.88905465962553476</v>
          </cell>
          <cell r="L680">
            <v>56.17877282996966</v>
          </cell>
          <cell r="M680">
            <v>21426932.014124233</v>
          </cell>
          <cell r="N680">
            <v>0.75032143956426511</v>
          </cell>
          <cell r="O680">
            <v>74.743228053244394</v>
          </cell>
          <cell r="P680"/>
          <cell r="Q680">
            <v>87197.416441683294</v>
          </cell>
        </row>
        <row r="681">
          <cell r="D681">
            <v>39761</v>
          </cell>
          <cell r="E681" t="str">
            <v/>
          </cell>
          <cell r="F681">
            <v>60464.125133285837</v>
          </cell>
          <cell r="G681">
            <v>697590.2389790148</v>
          </cell>
          <cell r="H681">
            <v>0.88890278767676278</v>
          </cell>
          <cell r="I681">
            <v>55.467744266671929</v>
          </cell>
          <cell r="J681">
            <v>20131045.652979024</v>
          </cell>
          <cell r="K681">
            <v>0.88830190834458123</v>
          </cell>
          <cell r="L681">
            <v>56.307997556715875</v>
          </cell>
          <cell r="M681">
            <v>21476330.638373353</v>
          </cell>
          <cell r="N681">
            <v>0.75213916728179131</v>
          </cell>
          <cell r="O681">
            <v>74.503836897400845</v>
          </cell>
          <cell r="P681"/>
          <cell r="Q681">
            <v>87197.416441683294</v>
          </cell>
        </row>
        <row r="682">
          <cell r="D682">
            <v>39762</v>
          </cell>
          <cell r="E682" t="str">
            <v/>
          </cell>
          <cell r="F682">
            <v>57159.145970923411</v>
          </cell>
          <cell r="G682">
            <v>754749.38494993816</v>
          </cell>
          <cell r="H682">
            <v>0.86556393038858725</v>
          </cell>
          <cell r="I682">
            <v>57.266070225358831</v>
          </cell>
          <cell r="J682">
            <v>20188204.798949946</v>
          </cell>
          <cell r="K682">
            <v>0.88740965110444114</v>
          </cell>
          <cell r="L682">
            <v>56.461225796701832</v>
          </cell>
          <cell r="M682">
            <v>21525380.26744495</v>
          </cell>
          <cell r="N682">
            <v>0.75394509611590765</v>
          </cell>
          <cell r="O682">
            <v>74.265405610817155</v>
          </cell>
          <cell r="P682"/>
          <cell r="Q682">
            <v>87197.416441683294</v>
          </cell>
        </row>
        <row r="683">
          <cell r="D683">
            <v>39763</v>
          </cell>
          <cell r="E683" t="str">
            <v/>
          </cell>
          <cell r="F683">
            <v>59039.046608838995</v>
          </cell>
          <cell r="G683">
            <v>813788.43155877711</v>
          </cell>
          <cell r="H683">
            <v>0.84842842281710174</v>
          </cell>
          <cell r="I683">
            <v>58.607894089185699</v>
          </cell>
          <cell r="J683">
            <v>20247243.845558785</v>
          </cell>
          <cell r="K683">
            <v>0.88660652661953765</v>
          </cell>
          <cell r="L683">
            <v>56.599196022999884</v>
          </cell>
          <cell r="M683">
            <v>21567234.704798542</v>
          </cell>
          <cell r="N683">
            <v>0.75549939992757953</v>
          </cell>
          <cell r="O683">
            <v>74.05973150856201</v>
          </cell>
          <cell r="P683"/>
          <cell r="Q683">
            <v>87197.416441683294</v>
          </cell>
        </row>
        <row r="684">
          <cell r="D684">
            <v>39764</v>
          </cell>
          <cell r="E684" t="str">
            <v/>
          </cell>
          <cell r="F684">
            <v>51602.475234423939</v>
          </cell>
          <cell r="G684">
            <v>865390.90679320111</v>
          </cell>
          <cell r="H684">
            <v>0.82704180745611622</v>
          </cell>
          <cell r="I684">
            <v>60.306448727032247</v>
          </cell>
          <cell r="J684">
            <v>20298846.320793208</v>
          </cell>
          <cell r="K684">
            <v>0.88548511057235524</v>
          </cell>
          <cell r="L684">
            <v>56.791920353805672</v>
          </cell>
          <cell r="M684">
            <v>21593157.129022073</v>
          </cell>
          <cell r="N684">
            <v>0.75649590415130663</v>
          </cell>
          <cell r="O684">
            <v>73.92764675876397</v>
          </cell>
          <cell r="P684"/>
          <cell r="Q684">
            <v>87197.416441683294</v>
          </cell>
        </row>
        <row r="685">
          <cell r="D685">
            <v>39765</v>
          </cell>
          <cell r="E685" t="str">
            <v/>
          </cell>
          <cell r="F685">
            <v>56661.543894515533</v>
          </cell>
          <cell r="G685">
            <v>922052.4506877166</v>
          </cell>
          <cell r="H685">
            <v>0.81340840687405125</v>
          </cell>
          <cell r="I685">
            <v>61.402109779036905</v>
          </cell>
          <cell r="J685">
            <v>20355507.864687722</v>
          </cell>
          <cell r="K685">
            <v>0.88459204602860741</v>
          </cell>
          <cell r="L685">
            <v>56.945459827634856</v>
          </cell>
          <cell r="M685">
            <v>21637951.138969664</v>
          </cell>
          <cell r="N685">
            <v>0.75815386696335463</v>
          </cell>
          <cell r="O685">
            <v>73.707509771480559</v>
          </cell>
          <cell r="P685"/>
          <cell r="Q685">
            <v>87197.416441683294</v>
          </cell>
        </row>
        <row r="686">
          <cell r="D686">
            <v>39766</v>
          </cell>
          <cell r="E686" t="str">
            <v/>
          </cell>
          <cell r="F686">
            <v>53514.555976724943</v>
          </cell>
          <cell r="G686">
            <v>975567.00666444155</v>
          </cell>
          <cell r="H686">
            <v>0.79914475064169099</v>
          </cell>
          <cell r="I686">
            <v>62.558327718210506</v>
          </cell>
          <cell r="J686">
            <v>20409022.420664448</v>
          </cell>
          <cell r="K686">
            <v>0.8835694813963556</v>
          </cell>
          <cell r="L686">
            <v>57.12132477838103</v>
          </cell>
          <cell r="M686">
            <v>21677533.422283124</v>
          </cell>
          <cell r="N686">
            <v>0.75962958694205174</v>
          </cell>
          <cell r="O686">
            <v>73.511180936116133</v>
          </cell>
          <cell r="P686"/>
          <cell r="Q686">
            <v>87197.416441683294</v>
          </cell>
        </row>
        <row r="687">
          <cell r="D687">
            <v>39767</v>
          </cell>
          <cell r="E687" t="str">
            <v/>
          </cell>
          <cell r="F687">
            <v>48106.405306987101</v>
          </cell>
          <cell r="G687">
            <v>1023673.4119714287</v>
          </cell>
          <cell r="H687">
            <v>0.78264812096892855</v>
          </cell>
          <cell r="I687">
            <v>63.907129009885089</v>
          </cell>
          <cell r="J687">
            <v>20457128.825971436</v>
          </cell>
          <cell r="K687">
            <v>0.88232135322094307</v>
          </cell>
          <cell r="L687">
            <v>57.336066941438226</v>
          </cell>
          <cell r="M687">
            <v>21710427.886850532</v>
          </cell>
          <cell r="N687">
            <v>0.7608712684971628</v>
          </cell>
          <cell r="O687">
            <v>73.345709863901092</v>
          </cell>
          <cell r="P687"/>
          <cell r="Q687">
            <v>87197.416441683294</v>
          </cell>
        </row>
        <row r="688">
          <cell r="D688">
            <v>39768</v>
          </cell>
          <cell r="E688" t="str">
            <v/>
          </cell>
          <cell r="F688">
            <v>49079.361054591813</v>
          </cell>
          <cell r="G688">
            <v>1072752.7730260205</v>
          </cell>
          <cell r="H688">
            <v>0.76891095000465581</v>
          </cell>
          <cell r="I688">
            <v>65.038841090886109</v>
          </cell>
          <cell r="J688">
            <v>20506208.187026028</v>
          </cell>
          <cell r="K688">
            <v>0.88112438451968822</v>
          </cell>
          <cell r="L688">
            <v>57.542088180896442</v>
          </cell>
          <cell r="M688">
            <v>21743155.20448428</v>
          </cell>
          <cell r="N688">
            <v>0.76210738197928718</v>
          </cell>
          <cell r="O688">
            <v>73.180732425402113</v>
          </cell>
          <cell r="P688"/>
          <cell r="Q688">
            <v>87197.416441683294</v>
          </cell>
        </row>
        <row r="689">
          <cell r="D689">
            <v>39769</v>
          </cell>
          <cell r="E689" t="str">
            <v/>
          </cell>
          <cell r="F689">
            <v>42456.16181273885</v>
          </cell>
          <cell r="G689">
            <v>1115208.9348387592</v>
          </cell>
          <cell r="H689">
            <v>0.75232189502567992</v>
          </cell>
          <cell r="I689">
            <v>66.414515321208938</v>
          </cell>
          <cell r="J689">
            <v>20548664.348838765</v>
          </cell>
          <cell r="K689">
            <v>0.87965282411965084</v>
          </cell>
          <cell r="L689">
            <v>57.795472461835807</v>
          </cell>
          <cell r="M689">
            <v>21768788.78733648</v>
          </cell>
          <cell r="N689">
            <v>0.76309511700709642</v>
          </cell>
          <cell r="O689">
            <v>73.048729399209435</v>
          </cell>
          <cell r="P689"/>
          <cell r="Q689">
            <v>87197.416441683294</v>
          </cell>
        </row>
        <row r="690">
          <cell r="D690">
            <v>39770</v>
          </cell>
          <cell r="E690" t="str">
            <v/>
          </cell>
          <cell r="F690">
            <v>42273.914358036738</v>
          </cell>
          <cell r="G690">
            <v>1157482.8491967961</v>
          </cell>
          <cell r="H690">
            <v>0.73745995417377519</v>
          </cell>
          <cell r="I690">
            <v>67.654053504550532</v>
          </cell>
          <cell r="J690">
            <v>20590938.263196804</v>
          </cell>
          <cell r="K690">
            <v>0.87818443617414732</v>
          </cell>
          <cell r="L690">
            <v>58.048411318366277</v>
          </cell>
          <cell r="M690">
            <v>21801515.258488908</v>
          </cell>
          <cell r="N690">
            <v>0.7643317502853455</v>
          </cell>
          <cell r="O690">
            <v>72.883247027302218</v>
          </cell>
          <cell r="P690"/>
          <cell r="Q690">
            <v>87197.416441683294</v>
          </cell>
        </row>
        <row r="691">
          <cell r="D691">
            <v>39771</v>
          </cell>
          <cell r="E691" t="str">
            <v/>
          </cell>
          <cell r="F691">
            <v>39377.067203199069</v>
          </cell>
          <cell r="G691">
            <v>1196859.9163999951</v>
          </cell>
          <cell r="H691">
            <v>0.72241391717237324</v>
          </cell>
          <cell r="I691">
            <v>68.91438624037319</v>
          </cell>
          <cell r="J691">
            <v>20630315.330400001</v>
          </cell>
          <cell r="K691">
            <v>0.87660383921831397</v>
          </cell>
          <cell r="L691">
            <v>58.320779517622277</v>
          </cell>
          <cell r="M691">
            <v>21820051.005829345</v>
          </cell>
          <cell r="N691">
            <v>0.76507110711110016</v>
          </cell>
          <cell r="O691">
            <v>72.784195472553634</v>
          </cell>
          <cell r="P691"/>
          <cell r="Q691">
            <v>87197.416441683294</v>
          </cell>
        </row>
        <row r="692">
          <cell r="D692">
            <v>39772</v>
          </cell>
          <cell r="E692" t="str">
            <v/>
          </cell>
          <cell r="F692">
            <v>33312.917959224622</v>
          </cell>
          <cell r="G692">
            <v>1230172.8343592198</v>
          </cell>
          <cell r="H692">
            <v>0.70539523105133894</v>
          </cell>
          <cell r="I692">
            <v>70.3447192138145</v>
          </cell>
          <cell r="J692">
            <v>20663628.248359226</v>
          </cell>
          <cell r="K692">
            <v>0.87477819068514462</v>
          </cell>
          <cell r="L692">
            <v>58.635488154048531</v>
          </cell>
          <cell r="M692">
            <v>21794012.363831334</v>
          </cell>
          <cell r="N692">
            <v>0.76424755318201254</v>
          </cell>
          <cell r="O692">
            <v>72.894521563187141</v>
          </cell>
          <cell r="P692"/>
          <cell r="Q692">
            <v>87197.416441683294</v>
          </cell>
        </row>
        <row r="693">
          <cell r="D693">
            <v>39773</v>
          </cell>
          <cell r="E693" t="str">
            <v/>
          </cell>
          <cell r="F693">
            <v>54556.850736196946</v>
          </cell>
          <cell r="G693">
            <v>1284729.6850954166</v>
          </cell>
          <cell r="H693">
            <v>0.70159881506440791</v>
          </cell>
          <cell r="I693">
            <v>70.664261657371597</v>
          </cell>
          <cell r="J693">
            <v>20718185.099095423</v>
          </cell>
          <cell r="K693">
            <v>0.87386200835597783</v>
          </cell>
          <cell r="L693">
            <v>58.793461052653043</v>
          </cell>
          <cell r="M693">
            <v>21781614.893892441</v>
          </cell>
          <cell r="N693">
            <v>0.76390221550647819</v>
          </cell>
          <cell r="O693">
            <v>72.94075301868132</v>
          </cell>
          <cell r="P693"/>
          <cell r="Q693">
            <v>87197.416441683294</v>
          </cell>
        </row>
        <row r="694">
          <cell r="D694">
            <v>39774</v>
          </cell>
          <cell r="E694" t="str">
            <v/>
          </cell>
          <cell r="F694">
            <v>50647.681605093851</v>
          </cell>
          <cell r="G694">
            <v>1335377.3667005105</v>
          </cell>
          <cell r="H694">
            <v>0.69610974373597889</v>
          </cell>
          <cell r="I694">
            <v>71.126471845791713</v>
          </cell>
          <cell r="J694">
            <v>20768832.780700516</v>
          </cell>
          <cell r="K694">
            <v>0.87278826180207392</v>
          </cell>
          <cell r="L694">
            <v>58.978631229446776</v>
          </cell>
          <cell r="M694">
            <v>21768096.573938381</v>
          </cell>
          <cell r="N694">
            <v>0.76351748308811229</v>
          </cell>
          <cell r="O694">
            <v>72.992236533597207</v>
          </cell>
          <cell r="P694"/>
          <cell r="Q694">
            <v>87197.416441683294</v>
          </cell>
        </row>
        <row r="695">
          <cell r="D695">
            <v>39775</v>
          </cell>
          <cell r="E695" t="str">
            <v/>
          </cell>
          <cell r="F695">
            <v>49453.510097718441</v>
          </cell>
          <cell r="G695">
            <v>1384830.8767982288</v>
          </cell>
          <cell r="H695">
            <v>0.69050254673462697</v>
          </cell>
          <cell r="I695">
            <v>71.598793282513398</v>
          </cell>
          <cell r="J695">
            <v>20818286.290798236</v>
          </cell>
          <cell r="K695">
            <v>0.87167235517170938</v>
          </cell>
          <cell r="L695">
            <v>59.171101204530594</v>
          </cell>
          <cell r="M695">
            <v>21772236.619795922</v>
          </cell>
          <cell r="N695">
            <v>0.76375210149137218</v>
          </cell>
          <cell r="O695">
            <v>72.960843483765956</v>
          </cell>
          <cell r="P695"/>
          <cell r="Q695">
            <v>87197.416441683294</v>
          </cell>
        </row>
        <row r="696">
          <cell r="D696">
            <v>39776</v>
          </cell>
          <cell r="E696" t="str">
            <v/>
          </cell>
          <cell r="F696">
            <v>64845.161464773402</v>
          </cell>
          <cell r="G696">
            <v>1449676.0382630022</v>
          </cell>
          <cell r="H696">
            <v>0.69271740753185562</v>
          </cell>
          <cell r="I696">
            <v>71.412210573665092</v>
          </cell>
          <cell r="J696">
            <v>20883131.452263009</v>
          </cell>
          <cell r="K696">
            <v>0.87120667925992701</v>
          </cell>
          <cell r="L696">
            <v>59.251428019016629</v>
          </cell>
          <cell r="M696">
            <v>21812913.729524817</v>
          </cell>
          <cell r="N696">
            <v>0.76526861497136012</v>
          </cell>
          <cell r="O696">
            <v>72.757721182582173</v>
          </cell>
          <cell r="P696"/>
          <cell r="Q696">
            <v>87197.416441683294</v>
          </cell>
        </row>
        <row r="697">
          <cell r="D697">
            <v>39777</v>
          </cell>
          <cell r="E697" t="str">
            <v/>
          </cell>
          <cell r="F697">
            <v>64630.152709345246</v>
          </cell>
          <cell r="G697">
            <v>1514306.1909723475</v>
          </cell>
          <cell r="H697">
            <v>0.6946564486736142</v>
          </cell>
          <cell r="I697">
            <v>71.248877521825165</v>
          </cell>
          <cell r="J697">
            <v>20947761.604972355</v>
          </cell>
          <cell r="K697">
            <v>0.87073544179755114</v>
          </cell>
          <cell r="L697">
            <v>59.332718279999533</v>
          </cell>
          <cell r="M697">
            <v>21847980.384667449</v>
          </cell>
          <cell r="N697">
            <v>0.76658862741392897</v>
          </cell>
          <cell r="O697">
            <v>72.580632591505534</v>
          </cell>
          <cell r="P697"/>
          <cell r="Q697">
            <v>87197.416441683294</v>
          </cell>
        </row>
        <row r="698">
          <cell r="D698">
            <v>39778</v>
          </cell>
          <cell r="E698" t="str">
            <v/>
          </cell>
          <cell r="F698">
            <v>60673.04185629436</v>
          </cell>
          <cell r="G698">
            <v>1574979.2328286418</v>
          </cell>
          <cell r="H698">
            <v>0.69470090756732283</v>
          </cell>
          <cell r="I698">
            <v>71.245132762174165</v>
          </cell>
          <cell r="J698">
            <v>21008434.646828648</v>
          </cell>
          <cell r="K698">
            <v>0.87010371686454369</v>
          </cell>
          <cell r="L698">
            <v>59.441699105598687</v>
          </cell>
          <cell r="M698">
            <v>21882041.853956159</v>
          </cell>
          <cell r="N698">
            <v>0.76787367556712938</v>
          </cell>
          <cell r="O698">
            <v>72.407984338467756</v>
          </cell>
          <cell r="P698"/>
          <cell r="Q698">
            <v>87197.416441683294</v>
          </cell>
        </row>
        <row r="699">
          <cell r="D699">
            <v>39779</v>
          </cell>
          <cell r="E699" t="str">
            <v/>
          </cell>
          <cell r="F699">
            <v>53075.531136203841</v>
          </cell>
          <cell r="G699">
            <v>1628054.7639648456</v>
          </cell>
          <cell r="H699">
            <v>0.69151503624671595</v>
          </cell>
          <cell r="I699">
            <v>71.513498041927733</v>
          </cell>
          <cell r="J699">
            <v>21061510.177964851</v>
          </cell>
          <cell r="K699">
            <v>0.86916300554415626</v>
          </cell>
          <cell r="L699">
            <v>59.603994867493007</v>
          </cell>
          <cell r="M699">
            <v>21908569.496912785</v>
          </cell>
          <cell r="N699">
            <v>0.76889462052187552</v>
          </cell>
          <cell r="O699">
            <v>72.27064583949246</v>
          </cell>
          <cell r="P699"/>
          <cell r="Q699">
            <v>87197.416441683294</v>
          </cell>
        </row>
        <row r="700">
          <cell r="D700">
            <v>39780</v>
          </cell>
          <cell r="E700" t="str">
            <v/>
          </cell>
          <cell r="F700">
            <v>61710.643457447775</v>
          </cell>
          <cell r="G700">
            <v>1689765.4074222934</v>
          </cell>
          <cell r="H700">
            <v>0.69209349328780678</v>
          </cell>
          <cell r="I700">
            <v>71.46476836860684</v>
          </cell>
          <cell r="J700">
            <v>21123220.821422298</v>
          </cell>
          <cell r="K700">
            <v>0.86858411485670595</v>
          </cell>
          <cell r="L700">
            <v>59.703873013140374</v>
          </cell>
          <cell r="M700">
            <v>21935150.208484184</v>
          </cell>
          <cell r="N700">
            <v>0.76991766736504574</v>
          </cell>
          <cell r="O700">
            <v>72.132873555375042</v>
          </cell>
          <cell r="P700"/>
          <cell r="Q700">
            <v>87197.416441683294</v>
          </cell>
        </row>
        <row r="701">
          <cell r="D701">
            <v>39781</v>
          </cell>
          <cell r="E701" t="str">
            <v/>
          </cell>
          <cell r="F701">
            <v>58068.599004204669</v>
          </cell>
          <cell r="G701">
            <v>1747834.0064264981</v>
          </cell>
          <cell r="H701">
            <v>0.69119178769414491</v>
          </cell>
          <cell r="I701">
            <v>71.540729192006566</v>
          </cell>
          <cell r="J701">
            <v>21181289.420426503</v>
          </cell>
          <cell r="K701">
            <v>0.86786013527319339</v>
          </cell>
          <cell r="L701">
            <v>59.8287883736607</v>
          </cell>
          <cell r="M701">
            <v>21962855.127285637</v>
          </cell>
          <cell r="N701">
            <v>0.77098041790740923</v>
          </cell>
          <cell r="O701">
            <v>71.989596851967846</v>
          </cell>
          <cell r="P701"/>
          <cell r="Q701">
            <v>87197.416441683294</v>
          </cell>
        </row>
        <row r="702">
          <cell r="D702">
            <v>39782</v>
          </cell>
          <cell r="E702" t="str">
            <v>*</v>
          </cell>
          <cell r="F702">
            <v>65883.54857350135</v>
          </cell>
          <cell r="G702">
            <v>1813717.5549999995</v>
          </cell>
          <cell r="H702">
            <v>0.69333765036222739</v>
          </cell>
          <cell r="I702">
            <v>71.359963438284822</v>
          </cell>
          <cell r="J702">
            <v>21247172.969000004</v>
          </cell>
          <cell r="K702">
            <v>0.86746037214625704</v>
          </cell>
          <cell r="L702">
            <v>59.897765164723623</v>
          </cell>
          <cell r="M702">
            <v>22006949.886</v>
          </cell>
          <cell r="N702">
            <v>0.77261883112914187</v>
          </cell>
          <cell r="O702">
            <v>71.768402551496308</v>
          </cell>
          <cell r="P702"/>
          <cell r="Q702">
            <v>87197.416441683294</v>
          </cell>
        </row>
        <row r="703">
          <cell r="D703">
            <v>39783</v>
          </cell>
          <cell r="E703" t="str">
            <v/>
          </cell>
          <cell r="F703">
            <v>73938.913020525171</v>
          </cell>
          <cell r="G703">
            <v>73938.913020525171</v>
          </cell>
          <cell r="H703">
            <v>0.62177699456109692</v>
          </cell>
          <cell r="I703">
            <v>60.399642069871987</v>
          </cell>
          <cell r="J703">
            <v>21321111.882020529</v>
          </cell>
          <cell r="K703">
            <v>0.86627334871818318</v>
          </cell>
          <cell r="L703">
            <v>62.398652308947234</v>
          </cell>
          <cell r="M703">
            <v>22049504.051595602</v>
          </cell>
          <cell r="N703">
            <v>0.77437913087390642</v>
          </cell>
          <cell r="O703">
            <v>77.199812879968761</v>
          </cell>
          <cell r="P703"/>
          <cell r="Q703">
            <v>118915.48524196773</v>
          </cell>
        </row>
        <row r="704">
          <cell r="D704">
            <v>39784</v>
          </cell>
          <cell r="E704" t="str">
            <v/>
          </cell>
          <cell r="F704">
            <v>61479.704703743431</v>
          </cell>
          <cell r="G704">
            <v>135418.61772426861</v>
          </cell>
          <cell r="H704">
            <v>0.56939017424316318</v>
          </cell>
          <cell r="I704">
            <v>64.692705506744346</v>
          </cell>
          <cell r="J704">
            <v>21382591.586724274</v>
          </cell>
          <cell r="K704">
            <v>0.86459395878386613</v>
          </cell>
          <cell r="L704">
            <v>62.698567404711028</v>
          </cell>
          <cell r="M704">
            <v>22086059.046449207</v>
          </cell>
          <cell r="N704">
            <v>0.77592987865978391</v>
          </cell>
          <cell r="O704">
            <v>76.96156553759414</v>
          </cell>
          <cell r="P704"/>
          <cell r="Q704">
            <v>118915.48524196773</v>
          </cell>
        </row>
        <row r="705">
          <cell r="D705">
            <v>39785</v>
          </cell>
          <cell r="E705" t="str">
            <v/>
          </cell>
          <cell r="F705">
            <v>64329.131973415395</v>
          </cell>
          <cell r="G705">
            <v>199747.74969768402</v>
          </cell>
          <cell r="H705">
            <v>0.55991516241202677</v>
          </cell>
          <cell r="I705">
            <v>65.492248342455269</v>
          </cell>
          <cell r="J705">
            <v>21446920.718697689</v>
          </cell>
          <cell r="K705">
            <v>0.86304530531281765</v>
          </cell>
          <cell r="L705">
            <v>62.974969775225851</v>
          </cell>
          <cell r="M705">
            <v>22121478.283635929</v>
          </cell>
          <cell r="N705">
            <v>0.7774417788561897</v>
          </cell>
          <cell r="O705">
            <v>76.728414449975375</v>
          </cell>
          <cell r="P705"/>
          <cell r="Q705">
            <v>118915.48524196773</v>
          </cell>
        </row>
        <row r="706">
          <cell r="D706">
            <v>39786</v>
          </cell>
          <cell r="E706" t="str">
            <v/>
          </cell>
          <cell r="F706">
            <v>86716.366053087069</v>
          </cell>
          <cell r="G706">
            <v>286464.11575077107</v>
          </cell>
          <cell r="H706">
            <v>0.60224308711325003</v>
          </cell>
          <cell r="I706">
            <v>61.974340173271422</v>
          </cell>
          <cell r="J706">
            <v>21533637.084750775</v>
          </cell>
          <cell r="K706">
            <v>0.86240799672035717</v>
          </cell>
          <cell r="L706">
            <v>63.088666465254896</v>
          </cell>
          <cell r="M706">
            <v>22183118.426392924</v>
          </cell>
          <cell r="N706">
            <v>0.7798765506156744</v>
          </cell>
          <cell r="O706">
            <v>76.35116807535583</v>
          </cell>
          <cell r="P706"/>
          <cell r="Q706">
            <v>118915.48524196773</v>
          </cell>
        </row>
        <row r="707">
          <cell r="D707">
            <v>39787</v>
          </cell>
          <cell r="E707" t="str">
            <v/>
          </cell>
          <cell r="F707">
            <v>96800.227185425028</v>
          </cell>
          <cell r="G707">
            <v>383264.34293619613</v>
          </cell>
          <cell r="H707">
            <v>0.6445995526256898</v>
          </cell>
          <cell r="I707">
            <v>58.600829143397185</v>
          </cell>
          <cell r="J707">
            <v>21630437.3119362</v>
          </cell>
          <cell r="K707">
            <v>0.86217866748269989</v>
          </cell>
          <cell r="L707">
            <v>63.129571701786659</v>
          </cell>
          <cell r="M707">
            <v>22247804.236254647</v>
          </cell>
          <cell r="N707">
            <v>0.78242011120255528</v>
          </cell>
          <cell r="O707">
            <v>75.954770607259547</v>
          </cell>
          <cell r="P707"/>
          <cell r="Q707">
            <v>118915.48524196773</v>
          </cell>
        </row>
        <row r="708">
          <cell r="D708">
            <v>39788</v>
          </cell>
          <cell r="E708" t="str">
            <v/>
          </cell>
          <cell r="F708">
            <v>99328.19244777014</v>
          </cell>
          <cell r="G708">
            <v>482592.53538396629</v>
          </cell>
          <cell r="H708">
            <v>0.67638028022169561</v>
          </cell>
          <cell r="I708">
            <v>56.171529173538971</v>
          </cell>
          <cell r="J708">
            <v>21729765.50438397</v>
          </cell>
          <cell r="K708">
            <v>0.8620517900942809</v>
          </cell>
          <cell r="L708">
            <v>63.152200986900716</v>
          </cell>
          <cell r="M708">
            <v>22321170.369560149</v>
          </cell>
          <cell r="N708">
            <v>0.78527080333365429</v>
          </cell>
          <cell r="O708">
            <v>75.507793236876623</v>
          </cell>
          <cell r="P708"/>
          <cell r="Q708">
            <v>118915.48524196773</v>
          </cell>
        </row>
        <row r="709">
          <cell r="D709">
            <v>39789</v>
          </cell>
          <cell r="E709" t="str">
            <v/>
          </cell>
          <cell r="F709">
            <v>127509.55545103904</v>
          </cell>
          <cell r="G709">
            <v>610102.09083500528</v>
          </cell>
          <cell r="H709">
            <v>0.7329360122486237</v>
          </cell>
          <cell r="I709">
            <v>52.070315786804834</v>
          </cell>
          <cell r="J709">
            <v>21857275.059835009</v>
          </cell>
          <cell r="K709">
            <v>0.86303885090700649</v>
          </cell>
          <cell r="L709">
            <v>62.976121398963578</v>
          </cell>
          <cell r="M709">
            <v>22426250.084994838</v>
          </cell>
          <cell r="N709">
            <v>0.78923954644070871</v>
          </cell>
          <cell r="O709">
            <v>74.88088327250766</v>
          </cell>
          <cell r="P709"/>
          <cell r="Q709">
            <v>118915.48524196773</v>
          </cell>
        </row>
        <row r="710">
          <cell r="D710">
            <v>39790</v>
          </cell>
          <cell r="E710" t="str">
            <v/>
          </cell>
          <cell r="F710">
            <v>120166.12496782755</v>
          </cell>
          <cell r="G710">
            <v>730268.21580283286</v>
          </cell>
          <cell r="H710">
            <v>0.76763364156999014</v>
          </cell>
          <cell r="I710">
            <v>49.695202964767169</v>
          </cell>
          <cell r="J710">
            <v>21977441.184802838</v>
          </cell>
          <cell r="K710">
            <v>0.86372808403404289</v>
          </cell>
          <cell r="L710">
            <v>62.853128531805922</v>
          </cell>
          <cell r="M710">
            <v>22525131.482311666</v>
          </cell>
          <cell r="N710">
            <v>0.79299281622583395</v>
          </cell>
          <cell r="O710">
            <v>74.283241782191723</v>
          </cell>
          <cell r="P710"/>
          <cell r="Q710">
            <v>118915.48524196773</v>
          </cell>
        </row>
        <row r="711">
          <cell r="D711">
            <v>39791</v>
          </cell>
          <cell r="E711" t="str">
            <v/>
          </cell>
          <cell r="F711">
            <v>127849.3672188793</v>
          </cell>
          <cell r="G711">
            <v>858117.58302171214</v>
          </cell>
          <cell r="H711">
            <v>0.80179968083646891</v>
          </cell>
          <cell r="I711">
            <v>47.459979460371486</v>
          </cell>
          <cell r="J711">
            <v>22105290.552021716</v>
          </cell>
          <cell r="K711">
            <v>0.86471145684824946</v>
          </cell>
          <cell r="L711">
            <v>62.677589780137644</v>
          </cell>
          <cell r="M711">
            <v>22631258.566845868</v>
          </cell>
          <cell r="N711">
            <v>0.79700384652496559</v>
          </cell>
          <cell r="O711">
            <v>73.639657464670222</v>
          </cell>
          <cell r="P711"/>
          <cell r="Q711">
            <v>118915.48524196773</v>
          </cell>
        </row>
        <row r="712">
          <cell r="D712">
            <v>39792</v>
          </cell>
          <cell r="E712" t="str">
            <v/>
          </cell>
          <cell r="F712">
            <v>116125.40638824603</v>
          </cell>
          <cell r="G712">
            <v>974242.98940995813</v>
          </cell>
          <cell r="H712">
            <v>0.81927344233392374</v>
          </cell>
          <cell r="I712">
            <v>46.355867324665631</v>
          </cell>
          <cell r="J712">
            <v>22221415.958409961</v>
          </cell>
          <cell r="K712">
            <v>0.86522923060153634</v>
          </cell>
          <cell r="L712">
            <v>62.585137845923498</v>
          </cell>
          <cell r="M712">
            <v>22714546.147734102</v>
          </cell>
          <cell r="N712">
            <v>0.80021302997498622</v>
          </cell>
          <cell r="O712">
            <v>73.121244864586401</v>
          </cell>
          <cell r="P712"/>
          <cell r="Q712">
            <v>118915.48524196773</v>
          </cell>
        </row>
        <row r="713">
          <cell r="D713">
            <v>39793</v>
          </cell>
          <cell r="E713" t="str">
            <v/>
          </cell>
          <cell r="F713">
            <v>113091.78063670959</v>
          </cell>
          <cell r="G713">
            <v>1087334.7700466677</v>
          </cell>
          <cell r="H713">
            <v>0.8312509952564382</v>
          </cell>
          <cell r="I713">
            <v>45.61408890501253</v>
          </cell>
          <cell r="J713">
            <v>22334507.73904667</v>
          </cell>
          <cell r="K713">
            <v>0.86562465661464139</v>
          </cell>
          <cell r="L713">
            <v>62.514520388916836</v>
          </cell>
          <cell r="M713">
            <v>22792241.839455638</v>
          </cell>
          <cell r="N713">
            <v>0.80322736386381688</v>
          </cell>
          <cell r="O713">
            <v>72.63160451642851</v>
          </cell>
          <cell r="P713"/>
          <cell r="Q713">
            <v>118915.48524196773</v>
          </cell>
        </row>
        <row r="714">
          <cell r="D714">
            <v>39794</v>
          </cell>
          <cell r="E714" t="str">
            <v/>
          </cell>
          <cell r="F714">
            <v>111795.47007394666</v>
          </cell>
          <cell r="G714">
            <v>1199130.2401206144</v>
          </cell>
          <cell r="H714">
            <v>0.84032386368116763</v>
          </cell>
          <cell r="I714">
            <v>45.060263114095797</v>
          </cell>
          <cell r="J714">
            <v>22446303.209120616</v>
          </cell>
          <cell r="K714">
            <v>0.8659664434666311</v>
          </cell>
          <cell r="L714">
            <v>62.453474294049784</v>
          </cell>
          <cell r="M714">
            <v>22873370.869809065</v>
          </cell>
          <cell r="N714">
            <v>0.80636481658241976</v>
          </cell>
          <cell r="O714">
            <v>72.11929659502259</v>
          </cell>
          <cell r="P714"/>
          <cell r="Q714">
            <v>118915.48524196773</v>
          </cell>
        </row>
        <row r="715">
          <cell r="D715">
            <v>39795</v>
          </cell>
          <cell r="E715" t="str">
            <v/>
          </cell>
          <cell r="F715">
            <v>135475.99075455981</v>
          </cell>
          <cell r="G715">
            <v>1334606.2308751743</v>
          </cell>
          <cell r="H715">
            <v>0.86331916781681883</v>
          </cell>
          <cell r="I715">
            <v>43.687327232494646</v>
          </cell>
          <cell r="J715">
            <v>22581779.199875176</v>
          </cell>
          <cell r="K715">
            <v>0.86721451841300079</v>
          </cell>
          <cell r="L715">
            <v>62.230498271396392</v>
          </cell>
          <cell r="M715">
            <v>22979913.672062192</v>
          </cell>
          <cell r="N715">
            <v>0.81040066910673125</v>
          </cell>
          <cell r="O715">
            <v>71.456474204298033</v>
          </cell>
          <cell r="P715"/>
          <cell r="Q715">
            <v>118915.48524196773</v>
          </cell>
        </row>
        <row r="716">
          <cell r="D716">
            <v>39796</v>
          </cell>
          <cell r="E716" t="str">
            <v/>
          </cell>
          <cell r="F716">
            <v>139086.56412235773</v>
          </cell>
          <cell r="G716">
            <v>1473692.7949975319</v>
          </cell>
          <cell r="H716">
            <v>0.88519817967410119</v>
          </cell>
          <cell r="I716">
            <v>42.421295026696448</v>
          </cell>
          <cell r="J716">
            <v>22720865.763997532</v>
          </cell>
          <cell r="K716">
            <v>0.86858927344337156</v>
          </cell>
          <cell r="L716">
            <v>61.984789981244148</v>
          </cell>
          <cell r="M716">
            <v>23089859.959709924</v>
          </cell>
          <cell r="N716">
            <v>0.81455937839890913</v>
          </cell>
          <cell r="O716">
            <v>70.769226204218342</v>
          </cell>
          <cell r="P716"/>
          <cell r="Q716">
            <v>118915.48524196773</v>
          </cell>
        </row>
        <row r="717">
          <cell r="D717">
            <v>39797</v>
          </cell>
          <cell r="E717" t="str">
            <v/>
          </cell>
          <cell r="F717">
            <v>134642.35627713089</v>
          </cell>
          <cell r="G717">
            <v>1608335.1512746629</v>
          </cell>
          <cell r="H717">
            <v>0.90166846815733193</v>
          </cell>
          <cell r="I717">
            <v>41.493617016598641</v>
          </cell>
          <cell r="J717">
            <v>22855508.120274663</v>
          </cell>
          <cell r="K717">
            <v>0.86978245834688406</v>
          </cell>
          <cell r="L717">
            <v>61.771456199966821</v>
          </cell>
          <cell r="M717">
            <v>23205451.949521627</v>
          </cell>
          <cell r="N717">
            <v>0.81892019967867957</v>
          </cell>
          <cell r="O717">
            <v>70.044242806194703</v>
          </cell>
          <cell r="P717"/>
          <cell r="Q717">
            <v>118915.48524196773</v>
          </cell>
        </row>
        <row r="718">
          <cell r="D718">
            <v>39798</v>
          </cell>
          <cell r="E718" t="str">
            <v/>
          </cell>
          <cell r="F718">
            <v>117763.15471925815</v>
          </cell>
          <cell r="G718">
            <v>1726098.3059939211</v>
          </cell>
          <cell r="H718">
            <v>0.90720854315234789</v>
          </cell>
          <cell r="I718">
            <v>41.186400741362839</v>
          </cell>
          <cell r="J718">
            <v>22973271.274993923</v>
          </cell>
          <cell r="K718">
            <v>0.87032543649327498</v>
          </cell>
          <cell r="L718">
            <v>61.67435336482643</v>
          </cell>
          <cell r="M718">
            <v>23294831.830366891</v>
          </cell>
          <cell r="N718">
            <v>0.82235869196416966</v>
          </cell>
          <cell r="O718">
            <v>69.469670597268745</v>
          </cell>
          <cell r="P718"/>
          <cell r="Q718">
            <v>118915.48524196773</v>
          </cell>
        </row>
        <row r="719">
          <cell r="D719">
            <v>39799</v>
          </cell>
          <cell r="E719" t="str">
            <v/>
          </cell>
          <cell r="F719">
            <v>108709.62240485294</v>
          </cell>
          <cell r="G719">
            <v>1834807.928398774</v>
          </cell>
          <cell r="H719">
            <v>0.90761836376053129</v>
          </cell>
          <cell r="I719">
            <v>41.163770476789963</v>
          </cell>
          <cell r="J719">
            <v>23081980.897398777</v>
          </cell>
          <cell r="K719">
            <v>0.87052209615892429</v>
          </cell>
          <cell r="L719">
            <v>61.639180789761191</v>
          </cell>
          <cell r="M719">
            <v>23376124.046534441</v>
          </cell>
          <cell r="N719">
            <v>0.8255139520849063</v>
          </cell>
          <cell r="O719">
            <v>68.940302250462707</v>
          </cell>
          <cell r="P719"/>
          <cell r="Q719">
            <v>118915.48524196773</v>
          </cell>
        </row>
        <row r="720">
          <cell r="D720">
            <v>39800</v>
          </cell>
          <cell r="E720" t="str">
            <v/>
          </cell>
          <cell r="F720">
            <v>105834.51896688947</v>
          </cell>
          <cell r="G720">
            <v>1940642.4473656635</v>
          </cell>
          <cell r="H720">
            <v>0.90663944295156274</v>
          </cell>
          <cell r="I720">
            <v>41.217848239198709</v>
          </cell>
          <cell r="J720">
            <v>23187815.416365668</v>
          </cell>
          <cell r="K720">
            <v>0.87060905118240095</v>
          </cell>
          <cell r="L720">
            <v>61.623628360261286</v>
          </cell>
          <cell r="M720">
            <v>23464495.761064421</v>
          </cell>
          <cell r="N720">
            <v>0.82892149072079468</v>
          </cell>
          <cell r="O720">
            <v>68.366467496940885</v>
          </cell>
          <cell r="P720"/>
          <cell r="Q720">
            <v>118915.48524196773</v>
          </cell>
        </row>
        <row r="721">
          <cell r="D721">
            <v>39801</v>
          </cell>
          <cell r="E721" t="str">
            <v/>
          </cell>
          <cell r="F721">
            <v>92107.863878709875</v>
          </cell>
          <cell r="G721">
            <v>2032750.3112443734</v>
          </cell>
          <cell r="H721">
            <v>0.8996881967798428</v>
          </cell>
          <cell r="I721">
            <v>41.604016082997184</v>
          </cell>
          <cell r="J721">
            <v>23279923.280244377</v>
          </cell>
          <cell r="K721">
            <v>0.87018214342851796</v>
          </cell>
          <cell r="L721">
            <v>61.699980271748821</v>
          </cell>
          <cell r="M721">
            <v>23533389.926885542</v>
          </cell>
          <cell r="N721">
            <v>0.83164307420263039</v>
          </cell>
          <cell r="O721">
            <v>67.90665039349507</v>
          </cell>
          <cell r="P721"/>
          <cell r="Q721">
            <v>118915.48524196773</v>
          </cell>
        </row>
        <row r="722">
          <cell r="D722">
            <v>39802</v>
          </cell>
          <cell r="E722" t="str">
            <v/>
          </cell>
          <cell r="F722">
            <v>93243.823794617027</v>
          </cell>
          <cell r="G722">
            <v>2125994.1350389905</v>
          </cell>
          <cell r="H722">
            <v>0.89390970852662466</v>
          </cell>
          <cell r="I722">
            <v>41.927936915290275</v>
          </cell>
          <cell r="J722">
            <v>23373167.104038995</v>
          </cell>
          <cell r="K722">
            <v>0.86980128728402972</v>
          </cell>
          <cell r="L722">
            <v>61.768089170633289</v>
          </cell>
          <cell r="M722">
            <v>23604059.717521865</v>
          </cell>
          <cell r="N722">
            <v>0.83442931284164645</v>
          </cell>
          <cell r="O722">
            <v>67.43461830981272</v>
          </cell>
          <cell r="P722"/>
          <cell r="Q722">
            <v>118915.48524196773</v>
          </cell>
        </row>
        <row r="723">
          <cell r="D723">
            <v>39803</v>
          </cell>
          <cell r="E723" t="str">
            <v/>
          </cell>
          <cell r="F723">
            <v>81319.752406897605</v>
          </cell>
          <cell r="G723">
            <v>2207313.887445888</v>
          </cell>
          <cell r="H723">
            <v>0.88390662412547838</v>
          </cell>
          <cell r="I723">
            <v>42.494956235498307</v>
          </cell>
          <cell r="J723">
            <v>23454486.856445894</v>
          </cell>
          <cell r="K723">
            <v>0.8689820036585878</v>
          </cell>
          <cell r="L723">
            <v>61.914579908263597</v>
          </cell>
          <cell r="M723">
            <v>23669895.08566248</v>
          </cell>
          <cell r="N723">
            <v>0.83704652048527761</v>
          </cell>
          <cell r="O723">
            <v>66.99010561090455</v>
          </cell>
          <cell r="P723"/>
          <cell r="Q723">
            <v>118915.48524196773</v>
          </cell>
        </row>
        <row r="724">
          <cell r="D724">
            <v>39804</v>
          </cell>
          <cell r="E724" t="str">
            <v/>
          </cell>
          <cell r="F724">
            <v>83676.972994941301</v>
          </cell>
          <cell r="G724">
            <v>2290990.8604408293</v>
          </cell>
          <cell r="H724">
            <v>0.87571394078711751</v>
          </cell>
          <cell r="I724">
            <v>42.965336889036855</v>
          </cell>
          <cell r="J724">
            <v>23538163.829440836</v>
          </cell>
          <cell r="K724">
            <v>0.86825685879832992</v>
          </cell>
          <cell r="L724">
            <v>62.044211137576589</v>
          </cell>
          <cell r="M724">
            <v>23730016.67880762</v>
          </cell>
          <cell r="N724">
            <v>0.83946341379767786</v>
          </cell>
          <cell r="O724">
            <v>66.578713962766486</v>
          </cell>
          <cell r="P724"/>
          <cell r="Q724">
            <v>118915.48524196773</v>
          </cell>
        </row>
        <row r="725">
          <cell r="D725">
            <v>39805</v>
          </cell>
          <cell r="E725" t="str">
            <v/>
          </cell>
          <cell r="F725">
            <v>78374.136988023383</v>
          </cell>
          <cell r="G725">
            <v>2369364.9974288526</v>
          </cell>
          <cell r="H725">
            <v>0.86629482479773745</v>
          </cell>
          <cell r="I725">
            <v>43.512853243451296</v>
          </cell>
          <cell r="J725">
            <v>23616537.966428861</v>
          </cell>
          <cell r="K725">
            <v>0.86734329531442211</v>
          </cell>
          <cell r="L725">
            <v>62.207486440773188</v>
          </cell>
          <cell r="M725">
            <v>23783838.115742721</v>
          </cell>
          <cell r="N725">
            <v>0.84165903369191941</v>
          </cell>
          <cell r="O725">
            <v>66.204282848216963</v>
          </cell>
          <cell r="P725"/>
          <cell r="Q725">
            <v>118915.48524196773</v>
          </cell>
        </row>
        <row r="726">
          <cell r="D726">
            <v>39806</v>
          </cell>
          <cell r="E726" t="str">
            <v/>
          </cell>
          <cell r="F726">
            <v>80841.590269457753</v>
          </cell>
          <cell r="G726">
            <v>2450206.5876983101</v>
          </cell>
          <cell r="H726">
            <v>0.8585252033943338</v>
          </cell>
          <cell r="I726">
            <v>43.969943146435106</v>
          </cell>
          <cell r="J726">
            <v>23697379.556698319</v>
          </cell>
          <cell r="K726">
            <v>0.86652790263569213</v>
          </cell>
          <cell r="L726">
            <v>62.353177502924432</v>
          </cell>
          <cell r="M726">
            <v>23843035.521198783</v>
          </cell>
          <cell r="N726">
            <v>0.84404648627786472</v>
          </cell>
          <cell r="O726">
            <v>65.796425599195871</v>
          </cell>
          <cell r="P726"/>
          <cell r="Q726">
            <v>118915.48524196773</v>
          </cell>
        </row>
        <row r="727">
          <cell r="D727">
            <v>39807</v>
          </cell>
          <cell r="E727" t="str">
            <v/>
          </cell>
          <cell r="F727">
            <v>98167.370624523872</v>
          </cell>
          <cell r="G727">
            <v>2548373.9583228342</v>
          </cell>
          <cell r="H727">
            <v>0.85720508246253546</v>
          </cell>
          <cell r="I727">
            <v>44.048099503407201</v>
          </cell>
          <cell r="J727">
            <v>23795546.927322842</v>
          </cell>
          <cell r="K727">
            <v>0.86635036895605755</v>
          </cell>
          <cell r="L727">
            <v>62.384893425595578</v>
          </cell>
          <cell r="M727">
            <v>23918862.577650756</v>
          </cell>
          <cell r="N727">
            <v>0.84702449116816414</v>
          </cell>
          <cell r="O727">
            <v>65.28671851906806</v>
          </cell>
          <cell r="P727"/>
          <cell r="Q727">
            <v>118915.48524196773</v>
          </cell>
        </row>
        <row r="728">
          <cell r="D728">
            <v>39808</v>
          </cell>
          <cell r="E728" t="str">
            <v/>
          </cell>
          <cell r="F728">
            <v>42923.62162546449</v>
          </cell>
          <cell r="G728">
            <v>2591297.5799482986</v>
          </cell>
          <cell r="H728">
            <v>0.83811869693568786</v>
          </cell>
          <cell r="I728">
            <v>45.19423479484557</v>
          </cell>
          <cell r="J728">
            <v>23838470.548948307</v>
          </cell>
          <cell r="K728">
            <v>0.86417171706697049</v>
          </cell>
          <cell r="L728">
            <v>62.773945125517017</v>
          </cell>
          <cell r="M728">
            <v>23943142.610378075</v>
          </cell>
          <cell r="N728">
            <v>0.84817852522503812</v>
          </cell>
          <cell r="O728">
            <v>65.088929130263494</v>
          </cell>
          <cell r="P728"/>
          <cell r="Q728">
            <v>118915.48524196773</v>
          </cell>
        </row>
        <row r="729">
          <cell r="D729">
            <v>39809</v>
          </cell>
          <cell r="E729" t="str">
            <v/>
          </cell>
          <cell r="F729">
            <v>72744.26009362773</v>
          </cell>
          <cell r="G729">
            <v>2664041.8400419261</v>
          </cell>
          <cell r="H729">
            <v>0.82973395850910647</v>
          </cell>
          <cell r="I729">
            <v>45.707368141569503</v>
          </cell>
          <cell r="J729">
            <v>23911214.809041936</v>
          </cell>
          <cell r="K729">
            <v>0.86308816009876377</v>
          </cell>
          <cell r="L729">
            <v>62.967323357577641</v>
          </cell>
          <cell r="M729">
            <v>23991895.40744644</v>
          </cell>
          <cell r="N729">
            <v>0.85020060162002076</v>
          </cell>
          <cell r="O729">
            <v>64.742029916799353</v>
          </cell>
          <cell r="P729"/>
          <cell r="Q729">
            <v>118915.48524196773</v>
          </cell>
        </row>
        <row r="730">
          <cell r="D730">
            <v>39810</v>
          </cell>
          <cell r="E730" t="str">
            <v/>
          </cell>
          <cell r="F730">
            <v>49845.827254835385</v>
          </cell>
          <cell r="G730">
            <v>2713887.6672967616</v>
          </cell>
          <cell r="H730">
            <v>0.81507096699048098</v>
          </cell>
          <cell r="I730">
            <v>46.619019989292212</v>
          </cell>
          <cell r="J730">
            <v>23961060.636296771</v>
          </cell>
          <cell r="K730">
            <v>0.86119086663958444</v>
          </cell>
          <cell r="L730">
            <v>63.305718519813624</v>
          </cell>
          <cell r="M730">
            <v>24024027.35229015</v>
          </cell>
          <cell r="N730">
            <v>0.85163488479908012</v>
          </cell>
          <cell r="O730">
            <v>64.495724648717683</v>
          </cell>
          <cell r="P730"/>
          <cell r="Q730">
            <v>118915.48524196773</v>
          </cell>
        </row>
        <row r="731">
          <cell r="D731">
            <v>39811</v>
          </cell>
          <cell r="E731" t="str">
            <v/>
          </cell>
          <cell r="F731">
            <v>98336.430404641287</v>
          </cell>
          <cell r="G731">
            <v>2812224.0977014028</v>
          </cell>
          <cell r="H731">
            <v>0.81548037710147081</v>
          </cell>
          <cell r="I731">
            <v>46.593317064224429</v>
          </cell>
          <cell r="J731">
            <v>24059397.066701412</v>
          </cell>
          <cell r="K731">
            <v>0.86104511877610623</v>
          </cell>
          <cell r="L731">
            <v>63.331702088734929</v>
          </cell>
          <cell r="M731">
            <v>24095112.785138201</v>
          </cell>
          <cell r="N731">
            <v>0.85445151786161988</v>
          </cell>
          <cell r="O731">
            <v>64.011486165517326</v>
          </cell>
          <cell r="P731"/>
          <cell r="Q731">
            <v>118915.48524196773</v>
          </cell>
        </row>
        <row r="732">
          <cell r="D732">
            <v>39812</v>
          </cell>
          <cell r="E732" t="str">
            <v/>
          </cell>
          <cell r="F732">
            <v>47212.557939763865</v>
          </cell>
          <cell r="G732">
            <v>2859436.6556411665</v>
          </cell>
          <cell r="H732">
            <v>0.8015319030494138</v>
          </cell>
          <cell r="I732">
            <v>47.477103627677323</v>
          </cell>
          <cell r="J732">
            <v>24106609.624641176</v>
          </cell>
          <cell r="K732">
            <v>0.85907872283330988</v>
          </cell>
          <cell r="L732">
            <v>63.682093923999219</v>
          </cell>
          <cell r="M732">
            <v>24128716.435164992</v>
          </cell>
          <cell r="N732">
            <v>0.85594048213875429</v>
          </cell>
          <cell r="O732">
            <v>63.755232103465367</v>
          </cell>
          <cell r="P732"/>
          <cell r="Q732">
            <v>118915.48524196773</v>
          </cell>
        </row>
        <row r="733">
          <cell r="D733">
            <v>39813</v>
          </cell>
          <cell r="E733" t="str">
            <v>*</v>
          </cell>
          <cell r="F733">
            <v>105803.96235883281</v>
          </cell>
          <cell r="G733">
            <v>2965240.6179999993</v>
          </cell>
          <cell r="H733">
            <v>0.80437735225699947</v>
          </cell>
          <cell r="I733">
            <v>47.295455776673535</v>
          </cell>
          <cell r="J733">
            <v>24212413.587000009</v>
          </cell>
          <cell r="K733">
            <v>0.85920811282156273</v>
          </cell>
          <cell r="L733">
            <v>63.659048122873031</v>
          </cell>
          <cell r="M733">
            <v>24212413.587000009</v>
          </cell>
          <cell r="N733">
            <v>0.85920811282156273</v>
          </cell>
          <cell r="O733">
            <v>63.192283918830697</v>
          </cell>
          <cell r="P733"/>
          <cell r="Q733">
            <v>118915.48524196773</v>
          </cell>
        </row>
        <row r="734">
          <cell r="D734">
            <v>39814</v>
          </cell>
          <cell r="E734" t="str">
            <v/>
          </cell>
          <cell r="F734">
            <v>76025.133423800959</v>
          </cell>
          <cell r="G734">
            <v>76025.133423800959</v>
          </cell>
          <cell r="H734">
            <v>0.62622944383430934</v>
          </cell>
          <cell r="I734">
            <v>59.732057252527206</v>
          </cell>
          <cell r="J734">
            <v>76025.133423800959</v>
          </cell>
          <cell r="K734">
            <v>0.62622944383430934</v>
          </cell>
          <cell r="L734">
            <v>59.732057252527206</v>
          </cell>
          <cell r="M734">
            <v>24259974.861260477</v>
          </cell>
          <cell r="N734">
            <v>0.86113516720119776</v>
          </cell>
          <cell r="O734">
            <v>63.807044056999139</v>
          </cell>
          <cell r="P734"/>
          <cell r="Q734">
            <v>121401.40354677419</v>
          </cell>
        </row>
        <row r="735">
          <cell r="D735">
            <v>39815</v>
          </cell>
          <cell r="E735" t="str">
            <v/>
          </cell>
          <cell r="F735">
            <v>73472.332683507484</v>
          </cell>
          <cell r="G735">
            <v>149497.46610730846</v>
          </cell>
          <cell r="H735">
            <v>0.61571555904503716</v>
          </cell>
          <cell r="I735">
            <v>60.645723393350146</v>
          </cell>
          <cell r="J735">
            <v>149497.46610730846</v>
          </cell>
          <cell r="K735">
            <v>0.61571555904503716</v>
          </cell>
          <cell r="L735">
            <v>60.645723393350146</v>
          </cell>
          <cell r="M735">
            <v>24311163.618493233</v>
          </cell>
          <cell r="N735">
            <v>0.86319209050985946</v>
          </cell>
          <cell r="O735">
            <v>63.416317068748981</v>
          </cell>
          <cell r="P735"/>
          <cell r="Q735">
            <v>121401.40354677419</v>
          </cell>
        </row>
        <row r="736">
          <cell r="D736">
            <v>39816</v>
          </cell>
          <cell r="E736" t="str">
            <v/>
          </cell>
          <cell r="F736">
            <v>84555.710723921278</v>
          </cell>
          <cell r="G736">
            <v>234053.17683122974</v>
          </cell>
          <cell r="H736">
            <v>0.64264269877531366</v>
          </cell>
          <cell r="I736">
            <v>58.325793068547505</v>
          </cell>
          <cell r="J736">
            <v>234053.17683122974</v>
          </cell>
          <cell r="K736">
            <v>0.64264269877531366</v>
          </cell>
          <cell r="L736">
            <v>58.325793068547505</v>
          </cell>
          <cell r="M736">
            <v>24346877.71391841</v>
          </cell>
          <cell r="N736">
            <v>0.86470056179251598</v>
          </cell>
          <cell r="O736">
            <v>63.129476490879419</v>
          </cell>
          <cell r="P736"/>
          <cell r="Q736">
            <v>121401.40354677419</v>
          </cell>
        </row>
        <row r="737">
          <cell r="D737">
            <v>39817</v>
          </cell>
          <cell r="E737" t="str">
            <v/>
          </cell>
          <cell r="F737">
            <v>74685.967996187072</v>
          </cell>
          <cell r="G737">
            <v>308739.14482741681</v>
          </cell>
          <cell r="H737">
            <v>0.63578166274754833</v>
          </cell>
          <cell r="I737">
            <v>58.910621655303764</v>
          </cell>
          <cell r="J737">
            <v>308739.14482741681</v>
          </cell>
          <cell r="K737">
            <v>0.63578166274754833</v>
          </cell>
          <cell r="L737">
            <v>58.910621655303764</v>
          </cell>
          <cell r="M737">
            <v>24377888.798809286</v>
          </cell>
          <cell r="N737">
            <v>0.86604279434289411</v>
          </cell>
          <cell r="O737">
            <v>62.874051595847789</v>
          </cell>
          <cell r="P737"/>
          <cell r="Q737">
            <v>121401.40354677419</v>
          </cell>
        </row>
        <row r="738">
          <cell r="D738">
            <v>39818</v>
          </cell>
          <cell r="E738" t="str">
            <v/>
          </cell>
          <cell r="F738">
            <v>86071.552748479415</v>
          </cell>
          <cell r="G738">
            <v>394810.69757589622</v>
          </cell>
          <cell r="H738">
            <v>0.65042196554800358</v>
          </cell>
          <cell r="I738">
            <v>57.668009894659669</v>
          </cell>
          <cell r="J738">
            <v>394810.69757589622</v>
          </cell>
          <cell r="K738">
            <v>0.65042196554800358</v>
          </cell>
          <cell r="L738">
            <v>57.668009894659669</v>
          </cell>
          <cell r="M738">
            <v>24419234.377437007</v>
          </cell>
          <cell r="N738">
            <v>0.86775301666408955</v>
          </cell>
          <cell r="O738">
            <v>62.548351982529617</v>
          </cell>
          <cell r="P738"/>
          <cell r="Q738">
            <v>121401.40354677419</v>
          </cell>
        </row>
        <row r="739">
          <cell r="D739">
            <v>39819</v>
          </cell>
          <cell r="E739" t="str">
            <v/>
          </cell>
          <cell r="F739">
            <v>59583.647883384445</v>
          </cell>
          <cell r="G739">
            <v>454394.34545928065</v>
          </cell>
          <cell r="H739">
            <v>0.62381808362455649</v>
          </cell>
          <cell r="I739">
            <v>59.940731373191845</v>
          </cell>
          <cell r="J739">
            <v>454394.34545928065</v>
          </cell>
          <cell r="K739">
            <v>0.62381808362455649</v>
          </cell>
          <cell r="L739">
            <v>59.940731373191845</v>
          </cell>
          <cell r="M739">
            <v>24443201.591917749</v>
          </cell>
          <cell r="N739">
            <v>0.86884646790478848</v>
          </cell>
          <cell r="O739">
            <v>62.339977420187985</v>
          </cell>
          <cell r="P739"/>
          <cell r="Q739">
            <v>121401.40354677419</v>
          </cell>
        </row>
        <row r="740">
          <cell r="D740">
            <v>39820</v>
          </cell>
          <cell r="E740" t="str">
            <v/>
          </cell>
          <cell r="F740">
            <v>69914.114290445315</v>
          </cell>
          <cell r="G740">
            <v>524308.459749726</v>
          </cell>
          <cell r="H740">
            <v>0.61697152048836734</v>
          </cell>
          <cell r="I740">
            <v>60.536061034550116</v>
          </cell>
          <cell r="J740">
            <v>524308.459749726</v>
          </cell>
          <cell r="K740">
            <v>0.61697152048836734</v>
          </cell>
          <cell r="L740">
            <v>60.536061034550116</v>
          </cell>
          <cell r="M740">
            <v>24456629.21414132</v>
          </cell>
          <cell r="N740">
            <v>0.869565788344006</v>
          </cell>
          <cell r="O740">
            <v>62.202845927052252</v>
          </cell>
          <cell r="P740"/>
          <cell r="Q740">
            <v>121401.40354677419</v>
          </cell>
        </row>
        <row r="741">
          <cell r="D741">
            <v>39821</v>
          </cell>
          <cell r="E741" t="str">
            <v/>
          </cell>
          <cell r="F741">
            <v>66019.931110830221</v>
          </cell>
          <cell r="G741">
            <v>590328.39086055616</v>
          </cell>
          <cell r="H741">
            <v>0.6078269830639883</v>
          </cell>
          <cell r="I741">
            <v>61.337669364922988</v>
          </cell>
          <cell r="J741">
            <v>590328.39086055616</v>
          </cell>
          <cell r="K741">
            <v>0.6078269830639883</v>
          </cell>
          <cell r="L741">
            <v>61.337669364922988</v>
          </cell>
          <cell r="M741">
            <v>24481210.304956906</v>
          </cell>
          <cell r="N741">
            <v>0.87068218615559678</v>
          </cell>
          <cell r="O741">
            <v>61.989936216973419</v>
          </cell>
          <cell r="P741"/>
          <cell r="Q741">
            <v>121401.40354677419</v>
          </cell>
        </row>
        <row r="742">
          <cell r="D742">
            <v>39822</v>
          </cell>
          <cell r="E742" t="str">
            <v/>
          </cell>
          <cell r="F742">
            <v>62337.585266310205</v>
          </cell>
          <cell r="G742">
            <v>652665.97612686642</v>
          </cell>
          <cell r="H742">
            <v>0.59734434424338223</v>
          </cell>
          <cell r="I742">
            <v>62.265460231320006</v>
          </cell>
          <cell r="J742">
            <v>652665.97612686642</v>
          </cell>
          <cell r="K742">
            <v>0.59734434424338223</v>
          </cell>
          <cell r="L742">
            <v>62.265460231320006</v>
          </cell>
          <cell r="M742">
            <v>24498615.253436487</v>
          </cell>
          <cell r="N742">
            <v>0.87154391302039491</v>
          </cell>
          <cell r="O742">
            <v>61.825532938667791</v>
          </cell>
          <cell r="P742"/>
          <cell r="Q742">
            <v>121401.40354677419</v>
          </cell>
        </row>
        <row r="743">
          <cell r="D743">
            <v>39823</v>
          </cell>
          <cell r="E743" t="str">
            <v/>
          </cell>
          <cell r="F743">
            <v>51919.15702315711</v>
          </cell>
          <cell r="G743">
            <v>704585.13315002352</v>
          </cell>
          <cell r="H743">
            <v>0.58037643105053316</v>
          </cell>
          <cell r="I743">
            <v>63.786623634490915</v>
          </cell>
          <cell r="J743">
            <v>704585.13315002352</v>
          </cell>
          <cell r="K743">
            <v>0.58037643105053316</v>
          </cell>
          <cell r="L743">
            <v>63.786623634490915</v>
          </cell>
          <cell r="M743">
            <v>24509157.900808714</v>
          </cell>
          <cell r="N743">
            <v>0.87216192413713312</v>
          </cell>
          <cell r="O743">
            <v>61.707595150767517</v>
          </cell>
          <cell r="P743"/>
          <cell r="Q743">
            <v>121401.40354677419</v>
          </cell>
        </row>
        <row r="744">
          <cell r="D744">
            <v>39824</v>
          </cell>
          <cell r="E744" t="str">
            <v/>
          </cell>
          <cell r="F744">
            <v>51896.909299713698</v>
          </cell>
          <cell r="G744">
            <v>756482.0424497372</v>
          </cell>
          <cell r="H744">
            <v>0.56647693320663639</v>
          </cell>
          <cell r="I744">
            <v>65.049678526799099</v>
          </cell>
          <cell r="J744">
            <v>756482.0424497372</v>
          </cell>
          <cell r="K744">
            <v>0.56647693320663639</v>
          </cell>
          <cell r="L744">
            <v>65.049678526799099</v>
          </cell>
          <cell r="M744">
            <v>24508946.66467483</v>
          </cell>
          <cell r="N744">
            <v>0.87239749460036808</v>
          </cell>
          <cell r="O744">
            <v>61.662633561158351</v>
          </cell>
          <cell r="P744"/>
          <cell r="Q744">
            <v>121401.40354677419</v>
          </cell>
        </row>
        <row r="745">
          <cell r="D745">
            <v>39825</v>
          </cell>
          <cell r="E745" t="str">
            <v/>
          </cell>
          <cell r="F745">
            <v>59290.735056428719</v>
          </cell>
          <cell r="G745">
            <v>815772.7775061659</v>
          </cell>
          <cell r="H745">
            <v>0.5599693480148964</v>
          </cell>
          <cell r="I745">
            <v>65.646003471672699</v>
          </cell>
          <cell r="J745">
            <v>815772.7775061659</v>
          </cell>
          <cell r="K745">
            <v>0.5599693480148964</v>
          </cell>
          <cell r="L745">
            <v>65.646003471672699</v>
          </cell>
          <cell r="M745">
            <v>24497549.324136201</v>
          </cell>
          <cell r="N745">
            <v>0.87223491531946684</v>
          </cell>
          <cell r="O745">
            <v>61.693664249592196</v>
          </cell>
          <cell r="P745"/>
          <cell r="Q745">
            <v>121401.40354677419</v>
          </cell>
        </row>
        <row r="746">
          <cell r="D746">
            <v>39826</v>
          </cell>
          <cell r="E746" t="str">
            <v/>
          </cell>
          <cell r="F746">
            <v>62886.697268024327</v>
          </cell>
          <cell r="G746">
            <v>878659.47477419022</v>
          </cell>
          <cell r="H746">
            <v>0.55674142466733723</v>
          </cell>
          <cell r="I746">
            <v>65.942927576759899</v>
          </cell>
          <cell r="J746">
            <v>878659.47477419022</v>
          </cell>
          <cell r="K746">
            <v>0.55674142466733723</v>
          </cell>
          <cell r="L746">
            <v>65.942927576759899</v>
          </cell>
          <cell r="M746">
            <v>24480943.316768069</v>
          </cell>
          <cell r="N746">
            <v>0.87188673912819747</v>
          </cell>
          <cell r="O746">
            <v>61.760113073594844</v>
          </cell>
          <cell r="P746"/>
          <cell r="Q746">
            <v>121401.40354677419</v>
          </cell>
        </row>
        <row r="747">
          <cell r="D747">
            <v>39827</v>
          </cell>
          <cell r="E747" t="str">
            <v/>
          </cell>
          <cell r="F747">
            <v>62077.839521022681</v>
          </cell>
          <cell r="G747">
            <v>940737.31429521285</v>
          </cell>
          <cell r="H747">
            <v>0.55349872807498957</v>
          </cell>
          <cell r="I747">
            <v>66.241948746803274</v>
          </cell>
          <cell r="J747">
            <v>940737.31429521285</v>
          </cell>
          <cell r="K747">
            <v>0.55349872807498957</v>
          </cell>
          <cell r="L747">
            <v>66.241948746803274</v>
          </cell>
          <cell r="M747">
            <v>24470302.900019735</v>
          </cell>
          <cell r="N747">
            <v>0.87175089196308508</v>
          </cell>
          <cell r="O747">
            <v>61.786037087013668</v>
          </cell>
          <cell r="P747"/>
          <cell r="Q747">
            <v>121401.40354677419</v>
          </cell>
        </row>
        <row r="748">
          <cell r="D748">
            <v>39828</v>
          </cell>
          <cell r="E748" t="str">
            <v/>
          </cell>
          <cell r="F748">
            <v>63429.881453490525</v>
          </cell>
          <cell r="G748">
            <v>1004167.1957487033</v>
          </cell>
          <cell r="H748">
            <v>0.55143085467531239</v>
          </cell>
          <cell r="I748">
            <v>66.433015055630477</v>
          </cell>
          <cell r="J748">
            <v>1004167.1957487033</v>
          </cell>
          <cell r="K748">
            <v>0.55143085467531239</v>
          </cell>
          <cell r="L748">
            <v>66.433015055630477</v>
          </cell>
          <cell r="M748">
            <v>24458981.621614646</v>
          </cell>
          <cell r="N748">
            <v>0.87159070662359239</v>
          </cell>
          <cell r="O748">
            <v>61.81660400878274</v>
          </cell>
          <cell r="P748"/>
          <cell r="Q748">
            <v>121401.40354677419</v>
          </cell>
        </row>
        <row r="749">
          <cell r="D749">
            <v>39829</v>
          </cell>
          <cell r="E749" t="str">
            <v/>
          </cell>
          <cell r="F749">
            <v>57702.365031442037</v>
          </cell>
          <cell r="G749">
            <v>1061869.5607801455</v>
          </cell>
          <cell r="H749">
            <v>0.54667281934009015</v>
          </cell>
          <cell r="I749">
            <v>66.873746540753984</v>
          </cell>
          <cell r="J749">
            <v>1061869.5607801455</v>
          </cell>
          <cell r="K749">
            <v>0.54667281934009015</v>
          </cell>
          <cell r="L749">
            <v>66.873746540753984</v>
          </cell>
          <cell r="M749">
            <v>24418096.312994167</v>
          </cell>
          <cell r="N749">
            <v>0.870376629773435</v>
          </cell>
          <cell r="O749">
            <v>62.048218555078286</v>
          </cell>
          <cell r="P749"/>
          <cell r="Q749">
            <v>121401.40354677419</v>
          </cell>
        </row>
        <row r="750">
          <cell r="D750">
            <v>39830</v>
          </cell>
          <cell r="E750" t="str">
            <v/>
          </cell>
          <cell r="F750">
            <v>52473.71969163313</v>
          </cell>
          <cell r="G750">
            <v>1114343.2804717785</v>
          </cell>
          <cell r="H750">
            <v>0.53994107826256466</v>
          </cell>
          <cell r="I750">
            <v>67.499846202098084</v>
          </cell>
          <cell r="J750">
            <v>1114343.2804717785</v>
          </cell>
          <cell r="K750">
            <v>0.53994107826256466</v>
          </cell>
          <cell r="L750">
            <v>67.499846202098084</v>
          </cell>
          <cell r="M750">
            <v>24380656.745805487</v>
          </cell>
          <cell r="N750">
            <v>0.86928473185216426</v>
          </cell>
          <cell r="O750">
            <v>62.25643153485241</v>
          </cell>
          <cell r="P750"/>
          <cell r="Q750">
            <v>121401.40354677419</v>
          </cell>
        </row>
        <row r="751">
          <cell r="D751">
            <v>39831</v>
          </cell>
          <cell r="E751" t="str">
            <v/>
          </cell>
          <cell r="F751">
            <v>51353.790494030713</v>
          </cell>
          <cell r="G751">
            <v>1165697.0709658093</v>
          </cell>
          <cell r="H751">
            <v>0.53344480784390547</v>
          </cell>
          <cell r="I751">
            <v>68.106757086520147</v>
          </cell>
          <cell r="J751">
            <v>1165697.0709658093</v>
          </cell>
          <cell r="K751">
            <v>0.53344480784390547</v>
          </cell>
          <cell r="L751">
            <v>68.106757086520147</v>
          </cell>
          <cell r="M751">
            <v>24334894.957660295</v>
          </cell>
          <cell r="N751">
            <v>0.86789541500766176</v>
          </cell>
          <cell r="O751">
            <v>62.521221450298</v>
          </cell>
          <cell r="P751"/>
          <cell r="Q751">
            <v>121401.40354677419</v>
          </cell>
        </row>
        <row r="752">
          <cell r="D752">
            <v>39832</v>
          </cell>
          <cell r="E752" t="str">
            <v/>
          </cell>
          <cell r="F752">
            <v>76470.957611409816</v>
          </cell>
          <cell r="G752">
            <v>1242168.028577219</v>
          </cell>
          <cell r="H752">
            <v>0.53852148947165968</v>
          </cell>
          <cell r="I752">
            <v>67.63224774827016</v>
          </cell>
          <cell r="J752">
            <v>1242168.028577219</v>
          </cell>
          <cell r="K752">
            <v>0.53852148947165968</v>
          </cell>
          <cell r="L752">
            <v>67.63224774827016</v>
          </cell>
          <cell r="M752">
            <v>24330758.41944607</v>
          </cell>
          <cell r="N752">
            <v>0.86799028647435927</v>
          </cell>
          <cell r="O752">
            <v>62.503145035580054</v>
          </cell>
          <cell r="P752"/>
          <cell r="Q752">
            <v>121401.40354677419</v>
          </cell>
        </row>
        <row r="753">
          <cell r="D753">
            <v>39833</v>
          </cell>
          <cell r="E753" t="str">
            <v/>
          </cell>
          <cell r="F753">
            <v>84466.586768323716</v>
          </cell>
          <cell r="G753">
            <v>1326634.6153455428</v>
          </cell>
          <cell r="H753">
            <v>0.54638355759800139</v>
          </cell>
          <cell r="I753">
            <v>66.900589282797355</v>
          </cell>
          <cell r="J753">
            <v>1326634.6153455428</v>
          </cell>
          <cell r="K753">
            <v>0.54638355759800139</v>
          </cell>
          <cell r="L753">
            <v>66.900589282797355</v>
          </cell>
          <cell r="M753">
            <v>24353619.001461934</v>
          </cell>
          <cell r="N753">
            <v>0.86904859177414095</v>
          </cell>
          <cell r="O753">
            <v>62.30144863775061</v>
          </cell>
          <cell r="P753"/>
          <cell r="Q753">
            <v>121401.40354677419</v>
          </cell>
        </row>
        <row r="754">
          <cell r="D754">
            <v>39834</v>
          </cell>
          <cell r="E754" t="str">
            <v/>
          </cell>
          <cell r="F754">
            <v>97082.097222358207</v>
          </cell>
          <cell r="G754">
            <v>1423716.712567901</v>
          </cell>
          <cell r="H754">
            <v>0.55844522345809577</v>
          </cell>
          <cell r="I754">
            <v>65.786109549779397</v>
          </cell>
          <cell r="J754">
            <v>1423716.712567901</v>
          </cell>
          <cell r="K754">
            <v>0.55844522345809577</v>
          </cell>
          <cell r="L754">
            <v>65.786109549779397</v>
          </cell>
          <cell r="M754">
            <v>24380202.443444233</v>
          </cell>
          <cell r="N754">
            <v>0.87024037447979119</v>
          </cell>
          <cell r="O754">
            <v>62.074205898233984</v>
          </cell>
          <cell r="P754"/>
          <cell r="Q754">
            <v>121401.40354677419</v>
          </cell>
        </row>
        <row r="755">
          <cell r="D755">
            <v>39835</v>
          </cell>
          <cell r="E755" t="str">
            <v/>
          </cell>
          <cell r="F755">
            <v>119315.45376006619</v>
          </cell>
          <cell r="G755">
            <v>1543032.1663279673</v>
          </cell>
          <cell r="H755">
            <v>0.57773488356052827</v>
          </cell>
          <cell r="I755">
            <v>64.025517089365422</v>
          </cell>
          <cell r="J755">
            <v>1543032.1663279673</v>
          </cell>
          <cell r="K755">
            <v>0.57773488356052827</v>
          </cell>
          <cell r="L755">
            <v>64.025517089365422</v>
          </cell>
          <cell r="M755">
            <v>24434017.64352373</v>
          </cell>
          <cell r="N755">
            <v>0.87240512070635245</v>
          </cell>
          <cell r="O755">
            <v>61.661177962842054</v>
          </cell>
          <cell r="P755"/>
          <cell r="Q755">
            <v>121401.40354677419</v>
          </cell>
        </row>
        <row r="756">
          <cell r="D756">
            <v>39836</v>
          </cell>
          <cell r="E756" t="str">
            <v/>
          </cell>
          <cell r="F756">
            <v>199692.99300341145</v>
          </cell>
          <cell r="G756">
            <v>1742725.1593313788</v>
          </cell>
          <cell r="H756">
            <v>0.6241333039627579</v>
          </cell>
          <cell r="I756">
            <v>59.913423070999471</v>
          </cell>
          <cell r="J756">
            <v>1742725.1593313788</v>
          </cell>
          <cell r="K756">
            <v>0.6241333039627579</v>
          </cell>
          <cell r="L756">
            <v>59.913423070999471</v>
          </cell>
          <cell r="M756">
            <v>24573049.098957729</v>
          </cell>
          <cell r="N756">
            <v>0.87761453494593356</v>
          </cell>
          <cell r="O756">
            <v>60.666094971732967</v>
          </cell>
          <cell r="P756"/>
          <cell r="Q756">
            <v>121401.40354677419</v>
          </cell>
        </row>
        <row r="757">
          <cell r="D757">
            <v>39837</v>
          </cell>
          <cell r="E757" t="str">
            <v/>
          </cell>
          <cell r="F757">
            <v>252373.67896575553</v>
          </cell>
          <cell r="G757">
            <v>1995098.8382971343</v>
          </cell>
          <cell r="H757">
            <v>0.68474594060481442</v>
          </cell>
          <cell r="I757">
            <v>54.834713823598136</v>
          </cell>
          <cell r="J757">
            <v>1995098.8382971343</v>
          </cell>
          <cell r="K757">
            <v>0.68474594060481442</v>
          </cell>
          <cell r="L757">
            <v>54.834713823598136</v>
          </cell>
          <cell r="M757">
            <v>24774266.507994734</v>
          </cell>
          <cell r="N757">
            <v>0.88504842614375945</v>
          </cell>
          <cell r="O757">
            <v>59.244417939091775</v>
          </cell>
          <cell r="P757"/>
          <cell r="Q757">
            <v>121401.40354677419</v>
          </cell>
        </row>
        <row r="758">
          <cell r="D758">
            <v>39838</v>
          </cell>
          <cell r="E758" t="str">
            <v/>
          </cell>
          <cell r="F758">
            <v>232753.49484738201</v>
          </cell>
          <cell r="G758">
            <v>2227852.3331445162</v>
          </cell>
          <cell r="H758">
            <v>0.73404500048836951</v>
          </cell>
          <cell r="I758">
            <v>50.967655935546965</v>
          </cell>
          <cell r="J758">
            <v>2227852.3331445162</v>
          </cell>
          <cell r="K758">
            <v>0.73404500048836951</v>
          </cell>
          <cell r="L758">
            <v>50.967655935546965</v>
          </cell>
          <cell r="M758">
            <v>24959878.798464328</v>
          </cell>
          <cell r="N758">
            <v>0.8919288363919522</v>
          </cell>
          <cell r="O758">
            <v>57.92833263166208</v>
          </cell>
          <cell r="P758"/>
          <cell r="Q758">
            <v>121401.40354677419</v>
          </cell>
        </row>
        <row r="759">
          <cell r="D759">
            <v>39839</v>
          </cell>
          <cell r="E759" t="str">
            <v/>
          </cell>
          <cell r="F759">
            <v>217060.39716890146</v>
          </cell>
          <cell r="G759">
            <v>2444912.7303134175</v>
          </cell>
          <cell r="H759">
            <v>0.77458004821026727</v>
          </cell>
          <cell r="I759">
            <v>47.969722774810798</v>
          </cell>
          <cell r="J759">
            <v>2444912.7303134175</v>
          </cell>
          <cell r="K759">
            <v>0.77458004821026727</v>
          </cell>
          <cell r="L759">
            <v>47.969722774810798</v>
          </cell>
          <cell r="M759">
            <v>25145067.570734542</v>
          </cell>
          <cell r="N759">
            <v>0.89879795971787735</v>
          </cell>
          <cell r="O759">
            <v>56.615692209865323</v>
          </cell>
          <cell r="P759"/>
          <cell r="Q759">
            <v>121401.40354677419</v>
          </cell>
        </row>
        <row r="760">
          <cell r="D760">
            <v>39840</v>
          </cell>
          <cell r="E760" t="str">
            <v/>
          </cell>
          <cell r="F760">
            <v>205442.05848599825</v>
          </cell>
          <cell r="G760">
            <v>2650354.7887994158</v>
          </cell>
          <cell r="H760">
            <v>0.80856798691155385</v>
          </cell>
          <cell r="I760">
            <v>45.581959064942801</v>
          </cell>
          <cell r="J760">
            <v>2650354.7887994158</v>
          </cell>
          <cell r="K760">
            <v>0.80856798691155385</v>
          </cell>
          <cell r="L760">
            <v>45.581959064942801</v>
          </cell>
          <cell r="M760">
            <v>25310147.151682336</v>
          </cell>
          <cell r="N760">
            <v>0.90495193502513138</v>
          </cell>
          <cell r="O760">
            <v>55.441993536062043</v>
          </cell>
          <cell r="P760"/>
          <cell r="Q760">
            <v>121401.40354677419</v>
          </cell>
        </row>
        <row r="761">
          <cell r="D761">
            <v>39841</v>
          </cell>
          <cell r="E761" t="str">
            <v/>
          </cell>
          <cell r="F761">
            <v>207212.39338248593</v>
          </cell>
          <cell r="G761">
            <v>2857567.1821819018</v>
          </cell>
          <cell r="H761">
            <v>0.84064901896204225</v>
          </cell>
          <cell r="I761">
            <v>43.431973753997035</v>
          </cell>
          <cell r="J761">
            <v>2857567.1821819018</v>
          </cell>
          <cell r="K761">
            <v>0.84064901896204225</v>
          </cell>
          <cell r="L761">
            <v>43.431973753997035</v>
          </cell>
          <cell r="M761">
            <v>25462999.536232173</v>
          </cell>
          <cell r="N761">
            <v>0.91067205728397782</v>
          </cell>
          <cell r="O761">
            <v>54.353899169141243</v>
          </cell>
          <cell r="P761"/>
          <cell r="Q761">
            <v>121401.40354677419</v>
          </cell>
        </row>
        <row r="762">
          <cell r="D762">
            <v>39842</v>
          </cell>
          <cell r="E762" t="str">
            <v/>
          </cell>
          <cell r="F762">
            <v>217714.08783423493</v>
          </cell>
          <cell r="G762">
            <v>3075281.2700161366</v>
          </cell>
          <cell r="H762">
            <v>0.87350045902753526</v>
          </cell>
          <cell r="I762">
            <v>41.332566689988973</v>
          </cell>
          <cell r="J762">
            <v>3075281.2700161366</v>
          </cell>
          <cell r="K762">
            <v>0.87350045902753526</v>
          </cell>
          <cell r="L762">
            <v>41.332566689988973</v>
          </cell>
          <cell r="M762">
            <v>25639608.597670432</v>
          </cell>
          <cell r="N762">
            <v>0.91724526849963905</v>
          </cell>
          <cell r="O762">
            <v>53.107981002957416</v>
          </cell>
          <cell r="P762"/>
          <cell r="Q762">
            <v>121401.40354677419</v>
          </cell>
        </row>
        <row r="763">
          <cell r="D763">
            <v>39843</v>
          </cell>
          <cell r="E763" t="str">
            <v/>
          </cell>
          <cell r="F763">
            <v>208939.94832609009</v>
          </cell>
          <cell r="G763">
            <v>3284221.2183422265</v>
          </cell>
          <cell r="H763">
            <v>0.90175267676562509</v>
          </cell>
          <cell r="I763">
            <v>39.607662642020422</v>
          </cell>
          <cell r="J763">
            <v>3284221.2183422265</v>
          </cell>
          <cell r="K763">
            <v>0.90175267676562509</v>
          </cell>
          <cell r="L763">
            <v>39.607662642020422</v>
          </cell>
          <cell r="M763">
            <v>25809763.80739332</v>
          </cell>
          <cell r="N763">
            <v>0.92359121511333753</v>
          </cell>
          <cell r="O763">
            <v>51.910701195978383</v>
          </cell>
          <cell r="P763"/>
          <cell r="Q763">
            <v>121401.40354677419</v>
          </cell>
        </row>
        <row r="764">
          <cell r="D764">
            <v>39844</v>
          </cell>
          <cell r="E764" t="str">
            <v>*</v>
          </cell>
          <cell r="F764">
            <v>231332.20665777338</v>
          </cell>
          <cell r="G764">
            <v>3515553.4249999998</v>
          </cell>
          <cell r="H764">
            <v>0.93413210951762216</v>
          </cell>
          <cell r="I764">
            <v>37.719657211051874</v>
          </cell>
          <cell r="J764">
            <v>3515553.4249999998</v>
          </cell>
          <cell r="K764">
            <v>0.93413210951762216</v>
          </cell>
          <cell r="L764">
            <v>37.719657211051874</v>
          </cell>
          <cell r="M764">
            <v>26004721.756000012</v>
          </cell>
          <cell r="N764">
            <v>0.93082852307924324</v>
          </cell>
          <cell r="O764">
            <v>50.553223987287296</v>
          </cell>
          <cell r="P764"/>
          <cell r="Q764">
            <v>121401.40354677419</v>
          </cell>
        </row>
        <row r="765">
          <cell r="D765">
            <v>39845</v>
          </cell>
          <cell r="E765" t="str">
            <v/>
          </cell>
          <cell r="F765">
            <v>239940.69421342763</v>
          </cell>
          <cell r="G765">
            <v>239940.69421342763</v>
          </cell>
          <cell r="H765">
            <v>2.5055300907434095</v>
          </cell>
          <cell r="I765">
            <v>1.9425886202513398</v>
          </cell>
          <cell r="J765">
            <v>3755494.1192134274</v>
          </cell>
          <cell r="K765">
            <v>0.97312561664080177</v>
          </cell>
          <cell r="L765">
            <v>31.453871338979965</v>
          </cell>
          <cell r="M765">
            <v>26209567.556106601</v>
          </cell>
          <cell r="N765">
            <v>0.93844145625744368</v>
          </cell>
          <cell r="O765">
            <v>47.282982128372254</v>
          </cell>
          <cell r="P765"/>
          <cell r="Q765">
            <v>95764.443260881148</v>
          </cell>
        </row>
        <row r="766">
          <cell r="D766">
            <v>39846</v>
          </cell>
          <cell r="E766" t="str">
            <v/>
          </cell>
          <cell r="F766">
            <v>230859.91920974758</v>
          </cell>
          <cell r="G766">
            <v>470800.61342317518</v>
          </cell>
          <cell r="H766">
            <v>2.4581180519194472</v>
          </cell>
          <cell r="I766">
            <v>2.0839774333236472</v>
          </cell>
          <cell r="J766">
            <v>3986354.038423175</v>
          </cell>
          <cell r="K766">
            <v>1.0079347309678839</v>
          </cell>
          <cell r="L766">
            <v>29.612134704319239</v>
          </cell>
          <cell r="M766">
            <v>26406185.92724435</v>
          </cell>
          <cell r="N766">
            <v>0.94576427045403166</v>
          </cell>
          <cell r="O766">
            <v>46.070208503677726</v>
          </cell>
          <cell r="P766"/>
          <cell r="Q766">
            <v>95764.443260881148</v>
          </cell>
        </row>
        <row r="767">
          <cell r="D767">
            <v>39847</v>
          </cell>
          <cell r="E767" t="str">
            <v/>
          </cell>
          <cell r="F767">
            <v>204052.81197272276</v>
          </cell>
          <cell r="G767">
            <v>674853.42539589794</v>
          </cell>
          <cell r="H767">
            <v>2.3490048512663675</v>
          </cell>
          <cell r="I767">
            <v>2.4553052894751293</v>
          </cell>
          <cell r="J767">
            <v>4190406.8503958979</v>
          </cell>
          <cell r="K767">
            <v>1.0344801492146478</v>
          </cell>
          <cell r="L767">
            <v>28.282572008353611</v>
          </cell>
          <cell r="M767">
            <v>26577753.292077236</v>
          </cell>
          <cell r="N767">
            <v>0.95219397147947293</v>
          </cell>
          <cell r="O767">
            <v>45.015999946200722</v>
          </cell>
          <cell r="P767"/>
          <cell r="Q767">
            <v>95764.443260881148</v>
          </cell>
        </row>
        <row r="768">
          <cell r="D768">
            <v>39848</v>
          </cell>
          <cell r="E768" t="str">
            <v/>
          </cell>
          <cell r="F768">
            <v>225240.27036827838</v>
          </cell>
          <cell r="G768">
            <v>900093.69576417631</v>
          </cell>
          <cell r="H768">
            <v>2.3497596422926628</v>
          </cell>
          <cell r="I768">
            <v>2.4524945409354459</v>
          </cell>
          <cell r="J768">
            <v>4415647.1207641764</v>
          </cell>
          <cell r="K768">
            <v>1.0649091413222336</v>
          </cell>
          <cell r="L768">
            <v>26.834526300754412</v>
          </cell>
          <cell r="M768">
            <v>26741520.506490234</v>
          </cell>
          <cell r="N768">
            <v>0.95834798408492339</v>
          </cell>
          <cell r="O768">
            <v>44.016879073283647</v>
          </cell>
          <cell r="P768"/>
          <cell r="Q768">
            <v>95764.443260881148</v>
          </cell>
        </row>
        <row r="769">
          <cell r="D769">
            <v>39849</v>
          </cell>
          <cell r="E769" t="str">
            <v/>
          </cell>
          <cell r="F769">
            <v>218552.3268775444</v>
          </cell>
          <cell r="G769">
            <v>1118646.0226417207</v>
          </cell>
          <cell r="H769">
            <v>2.3362450290538614</v>
          </cell>
          <cell r="I769">
            <v>2.5033714035205379</v>
          </cell>
          <cell r="J769">
            <v>4634199.447641721</v>
          </cell>
          <cell r="K769">
            <v>1.0923878292115756</v>
          </cell>
          <cell r="L769">
            <v>25.593537750610196</v>
          </cell>
          <cell r="M769">
            <v>26913758.001366042</v>
          </cell>
          <cell r="N769">
            <v>0.96480932602347313</v>
          </cell>
          <cell r="O769">
            <v>42.978797027244788</v>
          </cell>
          <cell r="P769"/>
          <cell r="Q769">
            <v>95764.443260881148</v>
          </cell>
        </row>
        <row r="770">
          <cell r="D770">
            <v>39850</v>
          </cell>
          <cell r="E770" t="str">
            <v/>
          </cell>
          <cell r="F770">
            <v>203320.7342533952</v>
          </cell>
          <cell r="G770">
            <v>1321966.7568951158</v>
          </cell>
          <cell r="H770">
            <v>2.3007265046760255</v>
          </cell>
          <cell r="I770">
            <v>2.6428115562771359</v>
          </cell>
          <cell r="J770">
            <v>4837520.1818951163</v>
          </cell>
          <cell r="K770">
            <v>1.1151421250801576</v>
          </cell>
          <cell r="L770">
            <v>24.611687731747868</v>
          </cell>
          <cell r="M770">
            <v>27069691.695193801</v>
          </cell>
          <cell r="N770">
            <v>0.97068990163157198</v>
          </cell>
          <cell r="O770">
            <v>42.044187589338989</v>
          </cell>
          <cell r="P770"/>
          <cell r="Q770">
            <v>95764.443260881148</v>
          </cell>
        </row>
        <row r="771">
          <cell r="D771">
            <v>39851</v>
          </cell>
          <cell r="E771" t="str">
            <v/>
          </cell>
          <cell r="F771">
            <v>216760.08748730845</v>
          </cell>
          <cell r="G771">
            <v>1538726.8443824244</v>
          </cell>
          <cell r="H771">
            <v>2.2954043603347949</v>
          </cell>
          <cell r="I771">
            <v>2.6644451586031015</v>
          </cell>
          <cell r="J771">
            <v>5054280.2693824247</v>
          </cell>
          <cell r="K771">
            <v>1.1399446097070662</v>
          </cell>
          <cell r="L771">
            <v>23.586719210664175</v>
          </cell>
          <cell r="M771">
            <v>27243351.4040078</v>
          </cell>
          <cell r="N771">
            <v>0.97720982695629</v>
          </cell>
          <cell r="O771">
            <v>41.019749012163011</v>
          </cell>
          <cell r="P771"/>
          <cell r="Q771">
            <v>95764.443260881148</v>
          </cell>
        </row>
        <row r="772">
          <cell r="D772">
            <v>39852</v>
          </cell>
          <cell r="E772" t="str">
            <v/>
          </cell>
          <cell r="F772">
            <v>174157.14669371507</v>
          </cell>
          <cell r="G772">
            <v>1712883.9910761395</v>
          </cell>
          <cell r="H772">
            <v>2.2358037241571846</v>
          </cell>
          <cell r="I772">
            <v>2.9207464674825157</v>
          </cell>
          <cell r="J772">
            <v>5228437.4160761395</v>
          </cell>
          <cell r="K772">
            <v>1.1542928023220305</v>
          </cell>
          <cell r="L772">
            <v>23.01457226024969</v>
          </cell>
          <cell r="M772">
            <v>27378663.191770982</v>
          </cell>
          <cell r="N772">
            <v>0.98235772086164852</v>
          </cell>
          <cell r="O772">
            <v>40.219941045451144</v>
          </cell>
          <cell r="P772"/>
          <cell r="Q772">
            <v>95764.443260881148</v>
          </cell>
        </row>
        <row r="773">
          <cell r="D773">
            <v>39853</v>
          </cell>
          <cell r="E773" t="str">
            <v/>
          </cell>
          <cell r="F773">
            <v>190731.88805458698</v>
          </cell>
          <cell r="G773">
            <v>1903615.8791307264</v>
          </cell>
          <cell r="H773">
            <v>2.208678589429764</v>
          </cell>
          <cell r="I773">
            <v>3.0464416451023046</v>
          </cell>
          <cell r="J773">
            <v>5419169.3041307265</v>
          </cell>
          <cell r="K773">
            <v>1.1716303313602368</v>
          </cell>
          <cell r="L773">
            <v>22.342896479518725</v>
          </cell>
          <cell r="M773">
            <v>27538707.219654791</v>
          </cell>
          <cell r="N773">
            <v>0.98839637013127646</v>
          </cell>
          <cell r="O773">
            <v>39.29223406957906</v>
          </cell>
          <cell r="P773"/>
          <cell r="Q773">
            <v>95764.443260881148</v>
          </cell>
        </row>
        <row r="774">
          <cell r="D774">
            <v>39854</v>
          </cell>
          <cell r="E774" t="str">
            <v/>
          </cell>
          <cell r="F774">
            <v>207455.57785644889</v>
          </cell>
          <cell r="G774">
            <v>2111071.4569871752</v>
          </cell>
          <cell r="H774">
            <v>2.2044418419853415</v>
          </cell>
          <cell r="I774">
            <v>3.0666156797986677</v>
          </cell>
          <cell r="J774">
            <v>5626624.881987175</v>
          </cell>
          <cell r="K774">
            <v>1.1918068357221838</v>
          </cell>
          <cell r="L774">
            <v>21.587522223536894</v>
          </cell>
          <cell r="M774">
            <v>27700280.394466367</v>
          </cell>
          <cell r="N774">
            <v>0.99449354023463898</v>
          </cell>
          <cell r="O774">
            <v>38.367344620163365</v>
          </cell>
          <cell r="P774"/>
          <cell r="Q774">
            <v>95764.443260881148</v>
          </cell>
        </row>
        <row r="775">
          <cell r="D775">
            <v>39855</v>
          </cell>
          <cell r="E775" t="str">
            <v/>
          </cell>
          <cell r="F775">
            <v>195851.98709818907</v>
          </cell>
          <cell r="G775">
            <v>2306923.4440853642</v>
          </cell>
          <cell r="H775">
            <v>2.1899601350717424</v>
          </cell>
          <cell r="I775">
            <v>3.1367102613966136</v>
          </cell>
          <cell r="J775">
            <v>5822476.869085364</v>
          </cell>
          <cell r="K775">
            <v>1.2087721197822299</v>
          </cell>
          <cell r="L775">
            <v>20.973553040955949</v>
          </cell>
          <cell r="M775">
            <v>27847299.525651596</v>
          </cell>
          <cell r="N775">
            <v>1.0000716930463214</v>
          </cell>
          <cell r="O775">
            <v>37.531840854859347</v>
          </cell>
          <cell r="P775"/>
          <cell r="Q775">
            <v>95764.443260881148</v>
          </cell>
        </row>
        <row r="776">
          <cell r="D776">
            <v>39856</v>
          </cell>
          <cell r="E776" t="str">
            <v/>
          </cell>
          <cell r="F776">
            <v>189638.37889340654</v>
          </cell>
          <cell r="G776">
            <v>2496561.8229787708</v>
          </cell>
          <cell r="H776">
            <v>2.172485021552351</v>
          </cell>
          <cell r="I776">
            <v>3.2236918919144819</v>
          </cell>
          <cell r="J776">
            <v>6012115.2479787702</v>
          </cell>
          <cell r="K776">
            <v>1.2238111493633366</v>
          </cell>
          <cell r="L776">
            <v>20.444973366663621</v>
          </cell>
          <cell r="M776">
            <v>27994604.139648139</v>
          </cell>
          <cell r="N776">
            <v>1.0056634487374891</v>
          </cell>
          <cell r="O776">
            <v>36.704744596402364</v>
          </cell>
          <cell r="P776"/>
          <cell r="Q776">
            <v>95764.443260881148</v>
          </cell>
        </row>
        <row r="777">
          <cell r="D777">
            <v>39857</v>
          </cell>
          <cell r="E777" t="str">
            <v/>
          </cell>
          <cell r="F777">
            <v>177533.79835936491</v>
          </cell>
          <cell r="G777">
            <v>2674095.6213381356</v>
          </cell>
          <cell r="H777">
            <v>2.1479753463348641</v>
          </cell>
          <cell r="I777">
            <v>3.3502710956336945</v>
          </cell>
          <cell r="J777">
            <v>6189649.0463381354</v>
          </cell>
          <cell r="K777">
            <v>1.2358581964436637</v>
          </cell>
          <cell r="L777">
            <v>20.031902537011746</v>
          </cell>
          <cell r="M777">
            <v>28135166.488981582</v>
          </cell>
          <cell r="N777">
            <v>1.0110162826773548</v>
          </cell>
          <cell r="O777">
            <v>35.922971962021514</v>
          </cell>
          <cell r="P777"/>
          <cell r="Q777">
            <v>95764.443260881148</v>
          </cell>
        </row>
        <row r="778">
          <cell r="D778">
            <v>39858</v>
          </cell>
          <cell r="E778" t="str">
            <v/>
          </cell>
          <cell r="F778">
            <v>130662.04848136421</v>
          </cell>
          <cell r="G778">
            <v>2804757.6698194998</v>
          </cell>
          <cell r="H778">
            <v>2.0920064560159419</v>
          </cell>
          <cell r="I778">
            <v>3.6607045759895263</v>
          </cell>
          <cell r="J778">
            <v>6320311.0948194992</v>
          </cell>
          <cell r="K778">
            <v>1.2382701135470311</v>
          </cell>
          <cell r="L778">
            <v>19.950288698919017</v>
          </cell>
          <cell r="M778">
            <v>28230169.231949043</v>
          </cell>
          <cell r="N778">
            <v>1.0147346886041428</v>
          </cell>
          <cell r="O778">
            <v>35.385741381808892</v>
          </cell>
          <cell r="P778"/>
          <cell r="Q778">
            <v>95764.443260881148</v>
          </cell>
        </row>
        <row r="779">
          <cell r="D779">
            <v>39859</v>
          </cell>
          <cell r="E779" t="str">
            <v/>
          </cell>
          <cell r="F779">
            <v>191696.55492647103</v>
          </cell>
          <cell r="G779">
            <v>2996454.2247459707</v>
          </cell>
          <cell r="H779">
            <v>2.0859894150783025</v>
          </cell>
          <cell r="I779">
            <v>3.6959511541665324</v>
          </cell>
          <cell r="J779">
            <v>6512007.64974597</v>
          </cell>
          <cell r="K779">
            <v>1.2523308001093609</v>
          </cell>
          <cell r="L779">
            <v>19.481596851882511</v>
          </cell>
          <cell r="M779">
            <v>28384173.820069622</v>
          </cell>
          <cell r="N779">
            <v>1.0205767887417871</v>
          </cell>
          <cell r="O779">
            <v>34.551483093955035</v>
          </cell>
          <cell r="P779"/>
          <cell r="Q779">
            <v>95764.443260881148</v>
          </cell>
        </row>
        <row r="780">
          <cell r="D780">
            <v>39860</v>
          </cell>
          <cell r="E780" t="str">
            <v/>
          </cell>
          <cell r="F780">
            <v>150636.91915233363</v>
          </cell>
          <cell r="G780">
            <v>3147091.1438983046</v>
          </cell>
          <cell r="H780">
            <v>2.0539272176188939</v>
          </cell>
          <cell r="I780">
            <v>3.8902825673837516</v>
          </cell>
          <cell r="J780">
            <v>6662644.5688983034</v>
          </cell>
          <cell r="K780">
            <v>1.2581295244662332</v>
          </cell>
          <cell r="L780">
            <v>19.291782485307007</v>
          </cell>
          <cell r="M780">
            <v>28504490.229561355</v>
          </cell>
          <cell r="N780">
            <v>1.0252107482222437</v>
          </cell>
          <cell r="O780">
            <v>33.898370668307322</v>
          </cell>
          <cell r="P780"/>
          <cell r="Q780">
            <v>95764.443260881148</v>
          </cell>
        </row>
        <row r="781">
          <cell r="D781">
            <v>39861</v>
          </cell>
          <cell r="E781" t="str">
            <v/>
          </cell>
          <cell r="F781">
            <v>149221.35997432657</v>
          </cell>
          <cell r="G781">
            <v>3296312.5038726311</v>
          </cell>
          <cell r="H781">
            <v>2.024767532910893</v>
          </cell>
          <cell r="I781">
            <v>4.0769838077633018</v>
          </cell>
          <cell r="J781">
            <v>6811865.92887263</v>
          </cell>
          <cell r="K781">
            <v>1.2634596944397469</v>
          </cell>
          <cell r="L781">
            <v>19.119069354655949</v>
          </cell>
          <cell r="M781">
            <v>28622587.602283843</v>
          </cell>
          <cell r="N781">
            <v>1.0297676573529233</v>
          </cell>
          <cell r="O781">
            <v>33.263642743625041</v>
          </cell>
          <cell r="P781"/>
          <cell r="Q781">
            <v>95764.443260881148</v>
          </cell>
        </row>
        <row r="782">
          <cell r="D782">
            <v>39862</v>
          </cell>
          <cell r="E782" t="str">
            <v/>
          </cell>
          <cell r="F782">
            <v>133594.3343343811</v>
          </cell>
          <cell r="G782">
            <v>3429906.838207012</v>
          </cell>
          <cell r="H782">
            <v>1.9897821509941109</v>
          </cell>
          <cell r="I782">
            <v>4.3143292725707045</v>
          </cell>
          <cell r="J782">
            <v>6945460.2632070109</v>
          </cell>
          <cell r="K782">
            <v>1.2657559132951015</v>
          </cell>
          <cell r="L782">
            <v>19.045181504902619</v>
          </cell>
          <cell r="M782">
            <v>28712829.813577458</v>
          </cell>
          <cell r="N782">
            <v>1.0333248470786711</v>
          </cell>
          <cell r="O782">
            <v>32.773396728931139</v>
          </cell>
          <cell r="P782"/>
          <cell r="Q782">
            <v>95764.443260881148</v>
          </cell>
        </row>
        <row r="783">
          <cell r="D783">
            <v>39863</v>
          </cell>
          <cell r="E783" t="str">
            <v/>
          </cell>
          <cell r="F783">
            <v>122329.60733566525</v>
          </cell>
          <cell r="G783">
            <v>3552236.4455426773</v>
          </cell>
          <cell r="H783">
            <v>1.9522884126625537</v>
          </cell>
          <cell r="I783">
            <v>4.5859785063898322</v>
          </cell>
          <cell r="J783">
            <v>7067789.8705426762</v>
          </cell>
          <cell r="K783">
            <v>1.2659556631429232</v>
          </cell>
          <cell r="L783">
            <v>19.038768574404486</v>
          </cell>
          <cell r="M783">
            <v>28791587.708972536</v>
          </cell>
          <cell r="N783">
            <v>1.0364707510606279</v>
          </cell>
          <cell r="O783">
            <v>32.343682940100358</v>
          </cell>
          <cell r="P783"/>
          <cell r="Q783">
            <v>95764.443260881148</v>
          </cell>
        </row>
        <row r="784">
          <cell r="D784">
            <v>39864</v>
          </cell>
          <cell r="E784" t="str">
            <v/>
          </cell>
          <cell r="F784">
            <v>119217.20272047508</v>
          </cell>
          <cell r="G784">
            <v>3671453.6482631522</v>
          </cell>
          <cell r="H784">
            <v>1.9169190167280523</v>
          </cell>
          <cell r="I784">
            <v>4.859852292186484</v>
          </cell>
          <cell r="J784">
            <v>7187007.0732631516</v>
          </cell>
          <cell r="K784">
            <v>1.2656005950713614</v>
          </cell>
          <cell r="L784">
            <v>19.050169582838606</v>
          </cell>
          <cell r="M784">
            <v>28864372.879252676</v>
          </cell>
          <cell r="N784">
            <v>1.0394034700889041</v>
          </cell>
          <cell r="O784">
            <v>31.946361476256147</v>
          </cell>
          <cell r="P784"/>
          <cell r="Q784">
            <v>95764.443260881148</v>
          </cell>
        </row>
        <row r="785">
          <cell r="D785">
            <v>39865</v>
          </cell>
          <cell r="E785" t="str">
            <v/>
          </cell>
          <cell r="F785">
            <v>107980.76938097278</v>
          </cell>
          <cell r="G785">
            <v>3779434.4176441249</v>
          </cell>
          <cell r="H785">
            <v>1.8793307973041846</v>
          </cell>
          <cell r="I785">
            <v>5.171092857855597</v>
          </cell>
          <cell r="J785">
            <v>7294987.8426441243</v>
          </cell>
          <cell r="K785">
            <v>1.263311431632135</v>
          </cell>
          <cell r="L785">
            <v>19.123850815711453</v>
          </cell>
          <cell r="M785">
            <v>28936075.449492637</v>
          </cell>
          <cell r="N785">
            <v>1.0422989576934927</v>
          </cell>
          <cell r="O785">
            <v>31.557196565178845</v>
          </cell>
          <cell r="P785"/>
          <cell r="Q785">
            <v>95764.443260881148</v>
          </cell>
        </row>
        <row r="786">
          <cell r="D786">
            <v>39866</v>
          </cell>
          <cell r="E786" t="str">
            <v/>
          </cell>
          <cell r="F786">
            <v>125704.39923373592</v>
          </cell>
          <cell r="G786">
            <v>3905138.816877861</v>
          </cell>
          <cell r="H786">
            <v>1.8535722008483102</v>
          </cell>
          <cell r="I786">
            <v>5.3972165264085774</v>
          </cell>
          <cell r="J786">
            <v>7420692.2418778604</v>
          </cell>
          <cell r="K786">
            <v>1.2641161800253977</v>
          </cell>
          <cell r="L786">
            <v>19.097913302783809</v>
          </cell>
          <cell r="M786">
            <v>29029046.446404058</v>
          </cell>
          <cell r="N786">
            <v>1.0459625231553811</v>
          </cell>
          <cell r="O786">
            <v>31.069251315307088</v>
          </cell>
          <cell r="P786"/>
          <cell r="Q786">
            <v>95764.443260881148</v>
          </cell>
        </row>
        <row r="787">
          <cell r="D787">
            <v>39867</v>
          </cell>
          <cell r="E787" t="str">
            <v/>
          </cell>
          <cell r="F787">
            <v>101684.61606839312</v>
          </cell>
          <cell r="G787">
            <v>4006823.432946254</v>
          </cell>
          <cell r="H787">
            <v>1.8191481988919691</v>
          </cell>
          <cell r="I787">
            <v>5.7168216886560046</v>
          </cell>
          <cell r="J787">
            <v>7522376.8579462534</v>
          </cell>
          <cell r="K787">
            <v>1.2608689988889277</v>
          </cell>
          <cell r="L787">
            <v>19.202805580239367</v>
          </cell>
          <cell r="M787">
            <v>29093948.404715728</v>
          </cell>
          <cell r="N787">
            <v>1.0486166179567307</v>
          </cell>
          <cell r="O787">
            <v>30.718875554846324</v>
          </cell>
          <cell r="P787"/>
          <cell r="Q787">
            <v>95764.443260881148</v>
          </cell>
        </row>
        <row r="788">
          <cell r="D788">
            <v>39868</v>
          </cell>
          <cell r="E788" t="str">
            <v/>
          </cell>
          <cell r="F788">
            <v>98558.843076575489</v>
          </cell>
          <cell r="G788">
            <v>4105382.2760228296</v>
          </cell>
          <cell r="H788">
            <v>1.7862328543830208</v>
          </cell>
          <cell r="I788">
            <v>6.0422678876123292</v>
          </cell>
          <cell r="J788">
            <v>7620935.7010228289</v>
          </cell>
          <cell r="K788">
            <v>1.2572087641918432</v>
          </cell>
          <cell r="L788">
            <v>19.321788428350629</v>
          </cell>
          <cell r="M788">
            <v>29157997.096166842</v>
          </cell>
          <cell r="N788">
            <v>1.051241548113369</v>
          </cell>
          <cell r="O788">
            <v>30.374937170507032</v>
          </cell>
          <cell r="P788"/>
          <cell r="Q788">
            <v>95764.443260881148</v>
          </cell>
        </row>
        <row r="789">
          <cell r="D789">
            <v>39869</v>
          </cell>
          <cell r="E789" t="str">
            <v/>
          </cell>
          <cell r="F789">
            <v>97627.392582496541</v>
          </cell>
          <cell r="G789">
            <v>4203009.6686053257</v>
          </cell>
          <cell r="H789">
            <v>1.7555616784219181</v>
          </cell>
          <cell r="I789">
            <v>6.364198050325431</v>
          </cell>
          <cell r="J789">
            <v>7718563.0936053256</v>
          </cell>
          <cell r="K789">
            <v>1.2535111104488184</v>
          </cell>
          <cell r="L789">
            <v>19.442797724829887</v>
          </cell>
          <cell r="M789">
            <v>29215132.848082054</v>
          </cell>
          <cell r="N789">
            <v>1.0536187503643941</v>
          </cell>
          <cell r="O789">
            <v>30.065684368890032</v>
          </cell>
          <cell r="P789"/>
          <cell r="Q789">
            <v>95764.443260881148</v>
          </cell>
        </row>
        <row r="790">
          <cell r="D790">
            <v>39870</v>
          </cell>
          <cell r="E790" t="str">
            <v/>
          </cell>
          <cell r="F790">
            <v>98194.404234685018</v>
          </cell>
          <cell r="G790">
            <v>4301204.0728400107</v>
          </cell>
          <cell r="H790">
            <v>1.7274775505956386</v>
          </cell>
          <cell r="I790">
            <v>6.675797803231875</v>
          </cell>
          <cell r="J790">
            <v>7816757.4978400106</v>
          </cell>
          <cell r="K790">
            <v>1.2500173834764015</v>
          </cell>
          <cell r="L790">
            <v>19.5578864045725</v>
          </cell>
          <cell r="M790">
            <v>29276041.922431264</v>
          </cell>
          <cell r="N790">
            <v>1.0561335077922831</v>
          </cell>
          <cell r="O790">
            <v>29.740845945966687</v>
          </cell>
          <cell r="P790"/>
          <cell r="Q790">
            <v>95764.443260881148</v>
          </cell>
        </row>
        <row r="791">
          <cell r="D791">
            <v>39871</v>
          </cell>
          <cell r="E791" t="str">
            <v/>
          </cell>
          <cell r="F791">
            <v>92429.057994650284</v>
          </cell>
          <cell r="G791">
            <v>4393633.1308346614</v>
          </cell>
          <cell r="H791">
            <v>1.6992439725313877</v>
          </cell>
          <cell r="I791">
            <v>7.0062680807819184</v>
          </cell>
          <cell r="J791">
            <v>7909186.5558346612</v>
          </cell>
          <cell r="K791">
            <v>1.2457209900056057</v>
          </cell>
          <cell r="L791">
            <v>19.700426451544885</v>
          </cell>
          <cell r="M791">
            <v>29328359.574484874</v>
          </cell>
          <cell r="N791">
            <v>1.0583397520416549</v>
          </cell>
          <cell r="O791">
            <v>29.457818236640755</v>
          </cell>
          <cell r="P791"/>
          <cell r="Q791">
            <v>95764.443260881148</v>
          </cell>
        </row>
        <row r="792">
          <cell r="D792">
            <v>39872</v>
          </cell>
          <cell r="E792" t="str">
            <v>*</v>
          </cell>
          <cell r="F792">
            <v>90733.873165337907</v>
          </cell>
          <cell r="G792">
            <v>4484367.0039999997</v>
          </cell>
          <cell r="H792">
            <v>1.6723948782563811</v>
          </cell>
          <cell r="I792">
            <v>7.3374897722188077</v>
          </cell>
          <cell r="J792">
            <v>7999920.4289999995</v>
          </cell>
          <cell r="K792">
            <v>1.2412892478993649</v>
          </cell>
          <cell r="L792">
            <v>19.848633330530106</v>
          </cell>
          <cell r="M792">
            <v>29376944.490453508</v>
          </cell>
          <cell r="N792">
            <v>1.0604125869154606</v>
          </cell>
          <cell r="O792">
            <v>29.193576427617963</v>
          </cell>
          <cell r="P792"/>
          <cell r="Q792">
            <v>95764.443260881148</v>
          </cell>
        </row>
        <row r="793">
          <cell r="D793">
            <v>39873</v>
          </cell>
          <cell r="E793" t="str">
            <v/>
          </cell>
          <cell r="F793">
            <v>87575.280929276792</v>
          </cell>
          <cell r="G793">
            <v>87575.280929276792</v>
          </cell>
          <cell r="H793">
            <v>0.88911675910532673</v>
          </cell>
          <cell r="I793">
            <v>46.089301006491226</v>
          </cell>
          <cell r="J793">
            <v>8087495.7099292763</v>
          </cell>
          <cell r="K793">
            <v>1.2359879969998082</v>
          </cell>
          <cell r="L793">
            <v>21.035718437611585</v>
          </cell>
          <cell r="M793">
            <v>29391901.159391813</v>
          </cell>
          <cell r="N793">
            <v>1.0650229453641857</v>
          </cell>
          <cell r="O793">
            <v>29.64436416195052</v>
          </cell>
          <cell r="P793"/>
          <cell r="Q793">
            <v>98496.940961274173</v>
          </cell>
        </row>
        <row r="794">
          <cell r="D794">
            <v>39874</v>
          </cell>
          <cell r="E794" t="str">
            <v/>
          </cell>
          <cell r="F794">
            <v>100349.04357758796</v>
          </cell>
          <cell r="G794">
            <v>187924.32450686477</v>
          </cell>
          <cell r="H794">
            <v>0.95396020766142653</v>
          </cell>
          <cell r="I794">
            <v>41.389379541122373</v>
          </cell>
          <cell r="J794">
            <v>8187844.7535068644</v>
          </cell>
          <cell r="K794">
            <v>1.2327672046615274</v>
          </cell>
          <cell r="L794">
            <v>21.163106375013697</v>
          </cell>
          <cell r="M794">
            <v>29464957.096548989</v>
          </cell>
          <cell r="N794">
            <v>1.0677384021831617</v>
          </cell>
          <cell r="O794">
            <v>29.336913408298493</v>
          </cell>
          <cell r="P794"/>
          <cell r="Q794">
            <v>98496.940961274173</v>
          </cell>
        </row>
        <row r="795">
          <cell r="D795">
            <v>39875</v>
          </cell>
          <cell r="E795" t="str">
            <v/>
          </cell>
          <cell r="F795">
            <v>95720.696175752557</v>
          </cell>
          <cell r="G795">
            <v>283645.02068261732</v>
          </cell>
          <cell r="H795">
            <v>0.95991143790660949</v>
          </cell>
          <cell r="I795">
            <v>40.979020053608693</v>
          </cell>
          <cell r="J795">
            <v>8283565.4496826166</v>
          </cell>
          <cell r="K795">
            <v>1.228953879637894</v>
          </cell>
          <cell r="L795">
            <v>21.314945865668953</v>
          </cell>
          <cell r="M795">
            <v>29513727.244145185</v>
          </cell>
          <cell r="N795">
            <v>1.0695740919948775</v>
          </cell>
          <cell r="O795">
            <v>29.130352830861451</v>
          </cell>
          <cell r="P795"/>
          <cell r="Q795">
            <v>98496.940961274173</v>
          </cell>
        </row>
        <row r="796">
          <cell r="D796">
            <v>39876</v>
          </cell>
          <cell r="E796" t="str">
            <v/>
          </cell>
          <cell r="F796">
            <v>101321.00761309871</v>
          </cell>
          <cell r="G796">
            <v>384966.02829571604</v>
          </cell>
          <cell r="H796">
            <v>0.9771014828954746</v>
          </cell>
          <cell r="I796">
            <v>39.813403848479226</v>
          </cell>
          <cell r="J796">
            <v>8384886.4572957158</v>
          </cell>
          <cell r="K796">
            <v>1.2260692964980031</v>
          </cell>
          <cell r="L796">
            <v>21.430540504013784</v>
          </cell>
          <cell r="M796">
            <v>29579766.071874589</v>
          </cell>
          <cell r="N796">
            <v>1.0720358715512945</v>
          </cell>
          <cell r="O796">
            <v>28.854964555145624</v>
          </cell>
          <cell r="P796"/>
          <cell r="Q796">
            <v>98496.940961274173</v>
          </cell>
        </row>
        <row r="797">
          <cell r="D797">
            <v>39877</v>
          </cell>
          <cell r="E797" t="str">
            <v/>
          </cell>
          <cell r="F797">
            <v>111083.20344532213</v>
          </cell>
          <cell r="G797">
            <v>496049.23174103815</v>
          </cell>
          <cell r="H797">
            <v>1.007237842921576</v>
          </cell>
          <cell r="I797">
            <v>37.84002886424117</v>
          </cell>
          <cell r="J797">
            <v>8495969.6607410386</v>
          </cell>
          <cell r="K797">
            <v>1.2246738218699156</v>
          </cell>
          <cell r="L797">
            <v>21.486690277598754</v>
          </cell>
          <cell r="M797">
            <v>29652595.747009479</v>
          </cell>
          <cell r="N797">
            <v>1.074744096936942</v>
          </cell>
          <cell r="O797">
            <v>28.554156414274658</v>
          </cell>
          <cell r="P797"/>
          <cell r="Q797">
            <v>98496.940961274173</v>
          </cell>
        </row>
        <row r="798">
          <cell r="D798">
            <v>39878</v>
          </cell>
          <cell r="E798" t="str">
            <v/>
          </cell>
          <cell r="F798">
            <v>127871.08687636969</v>
          </cell>
          <cell r="G798">
            <v>623920.31861740781</v>
          </cell>
          <cell r="H798">
            <v>1.0557355259434116</v>
          </cell>
          <cell r="I798">
            <v>34.848279109611312</v>
          </cell>
          <cell r="J798">
            <v>8623840.7476174086</v>
          </cell>
          <cell r="K798">
            <v>1.2257034746887938</v>
          </cell>
          <cell r="L798">
            <v>21.445245650905164</v>
          </cell>
          <cell r="M798">
            <v>29745566.184564233</v>
          </cell>
          <cell r="N798">
            <v>1.0781827076318824</v>
          </cell>
          <cell r="O798">
            <v>28.175468222653798</v>
          </cell>
          <cell r="P798"/>
          <cell r="Q798">
            <v>98496.940961274173</v>
          </cell>
        </row>
        <row r="799">
          <cell r="D799">
            <v>39879</v>
          </cell>
          <cell r="E799" t="str">
            <v/>
          </cell>
          <cell r="F799">
            <v>159605.84654357549</v>
          </cell>
          <cell r="G799">
            <v>783526.16516098334</v>
          </cell>
          <cell r="H799">
            <v>1.1364039148456404</v>
          </cell>
          <cell r="I799">
            <v>30.353325897217729</v>
          </cell>
          <cell r="J799">
            <v>8783446.5941609833</v>
          </cell>
          <cell r="K799">
            <v>1.2311528753740046</v>
          </cell>
          <cell r="L799">
            <v>21.227251138399382</v>
          </cell>
          <cell r="M799">
            <v>29875962.000783306</v>
          </cell>
          <cell r="N799">
            <v>1.0829783965067212</v>
          </cell>
          <cell r="O799">
            <v>27.653391923954551</v>
          </cell>
          <cell r="P799"/>
          <cell r="Q799">
            <v>98496.940961274173</v>
          </cell>
        </row>
        <row r="800">
          <cell r="D800">
            <v>39880</v>
          </cell>
          <cell r="E800" t="str">
            <v/>
          </cell>
          <cell r="F800">
            <v>138111.7883681216</v>
          </cell>
          <cell r="G800">
            <v>921637.95352910494</v>
          </cell>
          <cell r="H800">
            <v>1.1696276358108715</v>
          </cell>
          <cell r="I800">
            <v>28.66747459426162</v>
          </cell>
          <cell r="J800">
            <v>8921558.3825291041</v>
          </cell>
          <cell r="K800">
            <v>1.2334821173922874</v>
          </cell>
          <cell r="L800">
            <v>21.134762663938588</v>
          </cell>
          <cell r="M800">
            <v>29982788.885650773</v>
          </cell>
          <cell r="N800">
            <v>1.0869202902960196</v>
          </cell>
          <cell r="O800">
            <v>27.229551738148029</v>
          </cell>
          <cell r="P800"/>
          <cell r="Q800">
            <v>98496.940961274173</v>
          </cell>
        </row>
        <row r="801">
          <cell r="D801">
            <v>39881</v>
          </cell>
          <cell r="E801" t="str">
            <v/>
          </cell>
          <cell r="F801">
            <v>101253.23268190086</v>
          </cell>
          <cell r="G801">
            <v>1022891.1862110058</v>
          </cell>
          <cell r="H801">
            <v>1.153889401401335</v>
          </cell>
          <cell r="I801">
            <v>29.454487884825831</v>
          </cell>
          <cell r="J801">
            <v>9022811.6152110044</v>
          </cell>
          <cell r="K801">
            <v>1.2307212255562761</v>
          </cell>
          <cell r="L801">
            <v>21.244436086444217</v>
          </cell>
          <cell r="M801">
            <v>30054950.359982092</v>
          </cell>
          <cell r="N801">
            <v>1.089605935721718</v>
          </cell>
          <cell r="O801">
            <v>26.943517758681313</v>
          </cell>
          <cell r="P801"/>
          <cell r="Q801">
            <v>98496.940961274173</v>
          </cell>
        </row>
        <row r="802">
          <cell r="D802">
            <v>39882</v>
          </cell>
          <cell r="E802" t="str">
            <v/>
          </cell>
          <cell r="F802">
            <v>138474.54993311467</v>
          </cell>
          <cell r="G802">
            <v>1161365.7361441203</v>
          </cell>
          <cell r="H802">
            <v>1.1790881268086608</v>
          </cell>
          <cell r="I802">
            <v>28.204246737308335</v>
          </cell>
          <cell r="J802">
            <v>9161286.1651441194</v>
          </cell>
          <cell r="K802">
            <v>1.2330432576159387</v>
          </cell>
          <cell r="L802">
            <v>21.152157287168226</v>
          </cell>
          <cell r="M802">
            <v>30160613.904776219</v>
          </cell>
          <cell r="N802">
            <v>1.0935065795125603</v>
          </cell>
          <cell r="O802">
            <v>26.53202092041861</v>
          </cell>
          <cell r="P802"/>
          <cell r="Q802">
            <v>98496.940961274173</v>
          </cell>
        </row>
        <row r="803">
          <cell r="D803">
            <v>39883</v>
          </cell>
          <cell r="E803" t="str">
            <v/>
          </cell>
          <cell r="F803">
            <v>142173.79147867271</v>
          </cell>
          <cell r="G803">
            <v>1303539.5276227931</v>
          </cell>
          <cell r="H803">
            <v>1.2031195310608245</v>
          </cell>
          <cell r="I803">
            <v>27.060149275189449</v>
          </cell>
          <cell r="J803">
            <v>9303459.9566227924</v>
          </cell>
          <cell r="K803">
            <v>1.2357959060551948</v>
          </cell>
          <cell r="L803">
            <v>21.043294022220028</v>
          </cell>
          <cell r="M803">
            <v>30257638.411727276</v>
          </cell>
          <cell r="N803">
            <v>1.0970944843749446</v>
          </cell>
          <cell r="O803">
            <v>26.157633106674126</v>
          </cell>
          <cell r="P803"/>
          <cell r="Q803">
            <v>98496.940961274173</v>
          </cell>
        </row>
        <row r="804">
          <cell r="D804">
            <v>39884</v>
          </cell>
          <cell r="E804" t="str">
            <v/>
          </cell>
          <cell r="F804">
            <v>120752.72764866901</v>
          </cell>
          <cell r="G804">
            <v>1424292.255271462</v>
          </cell>
          <cell r="H804">
            <v>1.2050224109933252</v>
          </cell>
          <cell r="I804">
            <v>26.971523399999597</v>
          </cell>
          <cell r="J804">
            <v>9424212.6842714623</v>
          </cell>
          <cell r="K804">
            <v>1.2356688032958387</v>
          </cell>
          <cell r="L804">
            <v>21.048308163788178</v>
          </cell>
          <cell r="M804">
            <v>30335941.291527633</v>
          </cell>
          <cell r="N804">
            <v>1.1000039880381245</v>
          </cell>
          <cell r="O804">
            <v>25.856927426225884</v>
          </cell>
          <cell r="P804"/>
          <cell r="Q804">
            <v>98496.940961274173</v>
          </cell>
        </row>
        <row r="805">
          <cell r="D805">
            <v>39885</v>
          </cell>
          <cell r="E805" t="str">
            <v/>
          </cell>
          <cell r="F805">
            <v>101136.18181086732</v>
          </cell>
          <cell r="G805">
            <v>1525428.4370823293</v>
          </cell>
          <cell r="H805">
            <v>1.1913126221094277</v>
          </cell>
          <cell r="I805">
            <v>27.616469033817459</v>
          </cell>
          <cell r="J805">
            <v>9525348.8660823293</v>
          </cell>
          <cell r="K805">
            <v>1.2330056842401851</v>
          </cell>
          <cell r="L805">
            <v>21.15364722077101</v>
          </cell>
          <cell r="M805">
            <v>30385629.516619615</v>
          </cell>
          <cell r="N805">
            <v>1.1018762087488816</v>
          </cell>
          <cell r="O805">
            <v>25.664796288680915</v>
          </cell>
          <cell r="P805"/>
          <cell r="Q805">
            <v>98496.940961274173</v>
          </cell>
        </row>
        <row r="806">
          <cell r="D806">
            <v>39886</v>
          </cell>
          <cell r="E806" t="str">
            <v/>
          </cell>
          <cell r="F806">
            <v>112904.72195428974</v>
          </cell>
          <cell r="G806">
            <v>1638333.1590366191</v>
          </cell>
          <cell r="H806">
            <v>1.1880957513193655</v>
          </cell>
          <cell r="I806">
            <v>27.769972667435116</v>
          </cell>
          <cell r="J806">
            <v>9638253.5880366191</v>
          </cell>
          <cell r="K806">
            <v>1.2319138157659815</v>
          </cell>
          <cell r="L806">
            <v>21.196990839957031</v>
          </cell>
          <cell r="M806">
            <v>30461468.804860052</v>
          </cell>
          <cell r="N806">
            <v>1.1046970475320284</v>
          </cell>
          <cell r="O806">
            <v>25.37733690834947</v>
          </cell>
          <cell r="P806"/>
          <cell r="Q806">
            <v>98496.940961274173</v>
          </cell>
        </row>
        <row r="807">
          <cell r="D807">
            <v>39887</v>
          </cell>
          <cell r="E807" t="str">
            <v/>
          </cell>
          <cell r="F807">
            <v>107481.18081716551</v>
          </cell>
          <cell r="G807">
            <v>1745814.3398537845</v>
          </cell>
          <cell r="H807">
            <v>1.1816369272085196</v>
          </cell>
          <cell r="I807">
            <v>28.080696989391242</v>
          </cell>
          <cell r="J807">
            <v>9745734.7688537855</v>
          </cell>
          <cell r="K807">
            <v>1.2301645058430184</v>
          </cell>
          <cell r="L807">
            <v>21.266621255000818</v>
          </cell>
          <cell r="M807">
            <v>30534628.173244234</v>
          </cell>
          <cell r="N807">
            <v>1.1074210527322714</v>
          </cell>
          <cell r="O807">
            <v>25.102048034462076</v>
          </cell>
          <cell r="P807"/>
          <cell r="Q807">
            <v>98496.940961274173</v>
          </cell>
        </row>
        <row r="808">
          <cell r="D808">
            <v>39888</v>
          </cell>
          <cell r="E808" t="str">
            <v/>
          </cell>
          <cell r="F808">
            <v>139433.31303844729</v>
          </cell>
          <cell r="G808">
            <v>1885247.6528922319</v>
          </cell>
          <cell r="H808">
            <v>1.196260281343059</v>
          </cell>
          <cell r="I808">
            <v>27.381993678369597</v>
          </cell>
          <cell r="J808">
            <v>9885168.0818922333</v>
          </cell>
          <cell r="K808">
            <v>1.2324418191614275</v>
          </cell>
          <cell r="L808">
            <v>21.176019548719715</v>
          </cell>
          <cell r="M808">
            <v>30636295.260246586</v>
          </cell>
          <cell r="N808">
            <v>1.1111793823790719</v>
          </cell>
          <cell r="O808">
            <v>24.72593713834592</v>
          </cell>
          <cell r="P808"/>
          <cell r="Q808">
            <v>98496.940961274173</v>
          </cell>
        </row>
        <row r="809">
          <cell r="D809">
            <v>39889</v>
          </cell>
          <cell r="E809" t="str">
            <v/>
          </cell>
          <cell r="F809">
            <v>113913.04775154246</v>
          </cell>
          <cell r="G809">
            <v>1999160.7006437744</v>
          </cell>
          <cell r="H809">
            <v>1.1939222388581474</v>
          </cell>
          <cell r="I809">
            <v>27.492552400796257</v>
          </cell>
          <cell r="J809">
            <v>9999081.1296437755</v>
          </cell>
          <cell r="K809">
            <v>1.2315207169594005</v>
          </cell>
          <cell r="L809">
            <v>21.212617704728952</v>
          </cell>
          <cell r="M809">
            <v>30703389.719435737</v>
          </cell>
          <cell r="N809">
            <v>1.1136841625008027</v>
          </cell>
          <cell r="O809">
            <v>24.477656283688496</v>
          </cell>
          <cell r="P809"/>
          <cell r="Q809">
            <v>98496.940961274173</v>
          </cell>
        </row>
        <row r="810">
          <cell r="D810">
            <v>39890</v>
          </cell>
          <cell r="E810" t="str">
            <v/>
          </cell>
          <cell r="F810">
            <v>88861.514226499523</v>
          </cell>
          <cell r="G810">
            <v>2088022.2148702738</v>
          </cell>
          <cell r="H810">
            <v>1.1777140795171257</v>
          </cell>
          <cell r="I810">
            <v>28.271071386236081</v>
          </cell>
          <cell r="J810">
            <v>10087942.643870275</v>
          </cell>
          <cell r="K810">
            <v>1.2275732447265546</v>
          </cell>
          <cell r="L810">
            <v>21.370193075260467</v>
          </cell>
          <cell r="M810">
            <v>30751259.099748474</v>
          </cell>
          <cell r="N810">
            <v>1.1154918797565219</v>
          </cell>
          <cell r="O810">
            <v>24.299651876752627</v>
          </cell>
          <cell r="P810"/>
          <cell r="Q810">
            <v>98496.940961274173</v>
          </cell>
        </row>
        <row r="811">
          <cell r="D811">
            <v>39891</v>
          </cell>
          <cell r="E811" t="str">
            <v/>
          </cell>
          <cell r="F811">
            <v>118303.54983354102</v>
          </cell>
          <cell r="G811">
            <v>2206325.7647038149</v>
          </cell>
          <cell r="H811">
            <v>1.1789443157861874</v>
          </cell>
          <cell r="I811">
            <v>28.211233548856097</v>
          </cell>
          <cell r="J811">
            <v>10206246.193703817</v>
          </cell>
          <cell r="K811">
            <v>1.2272595640298958</v>
          </cell>
          <cell r="L811">
            <v>21.38276554949179</v>
          </cell>
          <cell r="M811">
            <v>30833463.479563199</v>
          </cell>
          <cell r="N811">
            <v>1.1185453990033225</v>
          </cell>
          <cell r="O811">
            <v>24.001220042373316</v>
          </cell>
          <cell r="P811"/>
          <cell r="Q811">
            <v>98496.940961274173</v>
          </cell>
        </row>
        <row r="812">
          <cell r="D812">
            <v>39892</v>
          </cell>
          <cell r="E812" t="str">
            <v/>
          </cell>
          <cell r="F812">
            <v>108473.0225495151</v>
          </cell>
          <cell r="G812">
            <v>2314798.78725333</v>
          </cell>
          <cell r="H812">
            <v>1.1750612580767534</v>
          </cell>
          <cell r="I812">
            <v>28.400523500113518</v>
          </cell>
          <cell r="J812">
            <v>10314719.216253333</v>
          </cell>
          <cell r="K812">
            <v>1.2257849823612712</v>
          </cell>
          <cell r="L812">
            <v>21.441968352835751</v>
          </cell>
          <cell r="M812">
            <v>30915736.075456668</v>
          </cell>
          <cell r="N812">
            <v>1.1216017839577608</v>
          </cell>
          <cell r="O812">
            <v>23.705327146965626</v>
          </cell>
          <cell r="P812"/>
          <cell r="Q812">
            <v>98496.940961274173</v>
          </cell>
        </row>
        <row r="813">
          <cell r="D813">
            <v>39893</v>
          </cell>
          <cell r="E813" t="str">
            <v/>
          </cell>
          <cell r="F813">
            <v>103338.90638779724</v>
          </cell>
          <cell r="G813">
            <v>2418137.6936411271</v>
          </cell>
          <cell r="H813">
            <v>1.1690658903628681</v>
          </cell>
          <cell r="I813">
            <v>28.695211473543225</v>
          </cell>
          <cell r="J813">
            <v>10418058.122641129</v>
          </cell>
          <cell r="K813">
            <v>1.2237414507109656</v>
          </cell>
          <cell r="L813">
            <v>21.52428944274476</v>
          </cell>
          <cell r="M813">
            <v>30990116.423249666</v>
          </cell>
          <cell r="N813">
            <v>1.1243722164825389</v>
          </cell>
          <cell r="O813">
            <v>23.439548308963133</v>
          </cell>
          <cell r="P813"/>
          <cell r="Q813">
            <v>98496.940961274173</v>
          </cell>
        </row>
        <row r="814">
          <cell r="D814">
            <v>39894</v>
          </cell>
          <cell r="E814" t="str">
            <v/>
          </cell>
          <cell r="F814">
            <v>90502.934074079094</v>
          </cell>
          <cell r="G814">
            <v>2508640.6277152062</v>
          </cell>
          <cell r="H814">
            <v>1.1576919884896009</v>
          </cell>
          <cell r="I814">
            <v>29.262440347222906</v>
          </cell>
          <cell r="J814">
            <v>10508561.056715209</v>
          </cell>
          <cell r="K814">
            <v>1.2202541515488925</v>
          </cell>
          <cell r="L814">
            <v>21.665513194941298</v>
          </cell>
          <cell r="M814">
            <v>31038156.891366564</v>
          </cell>
          <cell r="N814">
            <v>1.1261872885111643</v>
          </cell>
          <cell r="O814">
            <v>23.266671331985791</v>
          </cell>
          <cell r="P814"/>
          <cell r="Q814">
            <v>98496.940961274173</v>
          </cell>
        </row>
        <row r="815">
          <cell r="D815">
            <v>39895</v>
          </cell>
          <cell r="E815" t="str">
            <v/>
          </cell>
          <cell r="F815">
            <v>90871.563060342654</v>
          </cell>
          <cell r="G815">
            <v>2599512.190775549</v>
          </cell>
          <cell r="H815">
            <v>1.1474698408003456</v>
          </cell>
          <cell r="I815">
            <v>29.78146720980186</v>
          </cell>
          <cell r="J815">
            <v>10599432.619775552</v>
          </cell>
          <cell r="K815">
            <v>1.2168880431959466</v>
          </cell>
          <cell r="L815">
            <v>21.802721526194468</v>
          </cell>
          <cell r="M815">
            <v>31086114.562892422</v>
          </cell>
          <cell r="N815">
            <v>1.1279995885475236</v>
          </cell>
          <cell r="O815">
            <v>23.095043847355022</v>
          </cell>
          <cell r="P815"/>
          <cell r="Q815">
            <v>98496.940961274173</v>
          </cell>
        </row>
        <row r="816">
          <cell r="D816">
            <v>39896</v>
          </cell>
          <cell r="E816" t="str">
            <v/>
          </cell>
          <cell r="F816">
            <v>77036.398551675215</v>
          </cell>
          <cell r="G816">
            <v>2676548.5893272241</v>
          </cell>
          <cell r="H816">
            <v>1.1322469185360948</v>
          </cell>
          <cell r="I816">
            <v>30.570859560443552</v>
          </cell>
          <cell r="J816">
            <v>10676469.018327227</v>
          </cell>
          <cell r="K816">
            <v>1.2120266006451754</v>
          </cell>
          <cell r="L816">
            <v>22.00243987034035</v>
          </cell>
          <cell r="M816">
            <v>31088684.659089502</v>
          </cell>
          <cell r="N816">
            <v>1.1281650687352809</v>
          </cell>
          <cell r="O816">
            <v>23.079421630178764</v>
          </cell>
          <cell r="P816"/>
          <cell r="Q816">
            <v>98496.940961274173</v>
          </cell>
        </row>
        <row r="817">
          <cell r="D817">
            <v>39897</v>
          </cell>
          <cell r="E817" t="str">
            <v/>
          </cell>
          <cell r="F817">
            <v>79268.605146360525</v>
          </cell>
          <cell r="G817">
            <v>2755817.1944735846</v>
          </cell>
          <cell r="H817">
            <v>1.1191483380411107</v>
          </cell>
          <cell r="I817">
            <v>31.266091480216353</v>
          </cell>
          <cell r="J817">
            <v>10755737.623473587</v>
          </cell>
          <cell r="K817">
            <v>1.2075232791030766</v>
          </cell>
          <cell r="L817">
            <v>22.189100120716343</v>
          </cell>
          <cell r="M817">
            <v>31108250.604319498</v>
          </cell>
          <cell r="N817">
            <v>1.128947365291181</v>
          </cell>
          <cell r="O817">
            <v>23.005679544236955</v>
          </cell>
          <cell r="P817"/>
          <cell r="Q817">
            <v>98496.940961274173</v>
          </cell>
        </row>
        <row r="818">
          <cell r="D818">
            <v>39898</v>
          </cell>
          <cell r="E818" t="str">
            <v/>
          </cell>
          <cell r="F818">
            <v>83808.761903543535</v>
          </cell>
          <cell r="G818">
            <v>2839625.9563771281</v>
          </cell>
          <cell r="H818">
            <v>1.1088302019503551</v>
          </cell>
          <cell r="I818">
            <v>31.824320834435227</v>
          </cell>
          <cell r="J818">
            <v>10839546.38537713</v>
          </cell>
          <cell r="K818">
            <v>1.2036226028119474</v>
          </cell>
          <cell r="L818">
            <v>22.352076648522289</v>
          </cell>
          <cell r="M818">
            <v>31133276.894611586</v>
          </cell>
          <cell r="N818">
            <v>1.1299279357177106</v>
          </cell>
          <cell r="O818">
            <v>22.913505843699088</v>
          </cell>
          <cell r="P818"/>
          <cell r="Q818">
            <v>98496.940961274173</v>
          </cell>
        </row>
        <row r="819">
          <cell r="D819">
            <v>39899</v>
          </cell>
          <cell r="E819" t="str">
            <v/>
          </cell>
          <cell r="F819">
            <v>72940.947360624938</v>
          </cell>
          <cell r="G819">
            <v>2912566.9037377532</v>
          </cell>
          <cell r="H819">
            <v>1.0951898326364833</v>
          </cell>
          <cell r="I819">
            <v>32.576788297952874</v>
          </cell>
          <cell r="J819">
            <v>10912487.332737755</v>
          </cell>
          <cell r="K819">
            <v>1.198612621726282</v>
          </cell>
          <cell r="L819">
            <v>22.563179502249497</v>
          </cell>
          <cell r="M819">
            <v>31126948.562336899</v>
          </cell>
          <cell r="N819">
            <v>1.1297705975641548</v>
          </cell>
          <cell r="O819">
            <v>22.92827629229679</v>
          </cell>
          <cell r="P819"/>
          <cell r="Q819">
            <v>98496.940961274173</v>
          </cell>
        </row>
        <row r="820">
          <cell r="D820">
            <v>39900</v>
          </cell>
          <cell r="E820" t="str">
            <v/>
          </cell>
          <cell r="F820">
            <v>71272.82042648783</v>
          </cell>
          <cell r="G820">
            <v>2983839.724164241</v>
          </cell>
          <cell r="H820">
            <v>1.0819189245312235</v>
          </cell>
          <cell r="I820">
            <v>33.324929734849874</v>
          </cell>
          <cell r="J820">
            <v>10983760.153164243</v>
          </cell>
          <cell r="K820">
            <v>1.1935286203310764</v>
          </cell>
          <cell r="L820">
            <v>22.779461081793361</v>
          </cell>
          <cell r="M820">
            <v>31089977.957771458</v>
          </cell>
          <cell r="N820">
            <v>1.128500989047347</v>
          </cell>
          <cell r="O820">
            <v>23.047734148760888</v>
          </cell>
          <cell r="P820"/>
          <cell r="Q820">
            <v>98496.940961274173</v>
          </cell>
        </row>
        <row r="821">
          <cell r="D821">
            <v>39901</v>
          </cell>
          <cell r="E821" t="str">
            <v/>
          </cell>
          <cell r="F821">
            <v>64341.919048046431</v>
          </cell>
          <cell r="G821">
            <v>3048181.6432122872</v>
          </cell>
          <cell r="H821">
            <v>1.0671368146979527</v>
          </cell>
          <cell r="I821">
            <v>34.177170865360715</v>
          </cell>
          <cell r="J821">
            <v>11048102.07221229</v>
          </cell>
          <cell r="K821">
            <v>1.1878071370557748</v>
          </cell>
          <cell r="L821">
            <v>23.02536565487484</v>
          </cell>
          <cell r="M821">
            <v>31073112.226038162</v>
          </cell>
          <cell r="N821">
            <v>1.1279610293656992</v>
          </cell>
          <cell r="O821">
            <v>23.09868521813101</v>
          </cell>
          <cell r="P821"/>
          <cell r="Q821">
            <v>98496.940961274173</v>
          </cell>
        </row>
        <row r="822">
          <cell r="D822">
            <v>39902</v>
          </cell>
          <cell r="E822" t="str">
            <v/>
          </cell>
          <cell r="F822">
            <v>88903.407356605618</v>
          </cell>
          <cell r="G822">
            <v>3137085.0505688926</v>
          </cell>
          <cell r="H822">
            <v>1.0616522773711632</v>
          </cell>
          <cell r="I822">
            <v>34.498496687865867</v>
          </cell>
          <cell r="J822">
            <v>11137005.479568895</v>
          </cell>
          <cell r="K822">
            <v>1.1848185529215918</v>
          </cell>
          <cell r="L822">
            <v>23.154874723644379</v>
          </cell>
          <cell r="M822">
            <v>31070091.668348845</v>
          </cell>
          <cell r="N822">
            <v>1.1279236156700714</v>
          </cell>
          <cell r="O822">
            <v>23.102218839240351</v>
          </cell>
          <cell r="P822"/>
          <cell r="Q822">
            <v>98496.940961274173</v>
          </cell>
        </row>
        <row r="823">
          <cell r="D823">
            <v>39903</v>
          </cell>
          <cell r="E823" t="str">
            <v>*</v>
          </cell>
          <cell r="F823">
            <v>65897.210431106767</v>
          </cell>
          <cell r="G823">
            <v>3202982.2609999995</v>
          </cell>
          <cell r="H823">
            <v>1.0489869777780985</v>
          </cell>
          <cell r="I823">
            <v>35.251227749116666</v>
          </cell>
          <cell r="J823">
            <v>11202902.690000001</v>
          </cell>
          <cell r="K823">
            <v>1.1794698017208385</v>
          </cell>
          <cell r="L823">
            <v>23.388494616751398</v>
          </cell>
          <cell r="M823">
            <v>31021471.043000009</v>
          </cell>
          <cell r="N823">
            <v>1.1262306923316645</v>
          </cell>
          <cell r="O823">
            <v>23.262549423831167</v>
          </cell>
          <cell r="P823"/>
          <cell r="Q823">
            <v>98496.940961274173</v>
          </cell>
        </row>
        <row r="824">
          <cell r="D824">
            <v>39904</v>
          </cell>
          <cell r="E824" t="str">
            <v/>
          </cell>
          <cell r="F824">
            <v>71375.881412467395</v>
          </cell>
          <cell r="G824">
            <v>71375.881412467395</v>
          </cell>
          <cell r="H824">
            <v>0.7068759367268308</v>
          </cell>
          <cell r="I824">
            <v>73.865759306815676</v>
          </cell>
          <cell r="J824">
            <v>11274278.571412468</v>
          </cell>
          <cell r="K824">
            <v>1.1744986145688905</v>
          </cell>
          <cell r="L824">
            <v>22.72707236267577</v>
          </cell>
          <cell r="M824">
            <v>30995520.173751865</v>
          </cell>
          <cell r="N824">
            <v>1.1252309201729922</v>
          </cell>
          <cell r="O824">
            <v>24.200010660108408</v>
          </cell>
          <cell r="P824"/>
          <cell r="Q824">
            <v>100973.70373501666</v>
          </cell>
        </row>
        <row r="825">
          <cell r="D825">
            <v>39905</v>
          </cell>
          <cell r="E825" t="str">
            <v/>
          </cell>
          <cell r="F825">
            <v>67351.791904639234</v>
          </cell>
          <cell r="G825">
            <v>138727.67331710662</v>
          </cell>
          <cell r="H825">
            <v>0.68694951351476108</v>
          </cell>
          <cell r="I825">
            <v>76.036576849011567</v>
          </cell>
          <cell r="J825">
            <v>11341630.363317108</v>
          </cell>
          <cell r="K825">
            <v>1.1692160760019998</v>
          </cell>
          <cell r="L825">
            <v>23.025935555031772</v>
          </cell>
          <cell r="M825">
            <v>30984121.036948211</v>
          </cell>
          <cell r="N825">
            <v>1.1247594951600264</v>
          </cell>
          <cell r="O825">
            <v>24.243892325305406</v>
          </cell>
          <cell r="P825"/>
          <cell r="Q825">
            <v>100973.70373501666</v>
          </cell>
        </row>
        <row r="826">
          <cell r="D826">
            <v>39906</v>
          </cell>
          <cell r="E826" t="str">
            <v/>
          </cell>
          <cell r="F826">
            <v>66697.682669087808</v>
          </cell>
          <cell r="G826">
            <v>205425.35598619442</v>
          </cell>
          <cell r="H826">
            <v>0.67814803388576028</v>
          </cell>
          <cell r="I826">
            <v>76.982362853179794</v>
          </cell>
          <cell r="J826">
            <v>11408328.045986196</v>
          </cell>
          <cell r="K826">
            <v>1.1639756431792145</v>
          </cell>
          <cell r="L826">
            <v>23.325927661301083</v>
          </cell>
          <cell r="M826">
            <v>30975520.547203511</v>
          </cell>
          <cell r="N826">
            <v>1.1243897073566684</v>
          </cell>
          <cell r="O826">
            <v>24.278356326466266</v>
          </cell>
          <cell r="P826"/>
          <cell r="Q826">
            <v>100973.70373501666</v>
          </cell>
        </row>
        <row r="827">
          <cell r="D827">
            <v>39907</v>
          </cell>
          <cell r="E827" t="str">
            <v/>
          </cell>
          <cell r="F827">
            <v>61102.796402799664</v>
          </cell>
          <cell r="G827">
            <v>266528.15238899412</v>
          </cell>
          <cell r="H827">
            <v>0.65989495910845952</v>
          </cell>
          <cell r="I827">
            <v>78.913030423071589</v>
          </cell>
          <cell r="J827">
            <v>11469430.842388995</v>
          </cell>
          <cell r="K827">
            <v>1.1582770678921097</v>
          </cell>
          <cell r="L827">
            <v>23.656148004799871</v>
          </cell>
          <cell r="M827">
            <v>30967167.728603501</v>
          </cell>
          <cell r="N827">
            <v>1.1240289472519314</v>
          </cell>
          <cell r="O827">
            <v>24.312015425087207</v>
          </cell>
          <cell r="P827"/>
          <cell r="Q827">
            <v>100973.70373501666</v>
          </cell>
        </row>
        <row r="828">
          <cell r="D828">
            <v>39908</v>
          </cell>
          <cell r="E828" t="str">
            <v/>
          </cell>
          <cell r="F828">
            <v>61607.644961717364</v>
          </cell>
          <cell r="G828">
            <v>328135.79735071148</v>
          </cell>
          <cell r="H828">
            <v>0.64994307470751378</v>
          </cell>
          <cell r="I828">
            <v>79.945790511169236</v>
          </cell>
          <cell r="J828">
            <v>11531038.487350712</v>
          </cell>
          <cell r="K828">
            <v>1.1527440070442989</v>
          </cell>
          <cell r="L828">
            <v>23.980799096871863</v>
          </cell>
          <cell r="M828">
            <v>30953896.654078305</v>
          </cell>
          <cell r="N828">
            <v>1.123489713126377</v>
          </cell>
          <cell r="O828">
            <v>24.362393426437446</v>
          </cell>
          <cell r="P828"/>
          <cell r="Q828">
            <v>100973.70373501666</v>
          </cell>
        </row>
        <row r="829">
          <cell r="D829">
            <v>39909</v>
          </cell>
          <cell r="E829" t="str">
            <v/>
          </cell>
          <cell r="F829">
            <v>69338.265014337667</v>
          </cell>
          <cell r="G829">
            <v>397474.06236504915</v>
          </cell>
          <cell r="H829">
            <v>0.65606860608667761</v>
          </cell>
          <cell r="I829">
            <v>79.311890316248451</v>
          </cell>
          <cell r="J829">
            <v>11600376.752365049</v>
          </cell>
          <cell r="K829">
            <v>1.1480866314579303</v>
          </cell>
          <cell r="L829">
            <v>24.257164988167879</v>
          </cell>
          <cell r="M829">
            <v>30969895.573386718</v>
          </cell>
          <cell r="N829">
            <v>1.1240128513041681</v>
          </cell>
          <cell r="O829">
            <v>24.313518024728118</v>
          </cell>
          <cell r="P829"/>
          <cell r="Q829">
            <v>100973.70373501666</v>
          </cell>
        </row>
        <row r="830">
          <cell r="D830">
            <v>39910</v>
          </cell>
          <cell r="E830" t="str">
            <v/>
          </cell>
          <cell r="F830">
            <v>55426.321215353906</v>
          </cell>
          <cell r="G830">
            <v>452900.38358040305</v>
          </cell>
          <cell r="H830">
            <v>0.64076142999559116</v>
          </cell>
          <cell r="I830">
            <v>80.884663554306698</v>
          </cell>
          <cell r="J830">
            <v>11655803.073580403</v>
          </cell>
          <cell r="K830">
            <v>1.1421581817757531</v>
          </cell>
          <cell r="L830">
            <v>24.613080401966059</v>
          </cell>
          <cell r="M830">
            <v>30944479.775832359</v>
          </cell>
          <cell r="N830">
            <v>1.1230329185541801</v>
          </cell>
          <cell r="O830">
            <v>24.405132517245487</v>
          </cell>
          <cell r="P830"/>
          <cell r="Q830">
            <v>100973.70373501666</v>
          </cell>
        </row>
        <row r="831">
          <cell r="D831">
            <v>39911</v>
          </cell>
          <cell r="E831" t="str">
            <v/>
          </cell>
          <cell r="F831">
            <v>76518.199120792677</v>
          </cell>
          <cell r="G831">
            <v>529418.58270119573</v>
          </cell>
          <cell r="H831">
            <v>0.65539165534937038</v>
          </cell>
          <cell r="I831">
            <v>79.382228289571202</v>
          </cell>
          <cell r="J831">
            <v>11732321.272701196</v>
          </cell>
          <cell r="K831">
            <v>1.138392454833294</v>
          </cell>
          <cell r="L831">
            <v>24.841571954960308</v>
          </cell>
          <cell r="M831">
            <v>30944587.167293251</v>
          </cell>
          <cell r="N831">
            <v>1.1229793228775247</v>
          </cell>
          <cell r="O831">
            <v>24.410150881549384</v>
          </cell>
          <cell r="P831"/>
          <cell r="Q831">
            <v>100973.70373501666</v>
          </cell>
        </row>
        <row r="832">
          <cell r="D832">
            <v>39912</v>
          </cell>
          <cell r="E832" t="str">
            <v/>
          </cell>
          <cell r="F832">
            <v>50199.813551771527</v>
          </cell>
          <cell r="G832">
            <v>579618.3962529673</v>
          </cell>
          <cell r="H832">
            <v>0.63781005990546336</v>
          </cell>
          <cell r="I832">
            <v>81.183429698717319</v>
          </cell>
          <cell r="J832">
            <v>11782521.086252969</v>
          </cell>
          <cell r="K832">
            <v>1.1321708936985138</v>
          </cell>
          <cell r="L832">
            <v>25.223216937528637</v>
          </cell>
          <cell r="M832">
            <v>30868101.671626303</v>
          </cell>
          <cell r="N832">
            <v>1.1201463184744282</v>
          </cell>
          <cell r="O832">
            <v>24.676549681238068</v>
          </cell>
          <cell r="P832"/>
          <cell r="Q832">
            <v>100973.70373501666</v>
          </cell>
        </row>
        <row r="833">
          <cell r="D833">
            <v>39913</v>
          </cell>
          <cell r="E833" t="str">
            <v/>
          </cell>
          <cell r="F833">
            <v>85867.1713380203</v>
          </cell>
          <cell r="G833">
            <v>665485.56759098754</v>
          </cell>
          <cell r="H833">
            <v>0.65906819595070865</v>
          </cell>
          <cell r="I833">
            <v>78.999395379610021</v>
          </cell>
          <cell r="J833">
            <v>11868388.257590989</v>
          </cell>
          <cell r="K833">
            <v>1.1294632096683592</v>
          </cell>
          <cell r="L833">
            <v>25.390933384939451</v>
          </cell>
          <cell r="M833">
            <v>30705628.152367037</v>
          </cell>
          <cell r="N833">
            <v>1.1141934174972661</v>
          </cell>
          <cell r="O833">
            <v>25.24359420204021</v>
          </cell>
          <cell r="P833"/>
          <cell r="Q833">
            <v>100973.70373501666</v>
          </cell>
        </row>
        <row r="834">
          <cell r="D834">
            <v>39914</v>
          </cell>
          <cell r="E834" t="str">
            <v/>
          </cell>
          <cell r="F834">
            <v>56282.933017721298</v>
          </cell>
          <cell r="G834">
            <v>721768.50060870883</v>
          </cell>
          <cell r="H834">
            <v>0.64982580424452263</v>
          </cell>
          <cell r="I834">
            <v>79.957868969390816</v>
          </cell>
          <cell r="J834">
            <v>11924671.19060871</v>
          </cell>
          <cell r="K834">
            <v>1.1240184601707748</v>
          </cell>
          <cell r="L834">
            <v>25.731180928743193</v>
          </cell>
          <cell r="M834">
            <v>30505082.799056597</v>
          </cell>
          <cell r="N834">
            <v>1.1068597109269218</v>
          </cell>
          <cell r="O834">
            <v>25.955762888483157</v>
          </cell>
          <cell r="P834"/>
          <cell r="Q834">
            <v>100973.70373501666</v>
          </cell>
        </row>
        <row r="835">
          <cell r="D835">
            <v>39915</v>
          </cell>
          <cell r="E835" t="str">
            <v/>
          </cell>
          <cell r="F835">
            <v>119195.98556212879</v>
          </cell>
          <cell r="G835">
            <v>840964.48617083766</v>
          </cell>
          <cell r="H835">
            <v>0.69404578870831934</v>
          </cell>
          <cell r="I835">
            <v>75.267876083796708</v>
          </cell>
          <cell r="J835">
            <v>12043867.176170839</v>
          </cell>
          <cell r="K835">
            <v>1.1245506461478698</v>
          </cell>
          <cell r="L835">
            <v>25.697747149393948</v>
          </cell>
          <cell r="M835">
            <v>30445041.635438267</v>
          </cell>
          <cell r="N835">
            <v>1.1046246093661514</v>
          </cell>
          <cell r="O835">
            <v>26.175805150389554</v>
          </cell>
          <cell r="P835"/>
          <cell r="Q835">
            <v>100973.70373501666</v>
          </cell>
        </row>
        <row r="836">
          <cell r="D836">
            <v>39916</v>
          </cell>
          <cell r="E836" t="str">
            <v/>
          </cell>
          <cell r="F836">
            <v>65680.805459856943</v>
          </cell>
          <cell r="G836">
            <v>906645.29163069464</v>
          </cell>
          <cell r="H836">
            <v>0.69069414045735977</v>
          </cell>
          <cell r="I836">
            <v>75.631590778413837</v>
          </cell>
          <cell r="J836">
            <v>12109547.981630696</v>
          </cell>
          <cell r="K836">
            <v>1.1201227827366973</v>
          </cell>
          <cell r="L836">
            <v>25.977093345887614</v>
          </cell>
          <cell r="M836">
            <v>30372369.181785677</v>
          </cell>
          <cell r="N836">
            <v>1.1019314642813069</v>
          </cell>
          <cell r="O836">
            <v>26.442803176180064</v>
          </cell>
          <cell r="P836"/>
          <cell r="Q836">
            <v>100973.70373501666</v>
          </cell>
        </row>
        <row r="837">
          <cell r="D837">
            <v>39917</v>
          </cell>
          <cell r="E837" t="str">
            <v/>
          </cell>
          <cell r="F837">
            <v>93664.290803970071</v>
          </cell>
          <cell r="G837">
            <v>1000309.5824346647</v>
          </cell>
          <cell r="H837">
            <v>0.70761675383449885</v>
          </cell>
          <cell r="I837">
            <v>73.784363012711964</v>
          </cell>
          <cell r="J837">
            <v>12203212.272434667</v>
          </cell>
          <cell r="K837">
            <v>1.118341362266462</v>
          </cell>
          <cell r="L837">
            <v>26.09023367345533</v>
          </cell>
          <cell r="M837">
            <v>30288386.491324026</v>
          </cell>
          <cell r="N837">
            <v>1.0988282723095553</v>
          </cell>
          <cell r="O837">
            <v>26.752979952997812</v>
          </cell>
          <cell r="P837"/>
          <cell r="Q837">
            <v>100973.70373501666</v>
          </cell>
        </row>
        <row r="838">
          <cell r="D838">
            <v>39918</v>
          </cell>
          <cell r="E838" t="str">
            <v/>
          </cell>
          <cell r="F838">
            <v>93588.22323607991</v>
          </cell>
          <cell r="G838">
            <v>1093897.8056707447</v>
          </cell>
          <cell r="H838">
            <v>0.72223279606965096</v>
          </cell>
          <cell r="I838">
            <v>72.170051482044556</v>
          </cell>
          <cell r="J838">
            <v>12296800.495670747</v>
          </cell>
          <cell r="K838">
            <v>1.1165857012912659</v>
          </cell>
          <cell r="L838">
            <v>26.202162489412583</v>
          </cell>
          <cell r="M838">
            <v>30261022.477363452</v>
          </cell>
          <cell r="N838">
            <v>1.0977793541353242</v>
          </cell>
          <cell r="O838">
            <v>26.858436035954046</v>
          </cell>
          <cell r="P838"/>
          <cell r="Q838">
            <v>100973.70373501666</v>
          </cell>
        </row>
        <row r="839">
          <cell r="D839">
            <v>39919</v>
          </cell>
          <cell r="E839" t="str">
            <v/>
          </cell>
          <cell r="F839">
            <v>104860.08739109717</v>
          </cell>
          <cell r="G839">
            <v>1198757.8930618418</v>
          </cell>
          <cell r="H839">
            <v>0.74199881300761661</v>
          </cell>
          <cell r="I839">
            <v>69.966578622244455</v>
          </cell>
          <cell r="J839">
            <v>12401660.583061844</v>
          </cell>
          <cell r="K839">
            <v>1.1158761614892494</v>
          </cell>
          <cell r="L839">
            <v>26.247517630023932</v>
          </cell>
          <cell r="M839">
            <v>30260930.068803828</v>
          </cell>
          <cell r="N839">
            <v>1.0977198249339564</v>
          </cell>
          <cell r="O839">
            <v>26.864430263403595</v>
          </cell>
          <cell r="P839"/>
          <cell r="Q839">
            <v>100973.70373501666</v>
          </cell>
        </row>
        <row r="840">
          <cell r="D840">
            <v>39920</v>
          </cell>
          <cell r="E840" t="str">
            <v/>
          </cell>
          <cell r="F840">
            <v>83859.013223428323</v>
          </cell>
          <cell r="G840">
            <v>1282616.9062852701</v>
          </cell>
          <cell r="H840">
            <v>0.74720497040392908</v>
          </cell>
          <cell r="I840">
            <v>69.383375534512354</v>
          </cell>
          <cell r="J840">
            <v>12485519.596285272</v>
          </cell>
          <cell r="K840">
            <v>1.1133067781604966</v>
          </cell>
          <cell r="L840">
            <v>26.412335670517617</v>
          </cell>
          <cell r="M840">
            <v>30228862.352112912</v>
          </cell>
          <cell r="N840">
            <v>1.0965004520293153</v>
          </cell>
          <cell r="O840">
            <v>26.987433143414219</v>
          </cell>
          <cell r="P840"/>
          <cell r="Q840">
            <v>100973.70373501666</v>
          </cell>
        </row>
        <row r="841">
          <cell r="D841">
            <v>39921</v>
          </cell>
          <cell r="E841" t="str">
            <v/>
          </cell>
          <cell r="F841">
            <v>103119.87049673754</v>
          </cell>
          <cell r="G841">
            <v>1385736.7767820077</v>
          </cell>
          <cell r="H841">
            <v>0.76242995592120233</v>
          </cell>
          <cell r="I841">
            <v>67.673551910718643</v>
          </cell>
          <cell r="J841">
            <v>12588639.466782009</v>
          </cell>
          <cell r="K841">
            <v>1.1124853731414901</v>
          </cell>
          <cell r="L841">
            <v>26.465217732864911</v>
          </cell>
          <cell r="M841">
            <v>30149814.430440906</v>
          </cell>
          <cell r="N841">
            <v>1.0935771642570971</v>
          </cell>
          <cell r="O841">
            <v>27.284021650164668</v>
          </cell>
          <cell r="P841"/>
          <cell r="Q841">
            <v>100973.70373501666</v>
          </cell>
        </row>
        <row r="842">
          <cell r="D842">
            <v>39922</v>
          </cell>
          <cell r="E842" t="str">
            <v/>
          </cell>
          <cell r="F842">
            <v>118352.37443209837</v>
          </cell>
          <cell r="G842">
            <v>1504089.151214106</v>
          </cell>
          <cell r="H842">
            <v>0.78399210861622348</v>
          </cell>
          <cell r="I842">
            <v>65.247380677553522</v>
          </cell>
          <cell r="J842">
            <v>12706991.841214107</v>
          </cell>
          <cell r="K842">
            <v>1.1130127214787384</v>
          </cell>
          <cell r="L842">
            <v>26.431256370192415</v>
          </cell>
          <cell r="M842">
            <v>30021533.060080469</v>
          </cell>
          <cell r="N842">
            <v>1.0888684989516351</v>
          </cell>
          <cell r="O842">
            <v>27.766813789825861</v>
          </cell>
          <cell r="P842"/>
          <cell r="Q842">
            <v>100973.70373501666</v>
          </cell>
        </row>
        <row r="843">
          <cell r="D843">
            <v>39923</v>
          </cell>
          <cell r="E843" t="str">
            <v/>
          </cell>
          <cell r="F843">
            <v>94208.181568418629</v>
          </cell>
          <cell r="G843">
            <v>1598297.3327825246</v>
          </cell>
          <cell r="H843">
            <v>0.79144236254664135</v>
          </cell>
          <cell r="I843">
            <v>64.409535475875572</v>
          </cell>
          <cell r="J843">
            <v>12801200.022782527</v>
          </cell>
          <cell r="K843">
            <v>1.1114345598360904</v>
          </cell>
          <cell r="L843">
            <v>26.533004584877553</v>
          </cell>
          <cell r="M843">
            <v>29880294.148022596</v>
          </cell>
          <cell r="N843">
            <v>1.0836903748687792</v>
          </cell>
          <cell r="O843">
            <v>28.304962300061142</v>
          </cell>
          <cell r="P843"/>
          <cell r="Q843">
            <v>100973.70373501666</v>
          </cell>
        </row>
        <row r="844">
          <cell r="D844">
            <v>39924</v>
          </cell>
          <cell r="E844" t="str">
            <v/>
          </cell>
          <cell r="F844">
            <v>91671.418862838502</v>
          </cell>
          <cell r="G844">
            <v>1689968.7516453632</v>
          </cell>
          <cell r="H844">
            <v>0.79698673498687533</v>
          </cell>
          <cell r="I844">
            <v>63.786603413636065</v>
          </cell>
          <cell r="J844">
            <v>12892871.441645365</v>
          </cell>
          <cell r="K844">
            <v>1.1096654941433086</v>
          </cell>
          <cell r="L844">
            <v>26.647469182955362</v>
          </cell>
          <cell r="M844">
            <v>29661626.882242419</v>
          </cell>
          <cell r="N844">
            <v>1.0757047738230887</v>
          </cell>
          <cell r="O844">
            <v>29.149722372442476</v>
          </cell>
          <cell r="P844"/>
          <cell r="Q844">
            <v>100973.70373501666</v>
          </cell>
        </row>
        <row r="845">
          <cell r="D845">
            <v>39925</v>
          </cell>
          <cell r="E845" t="str">
            <v/>
          </cell>
          <cell r="F845">
            <v>87974.612778386465</v>
          </cell>
          <cell r="G845">
            <v>1777943.3644237497</v>
          </cell>
          <cell r="H845">
            <v>0.80036291117823721</v>
          </cell>
          <cell r="I845">
            <v>63.407600822904975</v>
          </cell>
          <cell r="J845">
            <v>12980846.054423751</v>
          </cell>
          <cell r="K845">
            <v>1.1076114761821607</v>
          </cell>
          <cell r="L845">
            <v>26.7809138095908</v>
          </cell>
          <cell r="M845">
            <v>29503678.907552086</v>
          </cell>
          <cell r="N845">
            <v>1.0699219152346831</v>
          </cell>
          <cell r="O845">
            <v>29.772701789847723</v>
          </cell>
          <cell r="P845"/>
          <cell r="Q845">
            <v>100973.70373501666</v>
          </cell>
        </row>
        <row r="846">
          <cell r="D846">
            <v>39926</v>
          </cell>
          <cell r="E846" t="str">
            <v/>
          </cell>
          <cell r="F846">
            <v>93953.010937482613</v>
          </cell>
          <cell r="G846">
            <v>1871896.3753612323</v>
          </cell>
          <cell r="H846">
            <v>0.80601974492617412</v>
          </cell>
          <cell r="I846">
            <v>62.773246345662727</v>
          </cell>
          <cell r="J846">
            <v>13074799.065361233</v>
          </cell>
          <cell r="K846">
            <v>1.1060983085713028</v>
          </cell>
          <cell r="L846">
            <v>26.879594481217595</v>
          </cell>
          <cell r="M846">
            <v>29342057.429762453</v>
          </cell>
          <cell r="N846">
            <v>1.0640064391266497</v>
          </cell>
          <cell r="O846">
            <v>30.419724163220597</v>
          </cell>
          <cell r="P846"/>
          <cell r="Q846">
            <v>100973.70373501666</v>
          </cell>
        </row>
        <row r="847">
          <cell r="D847">
            <v>39927</v>
          </cell>
          <cell r="E847" t="str">
            <v/>
          </cell>
          <cell r="F847">
            <v>93045.136747270852</v>
          </cell>
          <cell r="G847">
            <v>1964941.5121085031</v>
          </cell>
          <cell r="H847">
            <v>0.81083054276564448</v>
          </cell>
          <cell r="I847">
            <v>62.234536269919374</v>
          </cell>
          <cell r="J847">
            <v>13167844.202108504</v>
          </cell>
          <cell r="K847">
            <v>1.1045346198220369</v>
          </cell>
          <cell r="L847">
            <v>26.981903729613201</v>
          </cell>
          <cell r="M847">
            <v>29252354.680883683</v>
          </cell>
          <cell r="N847">
            <v>1.060699363395285</v>
          </cell>
          <cell r="O847">
            <v>30.785738626393588</v>
          </cell>
          <cell r="P847"/>
          <cell r="Q847">
            <v>100973.70373501666</v>
          </cell>
        </row>
        <row r="848">
          <cell r="D848">
            <v>39928</v>
          </cell>
          <cell r="E848" t="str">
            <v/>
          </cell>
          <cell r="F848">
            <v>46075.035751095944</v>
          </cell>
          <cell r="G848">
            <v>2011016.5478595991</v>
          </cell>
          <cell r="H848">
            <v>0.79664961211567331</v>
          </cell>
          <cell r="I848">
            <v>63.824462666894746</v>
          </cell>
          <cell r="J848">
            <v>13213919.237859599</v>
          </cell>
          <cell r="K848">
            <v>1.0990903782094996</v>
          </cell>
          <cell r="L848">
            <v>27.340766655865334</v>
          </cell>
          <cell r="M848">
            <v>29101699.605453856</v>
          </cell>
          <cell r="N848">
            <v>1.055182588947595</v>
          </cell>
          <cell r="O848">
            <v>31.403152134740186</v>
          </cell>
          <cell r="P848"/>
          <cell r="Q848">
            <v>100973.70373501666</v>
          </cell>
        </row>
        <row r="849">
          <cell r="D849">
            <v>39929</v>
          </cell>
          <cell r="E849" t="str">
            <v/>
          </cell>
          <cell r="F849">
            <v>105336.88441849193</v>
          </cell>
          <cell r="G849">
            <v>2116353.4322780911</v>
          </cell>
          <cell r="H849">
            <v>0.80613274469345453</v>
          </cell>
          <cell r="I849">
            <v>62.760584104510244</v>
          </cell>
          <cell r="J849">
            <v>13319256.122278091</v>
          </cell>
          <cell r="K849">
            <v>1.0986249755192365</v>
          </cell>
          <cell r="L849">
            <v>27.371636206752846</v>
          </cell>
          <cell r="M849">
            <v>29034155.14957292</v>
          </cell>
          <cell r="N849">
            <v>1.0526796871449429</v>
          </cell>
          <cell r="O849">
            <v>31.686079895746033</v>
          </cell>
          <cell r="P849"/>
          <cell r="Q849">
            <v>100973.70373501666</v>
          </cell>
        </row>
        <row r="850">
          <cell r="D850">
            <v>39930</v>
          </cell>
          <cell r="E850" t="str">
            <v/>
          </cell>
          <cell r="F850">
            <v>81094.416284087085</v>
          </cell>
          <cell r="G850">
            <v>2197447.8485621782</v>
          </cell>
          <cell r="H850">
            <v>0.80602131390304288</v>
          </cell>
          <cell r="I850">
            <v>62.773070530532848</v>
          </cell>
          <cell r="J850">
            <v>13400350.538562177</v>
          </cell>
          <cell r="K850">
            <v>1.0961841631072247</v>
          </cell>
          <cell r="L850">
            <v>27.534028973514946</v>
          </cell>
          <cell r="M850">
            <v>28984111.252020545</v>
          </cell>
          <cell r="N850">
            <v>1.0508115196156753</v>
          </cell>
          <cell r="O850">
            <v>31.898399697457403</v>
          </cell>
          <cell r="P850"/>
          <cell r="Q850">
            <v>100973.70373501666</v>
          </cell>
        </row>
        <row r="851">
          <cell r="D851">
            <v>39931</v>
          </cell>
          <cell r="E851" t="str">
            <v/>
          </cell>
          <cell r="F851">
            <v>82919.248403235382</v>
          </cell>
          <cell r="G851">
            <v>2280367.0969654135</v>
          </cell>
          <cell r="H851">
            <v>0.80656328352780693</v>
          </cell>
          <cell r="I851">
            <v>62.712343512377053</v>
          </cell>
          <cell r="J851">
            <v>13483269.786965413</v>
          </cell>
          <cell r="K851">
            <v>1.093931395374905</v>
          </cell>
          <cell r="L851">
            <v>27.684652776678863</v>
          </cell>
          <cell r="M851">
            <v>28910759.942125663</v>
          </cell>
          <cell r="N851">
            <v>1.0480985821284849</v>
          </cell>
          <cell r="O851">
            <v>32.208464416510076</v>
          </cell>
          <cell r="P851"/>
          <cell r="Q851">
            <v>100973.70373501666</v>
          </cell>
        </row>
        <row r="852">
          <cell r="D852">
            <v>39932</v>
          </cell>
          <cell r="E852" t="str">
            <v/>
          </cell>
          <cell r="F852">
            <v>74849.544880825109</v>
          </cell>
          <cell r="G852">
            <v>2355216.6418462386</v>
          </cell>
          <cell r="H852">
            <v>0.8043120530999277</v>
          </cell>
          <cell r="I852">
            <v>62.964649757162391</v>
          </cell>
          <cell r="J852">
            <v>13558119.331846239</v>
          </cell>
          <cell r="K852">
            <v>1.0910658429694211</v>
          </cell>
          <cell r="L852">
            <v>27.877280620209689</v>
          </cell>
          <cell r="M852">
            <v>28847381.800375987</v>
          </cell>
          <cell r="N852">
            <v>1.0457474597888086</v>
          </cell>
          <cell r="O852">
            <v>32.47883660247399</v>
          </cell>
          <cell r="P852"/>
          <cell r="Q852">
            <v>100973.70373501666</v>
          </cell>
        </row>
        <row r="853">
          <cell r="D853">
            <v>39933</v>
          </cell>
          <cell r="E853" t="str">
            <v>*</v>
          </cell>
          <cell r="F853">
            <v>52517.48215376115</v>
          </cell>
          <cell r="G853">
            <v>2407734.1239999998</v>
          </cell>
          <cell r="H853">
            <v>0.79483866754013799</v>
          </cell>
          <cell r="I853">
            <v>64.027875321146695</v>
          </cell>
          <cell r="J853">
            <v>13610636.813999999</v>
          </cell>
          <cell r="K853">
            <v>1.0864638360432834</v>
          </cell>
          <cell r="L853">
            <v>28.189063416481563</v>
          </cell>
          <cell r="M853">
            <v>28772544.973999992</v>
          </cell>
          <cell r="N853">
            <v>1.0429812099658029</v>
          </cell>
          <cell r="O853">
            <v>32.79891617410955</v>
          </cell>
          <cell r="P853"/>
          <cell r="Q853">
            <v>100973.70373501666</v>
          </cell>
        </row>
        <row r="854">
          <cell r="D854">
            <v>39934</v>
          </cell>
          <cell r="E854" t="str">
            <v/>
          </cell>
          <cell r="F854">
            <v>74477.441294667835</v>
          </cell>
          <cell r="G854">
            <v>74477.441294667835</v>
          </cell>
          <cell r="H854">
            <v>0.76952958180591557</v>
          </cell>
          <cell r="I854">
            <v>70.116883432672466</v>
          </cell>
          <cell r="J854">
            <v>13685114.255294668</v>
          </cell>
          <cell r="K854">
            <v>1.0840340775106947</v>
          </cell>
          <cell r="L854">
            <v>28.923054067835519</v>
          </cell>
          <cell r="M854">
            <v>28732289.041821551</v>
          </cell>
          <cell r="N854">
            <v>1.0415286433208208</v>
          </cell>
          <cell r="O854">
            <v>33.418402145545258</v>
          </cell>
          <cell r="P854"/>
          <cell r="Q854">
            <v>96783.077682193543</v>
          </cell>
        </row>
        <row r="855">
          <cell r="D855">
            <v>39935</v>
          </cell>
          <cell r="E855" t="str">
            <v/>
          </cell>
          <cell r="F855">
            <v>74812.821515029864</v>
          </cell>
          <cell r="G855">
            <v>149290.26280969771</v>
          </cell>
          <cell r="H855">
            <v>0.7712622205501769</v>
          </cell>
          <cell r="I855">
            <v>69.910013816872166</v>
          </cell>
          <cell r="J855">
            <v>13759927.076809697</v>
          </cell>
          <cell r="K855">
            <v>1.0816676549827591</v>
          </cell>
          <cell r="L855">
            <v>29.108327873521656</v>
          </cell>
          <cell r="M855">
            <v>28688578.451412831</v>
          </cell>
          <cell r="N855">
            <v>1.0399508279091183</v>
          </cell>
          <cell r="O855">
            <v>33.590152759847939</v>
          </cell>
          <cell r="P855"/>
          <cell r="Q855">
            <v>96783.077682193543</v>
          </cell>
        </row>
        <row r="856">
          <cell r="D856">
            <v>39936</v>
          </cell>
          <cell r="E856" t="str">
            <v/>
          </cell>
          <cell r="F856">
            <v>100059.18732688705</v>
          </cell>
          <cell r="G856">
            <v>249349.45013658475</v>
          </cell>
          <cell r="H856">
            <v>0.85879148885708168</v>
          </cell>
          <cell r="I856">
            <v>59.381552401055927</v>
          </cell>
          <cell r="J856">
            <v>13859986.264136584</v>
          </cell>
          <cell r="K856">
            <v>1.0813065998484588</v>
          </cell>
          <cell r="L856">
            <v>29.136680257768965</v>
          </cell>
          <cell r="M856">
            <v>28690924.136581454</v>
          </cell>
          <cell r="N856">
            <v>1.0400425266783018</v>
          </cell>
          <cell r="O856">
            <v>33.580154470082803</v>
          </cell>
          <cell r="P856"/>
          <cell r="Q856">
            <v>96783.077682193543</v>
          </cell>
        </row>
        <row r="857">
          <cell r="D857">
            <v>39937</v>
          </cell>
          <cell r="E857" t="str">
            <v/>
          </cell>
          <cell r="F857">
            <v>74916.800574117893</v>
          </cell>
          <cell r="G857">
            <v>324266.25071070262</v>
          </cell>
          <cell r="H857">
            <v>0.83761091937863164</v>
          </cell>
          <cell r="I857">
            <v>61.922619449484209</v>
          </cell>
          <cell r="J857">
            <v>13934903.064710703</v>
          </cell>
          <cell r="K857">
            <v>1.0790041368914913</v>
          </cell>
          <cell r="L857">
            <v>29.31801059607837</v>
          </cell>
          <cell r="M857">
            <v>28672492.849222962</v>
          </cell>
          <cell r="N857">
            <v>1.0393810590553518</v>
          </cell>
          <cell r="O857">
            <v>33.65232275962078</v>
          </cell>
          <cell r="P857"/>
          <cell r="Q857">
            <v>96783.077682193543</v>
          </cell>
        </row>
        <row r="858">
          <cell r="D858">
            <v>39938</v>
          </cell>
          <cell r="E858" t="str">
            <v/>
          </cell>
          <cell r="F858">
            <v>78422.03288742037</v>
          </cell>
          <cell r="G858">
            <v>402688.283598123</v>
          </cell>
          <cell r="H858">
            <v>0.83214605950108333</v>
          </cell>
          <cell r="I858">
            <v>62.580740553948935</v>
          </cell>
          <cell r="J858">
            <v>14013325.097598122</v>
          </cell>
          <cell r="K858">
            <v>1.0770053243805016</v>
          </cell>
          <cell r="L858">
            <v>29.476165235840867</v>
          </cell>
          <cell r="M858">
            <v>28636661.122189086</v>
          </cell>
          <cell r="N858">
            <v>1.0380888110293414</v>
          </cell>
          <cell r="O858">
            <v>33.793617804598327</v>
          </cell>
          <cell r="P858"/>
          <cell r="Q858">
            <v>96783.077682193543</v>
          </cell>
        </row>
        <row r="859">
          <cell r="D859">
            <v>39939</v>
          </cell>
          <cell r="E859" t="str">
            <v/>
          </cell>
          <cell r="F859">
            <v>79300.902637326406</v>
          </cell>
          <cell r="G859">
            <v>481989.18623544939</v>
          </cell>
          <cell r="H859">
            <v>0.83001628965578156</v>
          </cell>
          <cell r="I859">
            <v>62.837411775215834</v>
          </cell>
          <cell r="J859">
            <v>14092626.00023545</v>
          </cell>
          <cell r="K859">
            <v>1.0751030755325437</v>
          </cell>
          <cell r="L859">
            <v>29.627317463431137</v>
          </cell>
          <cell r="M859">
            <v>28603345.712073911</v>
          </cell>
          <cell r="N859">
            <v>1.0368877643700161</v>
          </cell>
          <cell r="O859">
            <v>33.925304113031061</v>
          </cell>
          <cell r="P859"/>
          <cell r="Q859">
            <v>96783.077682193543</v>
          </cell>
        </row>
        <row r="860">
          <cell r="D860">
            <v>39940</v>
          </cell>
          <cell r="E860" t="str">
            <v/>
          </cell>
          <cell r="F860">
            <v>79947.134629331384</v>
          </cell>
          <cell r="G860">
            <v>561936.32086478081</v>
          </cell>
          <cell r="H860">
            <v>0.82944889942435474</v>
          </cell>
          <cell r="I860">
            <v>62.905806631676676</v>
          </cell>
          <cell r="J860">
            <v>14172573.134864781</v>
          </cell>
          <cell r="K860">
            <v>1.0732776496422485</v>
          </cell>
          <cell r="L860">
            <v>29.77295121767548</v>
          </cell>
          <cell r="M860">
            <v>28588561.073508676</v>
          </cell>
          <cell r="N860">
            <v>1.0363584577625851</v>
          </cell>
          <cell r="O860">
            <v>33.983449861630753</v>
          </cell>
          <cell r="P860"/>
          <cell r="Q860">
            <v>96783.077682193543</v>
          </cell>
        </row>
        <row r="861">
          <cell r="D861">
            <v>39941</v>
          </cell>
          <cell r="E861" t="str">
            <v/>
          </cell>
          <cell r="F861">
            <v>63931.229440331066</v>
          </cell>
          <cell r="G861">
            <v>625867.55030511192</v>
          </cell>
          <cell r="H861">
            <v>0.80833804484947291</v>
          </cell>
          <cell r="I861">
            <v>65.452920568167968</v>
          </cell>
          <cell r="J861">
            <v>14236504.364305113</v>
          </cell>
          <cell r="K861">
            <v>1.0702747403793713</v>
          </cell>
          <cell r="L861">
            <v>30.013775512421027</v>
          </cell>
          <cell r="M861">
            <v>28546148.055877309</v>
          </cell>
          <cell r="N861">
            <v>1.0348275868618313</v>
          </cell>
          <cell r="O861">
            <v>34.15200200378186</v>
          </cell>
          <cell r="P861"/>
          <cell r="Q861">
            <v>96783.077682193543</v>
          </cell>
        </row>
        <row r="862">
          <cell r="D862">
            <v>39942</v>
          </cell>
          <cell r="E862" t="str">
            <v/>
          </cell>
          <cell r="F862">
            <v>71903.605097792053</v>
          </cell>
          <cell r="G862">
            <v>697771.15540290391</v>
          </cell>
          <cell r="H862">
            <v>0.80107111940256748</v>
          </cell>
          <cell r="I862">
            <v>66.329511167607464</v>
          </cell>
          <cell r="J862">
            <v>14308407.969402904</v>
          </cell>
          <cell r="K862">
            <v>1.0679102331510479</v>
          </cell>
          <cell r="L862">
            <v>30.204497695814791</v>
          </cell>
          <cell r="M862">
            <v>28514156.663909767</v>
          </cell>
          <cell r="N862">
            <v>1.03367449353189</v>
          </cell>
          <cell r="O862">
            <v>34.27933438338944</v>
          </cell>
          <cell r="P862"/>
          <cell r="Q862">
            <v>96783.077682193543</v>
          </cell>
        </row>
        <row r="863">
          <cell r="D863">
            <v>39943</v>
          </cell>
          <cell r="E863" t="str">
            <v/>
          </cell>
          <cell r="F863">
            <v>88475.18384057087</v>
          </cell>
          <cell r="G863">
            <v>786246.33924347477</v>
          </cell>
          <cell r="H863">
            <v>0.81237997186374944</v>
          </cell>
          <cell r="I863">
            <v>64.965143503954323</v>
          </cell>
          <cell r="J863">
            <v>14396883.153243475</v>
          </cell>
          <cell r="K863">
            <v>1.0668075929172309</v>
          </cell>
          <cell r="L863">
            <v>30.293767643604607</v>
          </cell>
          <cell r="M863">
            <v>28481814.46049121</v>
          </cell>
          <cell r="N863">
            <v>1.0325086679710336</v>
          </cell>
          <cell r="O863">
            <v>34.408399342686025</v>
          </cell>
          <cell r="P863"/>
          <cell r="Q863">
            <v>96783.077682193543</v>
          </cell>
        </row>
        <row r="864">
          <cell r="D864">
            <v>39944</v>
          </cell>
          <cell r="E864" t="str">
            <v/>
          </cell>
          <cell r="F864">
            <v>116523.5217451191</v>
          </cell>
          <cell r="G864">
            <v>902769.86098859389</v>
          </cell>
          <cell r="H864">
            <v>0.84797868933340326</v>
          </cell>
          <cell r="I864">
            <v>60.676528518665521</v>
          </cell>
          <cell r="J864">
            <v>14513406.674988594</v>
          </cell>
          <cell r="K864">
            <v>1.0677842353078641</v>
          </cell>
          <cell r="L864">
            <v>30.214687860140998</v>
          </cell>
          <cell r="M864">
            <v>28468640.683218922</v>
          </cell>
          <cell r="N864">
            <v>1.0320377162305669</v>
          </cell>
          <cell r="O864">
            <v>34.460629998149116</v>
          </cell>
          <cell r="P864"/>
          <cell r="Q864">
            <v>96783.077682193543</v>
          </cell>
        </row>
        <row r="865">
          <cell r="D865">
            <v>39945</v>
          </cell>
          <cell r="E865" t="str">
            <v/>
          </cell>
          <cell r="F865">
            <v>102729.55997997813</v>
          </cell>
          <cell r="G865">
            <v>1005499.420968572</v>
          </cell>
          <cell r="H865">
            <v>0.86576724382741854</v>
          </cell>
          <cell r="I865">
            <v>58.549238293386473</v>
          </cell>
          <cell r="J865">
            <v>14616136.234968573</v>
          </cell>
          <cell r="K865">
            <v>1.067739389750036</v>
          </cell>
          <cell r="L865">
            <v>30.218315438772457</v>
          </cell>
          <cell r="M865">
            <v>28453991.805515945</v>
          </cell>
          <cell r="N865">
            <v>1.0315132831525469</v>
          </cell>
          <cell r="O865">
            <v>34.518854931900499</v>
          </cell>
          <cell r="P865"/>
          <cell r="Q865">
            <v>96783.077682193543</v>
          </cell>
        </row>
        <row r="866">
          <cell r="D866">
            <v>39946</v>
          </cell>
          <cell r="E866" t="str">
            <v/>
          </cell>
          <cell r="F866">
            <v>110076.52274449728</v>
          </cell>
          <cell r="G866">
            <v>1115575.9437130694</v>
          </cell>
          <cell r="H866">
            <v>0.88665845504066665</v>
          </cell>
          <cell r="I866">
            <v>56.07508880141404</v>
          </cell>
          <cell r="J866">
            <v>14726212.75771307</v>
          </cell>
          <cell r="K866">
            <v>1.068228116888057</v>
          </cell>
          <cell r="L866">
            <v>30.178800825703888</v>
          </cell>
          <cell r="M866">
            <v>28431212.237394996</v>
          </cell>
          <cell r="N866">
            <v>1.0306940879064468</v>
          </cell>
          <cell r="O866">
            <v>34.609938363777459</v>
          </cell>
          <cell r="P866"/>
          <cell r="Q866">
            <v>96783.077682193543</v>
          </cell>
        </row>
        <row r="867">
          <cell r="D867">
            <v>39947</v>
          </cell>
          <cell r="E867" t="str">
            <v/>
          </cell>
          <cell r="F867">
            <v>105138.76762819701</v>
          </cell>
          <cell r="G867">
            <v>1220714.7113412665</v>
          </cell>
          <cell r="H867">
            <v>0.90092100851830836</v>
          </cell>
          <cell r="I867">
            <v>54.405245364528888</v>
          </cell>
          <cell r="J867">
            <v>14831351.525341267</v>
          </cell>
          <cell r="K867">
            <v>1.0683543457364009</v>
          </cell>
          <cell r="L867">
            <v>30.168601670536898</v>
          </cell>
          <cell r="M867">
            <v>28396864.076735158</v>
          </cell>
          <cell r="N867">
            <v>1.0294554924959889</v>
          </cell>
          <cell r="O867">
            <v>34.747960347387085</v>
          </cell>
          <cell r="P867"/>
          <cell r="Q867">
            <v>96783.077682193543</v>
          </cell>
        </row>
        <row r="868">
          <cell r="D868">
            <v>39948</v>
          </cell>
          <cell r="E868" t="str">
            <v/>
          </cell>
          <cell r="F868">
            <v>85086.617353127163</v>
          </cell>
          <cell r="G868">
            <v>1305801.3286943936</v>
          </cell>
          <cell r="H868">
            <v>0.89946945269519896</v>
          </cell>
          <cell r="I868">
            <v>54.574383266460515</v>
          </cell>
          <cell r="J868">
            <v>14916438.142694393</v>
          </cell>
          <cell r="K868">
            <v>1.0670444001958528</v>
          </cell>
          <cell r="L868">
            <v>30.274577948167114</v>
          </cell>
          <cell r="M868">
            <v>28339409.802925367</v>
          </cell>
          <cell r="N868">
            <v>1.0273792229456811</v>
          </cell>
          <cell r="O868">
            <v>34.980155496721345</v>
          </cell>
          <cell r="P868"/>
          <cell r="Q868">
            <v>96783.077682193543</v>
          </cell>
        </row>
        <row r="869">
          <cell r="D869">
            <v>39949</v>
          </cell>
          <cell r="E869" t="str">
            <v/>
          </cell>
          <cell r="F869">
            <v>77267.81142533524</v>
          </cell>
          <cell r="G869">
            <v>1383069.1401197289</v>
          </cell>
          <cell r="H869">
            <v>0.89315015938356412</v>
          </cell>
          <cell r="I869">
            <v>55.312899767382987</v>
          </cell>
          <cell r="J869">
            <v>14993705.954119729</v>
          </cell>
          <cell r="K869">
            <v>1.0651969973998161</v>
          </cell>
          <cell r="L869">
            <v>30.424539884465361</v>
          </cell>
          <cell r="M869">
            <v>28266223.350183781</v>
          </cell>
          <cell r="N869">
            <v>1.0247325896464967</v>
          </cell>
          <cell r="O869">
            <v>35.277635606148024</v>
          </cell>
          <cell r="P869"/>
          <cell r="Q869">
            <v>96783.077682193543</v>
          </cell>
        </row>
        <row r="870">
          <cell r="D870">
            <v>39950</v>
          </cell>
          <cell r="E870" t="str">
            <v/>
          </cell>
          <cell r="F870">
            <v>102743.77503481922</v>
          </cell>
          <cell r="G870">
            <v>1485812.9151545481</v>
          </cell>
          <cell r="H870">
            <v>0.90305828051853387</v>
          </cell>
          <cell r="I870">
            <v>54.156557899325229</v>
          </cell>
          <cell r="J870">
            <v>15096449.729154548</v>
          </cell>
          <cell r="K870">
            <v>1.0651723537662428</v>
          </cell>
          <cell r="L870">
            <v>30.42654431220646</v>
          </cell>
          <cell r="M870">
            <v>28223183.940116651</v>
          </cell>
          <cell r="N870">
            <v>1.023178847158996</v>
          </cell>
          <cell r="O870">
            <v>35.453056373259415</v>
          </cell>
          <cell r="P870"/>
          <cell r="Q870">
            <v>96783.077682193543</v>
          </cell>
        </row>
        <row r="871">
          <cell r="D871">
            <v>39951</v>
          </cell>
          <cell r="E871" t="str">
            <v/>
          </cell>
          <cell r="F871">
            <v>112988.26640870621</v>
          </cell>
          <cell r="G871">
            <v>1598801.1815632544</v>
          </cell>
          <cell r="H871">
            <v>0.91774605635388906</v>
          </cell>
          <cell r="I871">
            <v>52.459453818761091</v>
          </cell>
          <cell r="J871">
            <v>15209437.995563254</v>
          </cell>
          <cell r="K871">
            <v>1.0658659706700373</v>
          </cell>
          <cell r="L871">
            <v>30.370168096354178</v>
          </cell>
          <cell r="M871">
            <v>28201050.109314207</v>
          </cell>
          <cell r="N871">
            <v>1.0223829823549493</v>
          </cell>
          <cell r="O871">
            <v>35.54313447594695</v>
          </cell>
          <cell r="P871"/>
          <cell r="Q871">
            <v>96783.077682193543</v>
          </cell>
        </row>
        <row r="872">
          <cell r="D872">
            <v>39952</v>
          </cell>
          <cell r="E872" t="str">
            <v/>
          </cell>
          <cell r="F872">
            <v>80061.869363872625</v>
          </cell>
          <cell r="G872">
            <v>1678863.050927127</v>
          </cell>
          <cell r="H872">
            <v>0.91298205557011169</v>
          </cell>
          <cell r="I872">
            <v>53.007554840744021</v>
          </cell>
          <cell r="J872">
            <v>15289499.864927126</v>
          </cell>
          <cell r="K872">
            <v>1.0642583297978796</v>
          </cell>
          <cell r="L872">
            <v>30.500962166698862</v>
          </cell>
          <cell r="M872">
            <v>28146899.857178677</v>
          </cell>
          <cell r="N872">
            <v>1.0204263968704606</v>
          </cell>
          <cell r="O872">
            <v>35.765227953574097</v>
          </cell>
          <cell r="P872"/>
          <cell r="Q872">
            <v>96783.077682193543</v>
          </cell>
        </row>
        <row r="873">
          <cell r="D873">
            <v>39953</v>
          </cell>
          <cell r="E873" t="str">
            <v/>
          </cell>
          <cell r="F873">
            <v>93102.069206965098</v>
          </cell>
          <cell r="G873">
            <v>1771965.1201340922</v>
          </cell>
          <cell r="H873">
            <v>0.91543127299210869</v>
          </cell>
          <cell r="I873">
            <v>52.725479279802421</v>
          </cell>
          <cell r="J873">
            <v>15382601.93413409</v>
          </cell>
          <cell r="K873">
            <v>1.063573821651695</v>
          </cell>
          <cell r="L873">
            <v>30.556788141416003</v>
          </cell>
          <cell r="M873">
            <v>28108121.629070118</v>
          </cell>
          <cell r="N873">
            <v>1.0190270810483457</v>
          </cell>
          <cell r="O873">
            <v>35.924624029662475</v>
          </cell>
          <cell r="P873"/>
          <cell r="Q873">
            <v>96783.077682193543</v>
          </cell>
        </row>
        <row r="874">
          <cell r="D874">
            <v>39954</v>
          </cell>
          <cell r="E874" t="str">
            <v/>
          </cell>
          <cell r="F874">
            <v>91126.405302656</v>
          </cell>
          <cell r="G874">
            <v>1863091.5254367483</v>
          </cell>
          <cell r="H874">
            <v>0.91667516877012156</v>
          </cell>
          <cell r="I874">
            <v>52.582455949317804</v>
          </cell>
          <cell r="J874">
            <v>15473728.339436747</v>
          </cell>
          <cell r="K874">
            <v>1.0627627216212414</v>
          </cell>
          <cell r="L874">
            <v>30.623043631427194</v>
          </cell>
          <cell r="M874">
            <v>28081775.840581391</v>
          </cell>
          <cell r="N874">
            <v>1.0180784737305308</v>
          </cell>
          <cell r="O874">
            <v>36.032944355141737</v>
          </cell>
          <cell r="P874"/>
          <cell r="Q874">
            <v>96783.077682193543</v>
          </cell>
        </row>
        <row r="875">
          <cell r="D875">
            <v>39955</v>
          </cell>
          <cell r="E875" t="str">
            <v/>
          </cell>
          <cell r="F875">
            <v>79697.08606068691</v>
          </cell>
          <cell r="G875">
            <v>1942788.6114974353</v>
          </cell>
          <cell r="H875">
            <v>0.91243815928092431</v>
          </cell>
          <cell r="I875">
            <v>53.070277859164982</v>
          </cell>
          <cell r="J875">
            <v>15553425.425497433</v>
          </cell>
          <cell r="K875">
            <v>1.0611825314171628</v>
          </cell>
          <cell r="L875">
            <v>30.752450686591825</v>
          </cell>
          <cell r="M875">
            <v>28047022.482698869</v>
          </cell>
          <cell r="N875">
            <v>1.0168250437405904</v>
          </cell>
          <cell r="O875">
            <v>36.176399180780827</v>
          </cell>
          <cell r="P875"/>
          <cell r="Q875">
            <v>96783.077682193543</v>
          </cell>
        </row>
        <row r="876">
          <cell r="D876">
            <v>39956</v>
          </cell>
          <cell r="E876" t="str">
            <v/>
          </cell>
          <cell r="F876">
            <v>75771.194608346152</v>
          </cell>
          <cell r="G876">
            <v>2018559.8061057813</v>
          </cell>
          <cell r="H876">
            <v>0.90680594100215439</v>
          </cell>
          <cell r="I876">
            <v>53.721522138093668</v>
          </cell>
          <cell r="J876">
            <v>15629196.620105779</v>
          </cell>
          <cell r="K876">
            <v>1.0593569739275939</v>
          </cell>
          <cell r="L876">
            <v>30.90249123695158</v>
          </cell>
          <cell r="M876">
            <v>27974065.346159432</v>
          </cell>
          <cell r="N876">
            <v>1.0141865377088595</v>
          </cell>
          <cell r="O876">
            <v>36.479590026710682</v>
          </cell>
          <cell r="P876"/>
          <cell r="Q876">
            <v>96783.077682193543</v>
          </cell>
        </row>
        <row r="877">
          <cell r="D877">
            <v>39957</v>
          </cell>
          <cell r="E877" t="str">
            <v/>
          </cell>
          <cell r="F877">
            <v>90038.613831325347</v>
          </cell>
          <cell r="G877">
            <v>2108598.4199371068</v>
          </cell>
          <cell r="H877">
            <v>0.90778542697184628</v>
          </cell>
          <cell r="I877">
            <v>53.608042525921384</v>
          </cell>
          <cell r="J877">
            <v>15719235.233937103</v>
          </cell>
          <cell r="K877">
            <v>1.0585159639995014</v>
          </cell>
          <cell r="L877">
            <v>30.97180765865626</v>
          </cell>
          <cell r="M877">
            <v>27896503.306177337</v>
          </cell>
          <cell r="N877">
            <v>1.0113810481656085</v>
          </cell>
          <cell r="O877">
            <v>36.803768872578502</v>
          </cell>
          <cell r="P877"/>
          <cell r="Q877">
            <v>96783.077682193543</v>
          </cell>
        </row>
        <row r="878">
          <cell r="D878">
            <v>39958</v>
          </cell>
          <cell r="E878" t="str">
            <v/>
          </cell>
          <cell r="F878">
            <v>93930.648746752326</v>
          </cell>
          <cell r="G878">
            <v>2202529.068683859</v>
          </cell>
          <cell r="H878">
            <v>0.91029511415882036</v>
          </cell>
          <cell r="I878">
            <v>53.317705953792704</v>
          </cell>
          <cell r="J878">
            <v>15813165.882683856</v>
          </cell>
          <cell r="K878">
            <v>1.0579462335798049</v>
          </cell>
          <cell r="L878">
            <v>31.018834930595197</v>
          </cell>
          <cell r="M878">
            <v>27807489.238115419</v>
          </cell>
          <cell r="N878">
            <v>1.0081603294421602</v>
          </cell>
          <cell r="O878">
            <v>37.178204788385614</v>
          </cell>
          <cell r="P878"/>
          <cell r="Q878">
            <v>96783.077682193543</v>
          </cell>
        </row>
        <row r="879">
          <cell r="D879">
            <v>39959</v>
          </cell>
          <cell r="E879" t="str">
            <v/>
          </cell>
          <cell r="F879">
            <v>85482.076732515037</v>
          </cell>
          <cell r="G879">
            <v>2288011.1454163739</v>
          </cell>
          <cell r="H879">
            <v>0.90925429090845211</v>
          </cell>
          <cell r="I879">
            <v>53.438040053212035</v>
          </cell>
          <cell r="J879">
            <v>15898647.959416371</v>
          </cell>
          <cell r="K879">
            <v>1.0568222364149118</v>
          </cell>
          <cell r="L879">
            <v>31.111778520731683</v>
          </cell>
          <cell r="M879">
            <v>27683427.550651927</v>
          </cell>
          <cell r="N879">
            <v>1.0036689100646836</v>
          </cell>
          <cell r="O879">
            <v>37.704409137672847</v>
          </cell>
          <cell r="P879"/>
          <cell r="Q879">
            <v>96783.077682193543</v>
          </cell>
        </row>
        <row r="880">
          <cell r="D880">
            <v>39960</v>
          </cell>
          <cell r="E880" t="str">
            <v/>
          </cell>
          <cell r="F880">
            <v>93805.229166989986</v>
          </cell>
          <cell r="G880">
            <v>2381816.374583364</v>
          </cell>
          <cell r="H880">
            <v>0.91147567729286505</v>
          </cell>
          <cell r="I880">
            <v>53.181345757132888</v>
          </cell>
          <cell r="J880">
            <v>15992453.188583361</v>
          </cell>
          <cell r="K880">
            <v>1.0562623328874008</v>
          </cell>
          <cell r="L880">
            <v>31.15815904804251</v>
          </cell>
          <cell r="M880">
            <v>27582908.802938029</v>
          </cell>
          <cell r="N880">
            <v>1.0000309931466878</v>
          </cell>
          <cell r="O880">
            <v>38.134043330983957</v>
          </cell>
          <cell r="P880"/>
          <cell r="Q880">
            <v>96783.077682193543</v>
          </cell>
        </row>
        <row r="881">
          <cell r="D881">
            <v>39961</v>
          </cell>
          <cell r="E881" t="str">
            <v/>
          </cell>
          <cell r="F881">
            <v>82962.197172490851</v>
          </cell>
          <cell r="G881">
            <v>2464778.5717558549</v>
          </cell>
          <cell r="H881">
            <v>0.90953716540400242</v>
          </cell>
          <cell r="I881">
            <v>53.405325142636428</v>
          </cell>
          <cell r="J881">
            <v>16075415.385755852</v>
          </cell>
          <cell r="K881">
            <v>1.0549979351286032</v>
          </cell>
          <cell r="L881">
            <v>31.263098144556743</v>
          </cell>
          <cell r="M881">
            <v>27500376.154240329</v>
          </cell>
          <cell r="N881">
            <v>0.99704512801019096</v>
          </cell>
          <cell r="O881">
            <v>38.488944218378606</v>
          </cell>
          <cell r="P881"/>
          <cell r="Q881">
            <v>96783.077682193543</v>
          </cell>
        </row>
        <row r="882">
          <cell r="D882">
            <v>39962</v>
          </cell>
          <cell r="E882" t="str">
            <v/>
          </cell>
          <cell r="F882">
            <v>91946.671609213969</v>
          </cell>
          <cell r="G882">
            <v>2556725.2433650689</v>
          </cell>
          <cell r="H882">
            <v>0.91093341457772425</v>
          </cell>
          <cell r="I882">
            <v>53.2439622561131</v>
          </cell>
          <cell r="J882">
            <v>16167362.057365065</v>
          </cell>
          <cell r="K882">
            <v>1.0543354099830442</v>
          </cell>
          <cell r="L882">
            <v>31.318195712330144</v>
          </cell>
          <cell r="M882">
            <v>27416021.978106547</v>
          </cell>
          <cell r="N882">
            <v>0.99399318341914533</v>
          </cell>
          <cell r="O882">
            <v>38.853803127957164</v>
          </cell>
          <cell r="P882"/>
          <cell r="Q882">
            <v>96783.077682193543</v>
          </cell>
        </row>
        <row r="883">
          <cell r="D883">
            <v>39963</v>
          </cell>
          <cell r="E883" t="str">
            <v/>
          </cell>
          <cell r="F883">
            <v>79553.217952754072</v>
          </cell>
          <cell r="G883">
            <v>2636278.4613178228</v>
          </cell>
          <cell r="H883">
            <v>0.90796811607037586</v>
          </cell>
          <cell r="I883">
            <v>53.586887119536655</v>
          </cell>
          <cell r="J883">
            <v>16246915.27531782</v>
          </cell>
          <cell r="K883">
            <v>1.0528780403192908</v>
          </cell>
          <cell r="L883">
            <v>31.439663863246448</v>
          </cell>
          <cell r="M883">
            <v>27318322.305307314</v>
          </cell>
          <cell r="N883">
            <v>0.9904573432811562</v>
          </cell>
          <cell r="O883">
            <v>39.279152168634248</v>
          </cell>
          <cell r="P883"/>
          <cell r="Q883">
            <v>96783.077682193543</v>
          </cell>
        </row>
        <row r="884">
          <cell r="D884">
            <v>39964</v>
          </cell>
          <cell r="E884" t="str">
            <v>*</v>
          </cell>
          <cell r="F884">
            <v>69228.309682177147</v>
          </cell>
          <cell r="G884">
            <v>2705506.7709999997</v>
          </cell>
          <cell r="H884">
            <v>0.9017528069764924</v>
          </cell>
          <cell r="I884">
            <v>54.308409358608081</v>
          </cell>
          <cell r="J884">
            <v>16316143.584999997</v>
          </cell>
          <cell r="K884">
            <v>1.050773904862238</v>
          </cell>
          <cell r="L884">
            <v>31.6156910501584</v>
          </cell>
          <cell r="M884">
            <v>27221116.149999991</v>
          </cell>
          <cell r="N884">
            <v>0.98693935095447249</v>
          </cell>
          <cell r="O884">
            <v>39.705145128340568</v>
          </cell>
          <cell r="P884"/>
          <cell r="Q884">
            <v>96783.077682193543</v>
          </cell>
        </row>
        <row r="885">
          <cell r="D885">
            <v>39965</v>
          </cell>
          <cell r="E885" t="str">
            <v/>
          </cell>
          <cell r="F885">
            <v>63801.253961278147</v>
          </cell>
          <cell r="G885">
            <v>63801.253961278147</v>
          </cell>
          <cell r="H885">
            <v>1.013729031239877</v>
          </cell>
          <cell r="I885">
            <v>30.671195537372007</v>
          </cell>
          <cell r="J885">
            <v>16379944.838961275</v>
          </cell>
          <cell r="K885">
            <v>1.0506243603503707</v>
          </cell>
          <cell r="L885">
            <v>30.836271524483827</v>
          </cell>
          <cell r="M885">
            <v>27135698.683301114</v>
          </cell>
          <cell r="N885">
            <v>0.98384526938563643</v>
          </cell>
          <cell r="O885">
            <v>40.110523243246107</v>
          </cell>
          <cell r="P885"/>
          <cell r="Q885">
            <v>62937.187350000007</v>
          </cell>
        </row>
        <row r="886">
          <cell r="D886">
            <v>39966</v>
          </cell>
          <cell r="E886" t="str">
            <v/>
          </cell>
          <cell r="F886">
            <v>37218.847790960986</v>
          </cell>
          <cell r="G886">
            <v>101020.10175223913</v>
          </cell>
          <cell r="H886">
            <v>0.80254699968125542</v>
          </cell>
          <cell r="I886">
            <v>57.051940062507043</v>
          </cell>
          <cell r="J886">
            <v>16417163.686752236</v>
          </cell>
          <cell r="K886">
            <v>1.0487778542057307</v>
          </cell>
          <cell r="L886">
            <v>31.002821188876183</v>
          </cell>
          <cell r="M886">
            <v>27024259.305690017</v>
          </cell>
          <cell r="N886">
            <v>0.979807703946867</v>
          </cell>
          <cell r="O886">
            <v>40.587050371489632</v>
          </cell>
          <cell r="P886"/>
          <cell r="Q886">
            <v>62937.187350000007</v>
          </cell>
        </row>
        <row r="887">
          <cell r="D887">
            <v>39967</v>
          </cell>
          <cell r="E887" t="str">
            <v/>
          </cell>
          <cell r="F887">
            <v>64578.559275751148</v>
          </cell>
          <cell r="G887">
            <v>165598.66102799028</v>
          </cell>
          <cell r="H887">
            <v>0.87705784132084763</v>
          </cell>
          <cell r="I887">
            <v>46.738579400742331</v>
          </cell>
          <cell r="J887">
            <v>16481742.246027987</v>
          </cell>
          <cell r="K887">
            <v>1.0486869583719582</v>
          </cell>
          <cell r="L887">
            <v>31.011037430924681</v>
          </cell>
          <cell r="M887">
            <v>26942978.607869782</v>
          </cell>
          <cell r="N887">
            <v>0.97686356943012798</v>
          </cell>
          <cell r="O887">
            <v>40.936656950484952</v>
          </cell>
          <cell r="P887"/>
          <cell r="Q887">
            <v>62937.187350000007</v>
          </cell>
        </row>
        <row r="888">
          <cell r="D888">
            <v>39968</v>
          </cell>
          <cell r="E888" t="str">
            <v/>
          </cell>
          <cell r="F888">
            <v>61200.459547306469</v>
          </cell>
          <cell r="G888">
            <v>226799.12057529675</v>
          </cell>
          <cell r="H888">
            <v>0.90089472585597175</v>
          </cell>
          <cell r="I888">
            <v>43.634871755469717</v>
          </cell>
          <cell r="J888">
            <v>16542942.705575295</v>
          </cell>
          <cell r="K888">
            <v>1.0483827059200714</v>
          </cell>
          <cell r="L888">
            <v>31.038551452490815</v>
          </cell>
          <cell r="M888">
            <v>26844719.969034385</v>
          </cell>
          <cell r="N888">
            <v>0.97330385192856506</v>
          </cell>
          <cell r="O888">
            <v>41.361738971079241</v>
          </cell>
          <cell r="P888"/>
          <cell r="Q888">
            <v>62937.187350000007</v>
          </cell>
        </row>
        <row r="889">
          <cell r="D889">
            <v>39969</v>
          </cell>
          <cell r="E889" t="str">
            <v/>
          </cell>
          <cell r="F889">
            <v>59716.09316993886</v>
          </cell>
          <cell r="G889">
            <v>286515.21374523558</v>
          </cell>
          <cell r="H889">
            <v>0.91047987941340858</v>
          </cell>
          <cell r="I889">
            <v>42.419551571968952</v>
          </cell>
          <cell r="J889">
            <v>16602658.798745234</v>
          </cell>
          <cell r="K889">
            <v>1.0479871752238366</v>
          </cell>
          <cell r="L889">
            <v>31.074347723057226</v>
          </cell>
          <cell r="M889">
            <v>26753576.4728745</v>
          </cell>
          <cell r="N889">
            <v>0.97000208692995549</v>
          </cell>
          <cell r="O889">
            <v>41.758322679900992</v>
          </cell>
          <cell r="P889"/>
          <cell r="Q889">
            <v>62937.187350000007</v>
          </cell>
        </row>
        <row r="890">
          <cell r="D890">
            <v>39970</v>
          </cell>
          <cell r="E890" t="str">
            <v/>
          </cell>
          <cell r="F890">
            <v>60259.73408175182</v>
          </cell>
          <cell r="G890">
            <v>346774.94782698742</v>
          </cell>
          <cell r="H890">
            <v>0.91830962061305443</v>
          </cell>
          <cell r="I890">
            <v>41.441453067536905</v>
          </cell>
          <cell r="J890">
            <v>16662918.532826986</v>
          </cell>
          <cell r="K890">
            <v>1.0476289544651836</v>
          </cell>
          <cell r="L890">
            <v>31.106794510970147</v>
          </cell>
          <cell r="M890">
            <v>26657264.046478905</v>
          </cell>
          <cell r="N890">
            <v>0.96651289282562436</v>
          </cell>
          <cell r="O890">
            <v>42.179805667654904</v>
          </cell>
          <cell r="P890"/>
          <cell r="Q890">
            <v>62937.187350000007</v>
          </cell>
        </row>
        <row r="891">
          <cell r="D891">
            <v>39971</v>
          </cell>
          <cell r="E891" t="str">
            <v/>
          </cell>
          <cell r="F891">
            <v>60201.673018857226</v>
          </cell>
          <cell r="G891">
            <v>406976.62084584462</v>
          </cell>
          <cell r="H891">
            <v>0.92377050376230507</v>
          </cell>
          <cell r="I891">
            <v>40.767256736949577</v>
          </cell>
          <cell r="J891">
            <v>16723120.205845844</v>
          </cell>
          <cell r="K891">
            <v>1.0472699214567009</v>
          </cell>
          <cell r="L891">
            <v>31.13934075387035</v>
          </cell>
          <cell r="M891">
            <v>26579126.05073639</v>
          </cell>
          <cell r="N891">
            <v>0.96368263108527086</v>
          </cell>
          <cell r="O891">
            <v>42.523475767877713</v>
          </cell>
          <cell r="P891"/>
          <cell r="Q891">
            <v>62937.187350000007</v>
          </cell>
        </row>
        <row r="892">
          <cell r="D892">
            <v>39972</v>
          </cell>
          <cell r="E892" t="str">
            <v/>
          </cell>
          <cell r="F892">
            <v>66611.384138310008</v>
          </cell>
          <cell r="G892">
            <v>473588.0049841546</v>
          </cell>
          <cell r="H892">
            <v>0.94059653943241095</v>
          </cell>
          <cell r="I892">
            <v>38.732271080232174</v>
          </cell>
          <cell r="J892">
            <v>16789731.589984152</v>
          </cell>
          <cell r="K892">
            <v>1.0473135338666959</v>
          </cell>
          <cell r="L892">
            <v>31.135385918252357</v>
          </cell>
          <cell r="M892">
            <v>26529441.360876933</v>
          </cell>
          <cell r="N892">
            <v>0.9618839909475736</v>
          </cell>
          <cell r="O892">
            <v>42.742702454667004</v>
          </cell>
          <cell r="P892"/>
          <cell r="Q892">
            <v>62937.187350000007</v>
          </cell>
        </row>
        <row r="893">
          <cell r="D893">
            <v>39973</v>
          </cell>
          <cell r="E893" t="str">
            <v/>
          </cell>
          <cell r="F893">
            <v>73993.648136964039</v>
          </cell>
          <cell r="G893">
            <v>547581.65312111867</v>
          </cell>
          <cell r="H893">
            <v>0.96671631612635944</v>
          </cell>
          <cell r="I893">
            <v>35.704231068319523</v>
          </cell>
          <cell r="J893">
            <v>16863725.238121115</v>
          </cell>
          <cell r="K893">
            <v>1.0478154968684952</v>
          </cell>
          <cell r="L893">
            <v>31.089894723117041</v>
          </cell>
          <cell r="M893">
            <v>26483289.167519737</v>
          </cell>
          <cell r="N893">
            <v>0.96021341929906689</v>
          </cell>
          <cell r="O893">
            <v>42.946888663279992</v>
          </cell>
          <cell r="P893"/>
          <cell r="Q893">
            <v>62937.187350000007</v>
          </cell>
        </row>
        <row r="894">
          <cell r="D894">
            <v>39974</v>
          </cell>
          <cell r="E894" t="str">
            <v/>
          </cell>
          <cell r="F894">
            <v>83014.433207828115</v>
          </cell>
          <cell r="G894">
            <v>630596.08632894675</v>
          </cell>
          <cell r="H894">
            <v>1.0019451343164394</v>
          </cell>
          <cell r="I894">
            <v>31.881625953281635</v>
          </cell>
          <cell r="J894">
            <v>16946739.671328943</v>
          </cell>
          <cell r="K894">
            <v>1.0488718659471692</v>
          </cell>
          <cell r="L894">
            <v>30.99432504097981</v>
          </cell>
          <cell r="M894">
            <v>26444138.135400154</v>
          </cell>
          <cell r="N894">
            <v>0.95879668214606151</v>
          </cell>
          <cell r="O894">
            <v>43.120476991288271</v>
          </cell>
          <cell r="P894"/>
          <cell r="Q894">
            <v>62937.187350000007</v>
          </cell>
        </row>
        <row r="895">
          <cell r="D895">
            <v>39975</v>
          </cell>
          <cell r="E895" t="str">
            <v/>
          </cell>
          <cell r="F895">
            <v>81236.593336286489</v>
          </cell>
          <cell r="G895">
            <v>711832.67966523324</v>
          </cell>
          <cell r="H895">
            <v>1.0282007269863873</v>
          </cell>
          <cell r="I895">
            <v>29.231665812015539</v>
          </cell>
          <cell r="J895">
            <v>17027976.264665231</v>
          </cell>
          <cell r="K895">
            <v>1.0498104296044541</v>
          </cell>
          <cell r="L895">
            <v>30.909601356292725</v>
          </cell>
          <cell r="M895">
            <v>26399789.445400897</v>
          </cell>
          <cell r="N895">
            <v>0.95719148249228292</v>
          </cell>
          <cell r="O895">
            <v>43.317628159464007</v>
          </cell>
          <cell r="P895"/>
          <cell r="Q895">
            <v>62937.187350000007</v>
          </cell>
        </row>
        <row r="896">
          <cell r="D896">
            <v>39976</v>
          </cell>
          <cell r="E896" t="str">
            <v/>
          </cell>
          <cell r="F896">
            <v>79635.527436117845</v>
          </cell>
          <cell r="G896">
            <v>791468.20710135112</v>
          </cell>
          <cell r="H896">
            <v>1.0479604618860137</v>
          </cell>
          <cell r="I896">
            <v>27.349516134238538</v>
          </cell>
          <cell r="J896">
            <v>17107611.79210135</v>
          </cell>
          <cell r="K896">
            <v>1.0506434102299482</v>
          </cell>
          <cell r="L896">
            <v>30.834556848971495</v>
          </cell>
          <cell r="M896">
            <v>26367856.536785863</v>
          </cell>
          <cell r="N896">
            <v>0.9560364405688091</v>
          </cell>
          <cell r="O896">
            <v>43.459798916864933</v>
          </cell>
          <cell r="P896"/>
          <cell r="Q896">
            <v>62937.187350000007</v>
          </cell>
        </row>
        <row r="897">
          <cell r="D897">
            <v>39977</v>
          </cell>
          <cell r="E897" t="str">
            <v/>
          </cell>
          <cell r="F897">
            <v>70570.488107686862</v>
          </cell>
          <cell r="G897">
            <v>862038.69520903798</v>
          </cell>
          <cell r="H897">
            <v>1.0536007669594989</v>
          </cell>
          <cell r="I897">
            <v>26.829828649501032</v>
          </cell>
          <cell r="J897">
            <v>17178182.280209035</v>
          </cell>
          <cell r="K897">
            <v>1.0509154014137603</v>
          </cell>
          <cell r="L897">
            <v>30.810082932538773</v>
          </cell>
          <cell r="M897">
            <v>26325584.496178292</v>
          </cell>
          <cell r="N897">
            <v>0.95450651827430022</v>
          </cell>
          <cell r="O897">
            <v>43.64850753838553</v>
          </cell>
          <cell r="P897"/>
          <cell r="Q897">
            <v>62937.187350000007</v>
          </cell>
        </row>
        <row r="898">
          <cell r="D898">
            <v>39978</v>
          </cell>
          <cell r="E898" t="str">
            <v/>
          </cell>
          <cell r="F898">
            <v>64938.257605868428</v>
          </cell>
          <cell r="G898">
            <v>926976.95281490637</v>
          </cell>
          <cell r="H898">
            <v>1.0520431921840405</v>
          </cell>
          <cell r="I898">
            <v>26.972564919793118</v>
          </cell>
          <cell r="J898">
            <v>17243120.537814904</v>
          </cell>
          <cell r="K898">
            <v>1.0508420628707575</v>
          </cell>
          <cell r="L898">
            <v>30.816680511751859</v>
          </cell>
          <cell r="M898">
            <v>26288880.667566348</v>
          </cell>
          <cell r="N898">
            <v>0.95317847855906901</v>
          </cell>
          <cell r="O898">
            <v>43.812678002015318</v>
          </cell>
          <cell r="P898"/>
          <cell r="Q898">
            <v>62937.187350000007</v>
          </cell>
        </row>
        <row r="899">
          <cell r="D899">
            <v>39979</v>
          </cell>
          <cell r="E899" t="str">
            <v/>
          </cell>
          <cell r="F899">
            <v>48202.897291100729</v>
          </cell>
          <cell r="G899">
            <v>975179.85010600707</v>
          </cell>
          <cell r="H899">
            <v>1.0329662437173899</v>
          </cell>
          <cell r="I899">
            <v>28.768951751830329</v>
          </cell>
          <cell r="J899">
            <v>17291323.435106006</v>
          </cell>
          <cell r="K899">
            <v>1.0497532839089885</v>
          </cell>
          <cell r="L899">
            <v>30.914754809845611</v>
          </cell>
          <cell r="M899">
            <v>26231103.562944394</v>
          </cell>
          <cell r="N899">
            <v>0.95108635711528056</v>
          </cell>
          <cell r="O899">
            <v>44.071983461032048</v>
          </cell>
          <cell r="P899"/>
          <cell r="Q899">
            <v>62937.187350000007</v>
          </cell>
        </row>
        <row r="900">
          <cell r="D900">
            <v>39980</v>
          </cell>
          <cell r="E900" t="str">
            <v/>
          </cell>
          <cell r="F900">
            <v>58889.948149644457</v>
          </cell>
          <cell r="G900">
            <v>1034069.7982556515</v>
          </cell>
          <cell r="H900">
            <v>1.0268867280574177</v>
          </cell>
          <cell r="I900">
            <v>29.360235742659903</v>
          </cell>
          <cell r="J900">
            <v>17350213.383255649</v>
          </cell>
          <cell r="K900">
            <v>1.0493191329461318</v>
          </cell>
          <cell r="L900">
            <v>30.953928388601014</v>
          </cell>
          <cell r="M900">
            <v>26181069.097909059</v>
          </cell>
          <cell r="N900">
            <v>0.94927495670637441</v>
          </cell>
          <cell r="O900">
            <v>44.29716296415782</v>
          </cell>
          <cell r="P900"/>
          <cell r="Q900">
            <v>62937.187350000007</v>
          </cell>
        </row>
        <row r="901">
          <cell r="D901">
            <v>39981</v>
          </cell>
          <cell r="E901" t="str">
            <v/>
          </cell>
          <cell r="F901">
            <v>70571.723877400946</v>
          </cell>
          <cell r="G901">
            <v>1104641.5221330523</v>
          </cell>
          <cell r="H901">
            <v>1.0324406889252278</v>
          </cell>
          <cell r="I901">
            <v>28.819706453490447</v>
          </cell>
          <cell r="J901">
            <v>17420785.10713305</v>
          </cell>
          <cell r="K901">
            <v>1.0495920946646704</v>
          </cell>
          <cell r="L901">
            <v>30.929294545936848</v>
          </cell>
          <cell r="M901">
            <v>26142662.76409499</v>
          </cell>
          <cell r="N901">
            <v>0.94788516059332395</v>
          </cell>
          <cell r="O901">
            <v>44.470348994882755</v>
          </cell>
          <cell r="P901"/>
          <cell r="Q901">
            <v>62937.187350000007</v>
          </cell>
        </row>
        <row r="902">
          <cell r="D902">
            <v>39982</v>
          </cell>
          <cell r="E902" t="str">
            <v/>
          </cell>
          <cell r="F902">
            <v>41658.353589286868</v>
          </cell>
          <cell r="G902">
            <v>1146299.8757223391</v>
          </cell>
          <cell r="H902">
            <v>1.0118552974868336</v>
          </cell>
          <cell r="I902">
            <v>30.86136691253396</v>
          </cell>
          <cell r="J902">
            <v>17462443.460722335</v>
          </cell>
          <cell r="K902">
            <v>1.0481275611210412</v>
          </cell>
          <cell r="L902">
            <v>31.061638936044169</v>
          </cell>
          <cell r="M902">
            <v>26073688.348762132</v>
          </cell>
          <cell r="N902">
            <v>0.94538701047342888</v>
          </cell>
          <cell r="O902">
            <v>44.78255349916904</v>
          </cell>
          <cell r="P902"/>
          <cell r="Q902">
            <v>62937.187350000007</v>
          </cell>
        </row>
        <row r="903">
          <cell r="D903">
            <v>39983</v>
          </cell>
          <cell r="E903" t="str">
            <v/>
          </cell>
          <cell r="F903">
            <v>57060.712379930359</v>
          </cell>
          <cell r="G903">
            <v>1203360.5881022695</v>
          </cell>
          <cell r="H903">
            <v>1.0063170990251804</v>
          </cell>
          <cell r="I903">
            <v>31.428534576497526</v>
          </cell>
          <cell r="J903">
            <v>17519504.173102263</v>
          </cell>
          <cell r="K903">
            <v>1.0475950491639456</v>
          </cell>
          <cell r="L903">
            <v>31.109866909131799</v>
          </cell>
          <cell r="M903">
            <v>26029031.091260429</v>
          </cell>
          <cell r="N903">
            <v>0.94377054668588689</v>
          </cell>
          <cell r="O903">
            <v>44.985183956762562</v>
          </cell>
          <cell r="P903"/>
          <cell r="Q903">
            <v>62937.187350000007</v>
          </cell>
        </row>
        <row r="904">
          <cell r="D904">
            <v>39984</v>
          </cell>
          <cell r="E904" t="str">
            <v/>
          </cell>
          <cell r="F904">
            <v>53667.741138673111</v>
          </cell>
          <cell r="G904">
            <v>1257028.3292409426</v>
          </cell>
          <cell r="H904">
            <v>0.99863719858537847</v>
          </cell>
          <cell r="I904">
            <v>32.227585368234138</v>
          </cell>
          <cell r="J904">
            <v>17573171.914240938</v>
          </cell>
          <cell r="K904">
            <v>1.0468644050811002</v>
          </cell>
          <cell r="L904">
            <v>31.176131865636059</v>
          </cell>
          <cell r="M904">
            <v>25988429.499414515</v>
          </cell>
          <cell r="N904">
            <v>0.94230112584101344</v>
          </cell>
          <cell r="O904">
            <v>45.16979727085377</v>
          </cell>
          <cell r="P904"/>
          <cell r="Q904">
            <v>62937.187350000007</v>
          </cell>
        </row>
        <row r="905">
          <cell r="D905">
            <v>39985</v>
          </cell>
          <cell r="E905" t="str">
            <v/>
          </cell>
          <cell r="F905">
            <v>46656.166226209956</v>
          </cell>
          <cell r="G905">
            <v>1303684.4954671524</v>
          </cell>
          <cell r="H905">
            <v>0.98638367368770563</v>
          </cell>
          <cell r="I905">
            <v>33.532633322424047</v>
          </cell>
          <cell r="J905">
            <v>17619828.080467146</v>
          </cell>
          <cell r="K905">
            <v>1.0457230877928065</v>
          </cell>
          <cell r="L905">
            <v>31.279857154321178</v>
          </cell>
          <cell r="M905">
            <v>25954615.871060189</v>
          </cell>
          <cell r="N905">
            <v>0.94107781848702854</v>
          </cell>
          <cell r="O905">
            <v>45.32378946345915</v>
          </cell>
          <cell r="P905"/>
          <cell r="Q905">
            <v>62937.187350000007</v>
          </cell>
        </row>
        <row r="906">
          <cell r="D906">
            <v>39986</v>
          </cell>
          <cell r="E906" t="str">
            <v/>
          </cell>
          <cell r="F906">
            <v>52420.547347658925</v>
          </cell>
          <cell r="G906">
            <v>1356105.0428148115</v>
          </cell>
          <cell r="H906">
            <v>0.97940726151252366</v>
          </cell>
          <cell r="I906">
            <v>34.292137708242699</v>
          </cell>
          <cell r="J906">
            <v>17672248.627814803</v>
          </cell>
          <cell r="K906">
            <v>1.0449311034487856</v>
          </cell>
          <cell r="L906">
            <v>31.3519882885528</v>
          </cell>
          <cell r="M906">
            <v>25924660.762860913</v>
          </cell>
          <cell r="N906">
            <v>0.93999440896369302</v>
          </cell>
          <cell r="O906">
            <v>45.460397216758885</v>
          </cell>
          <cell r="P906"/>
          <cell r="Q906">
            <v>62937.187350000007</v>
          </cell>
        </row>
        <row r="907">
          <cell r="D907">
            <v>39987</v>
          </cell>
          <cell r="E907" t="str">
            <v/>
          </cell>
          <cell r="F907">
            <v>37642.783414916557</v>
          </cell>
          <cell r="G907">
            <v>1393747.8262297281</v>
          </cell>
          <cell r="H907">
            <v>0.9628287206133872</v>
          </cell>
          <cell r="I907">
            <v>36.144605912354308</v>
          </cell>
          <cell r="J907">
            <v>17709891.411229718</v>
          </cell>
          <cell r="K907">
            <v>1.0432744464456103</v>
          </cell>
          <cell r="L907">
            <v>31.503278704805059</v>
          </cell>
          <cell r="M907">
            <v>25879516.505078334</v>
          </cell>
          <cell r="N907">
            <v>0.93836025280891344</v>
          </cell>
          <cell r="O907">
            <v>45.666848411771042</v>
          </cell>
          <cell r="P907"/>
          <cell r="Q907">
            <v>62937.187350000007</v>
          </cell>
        </row>
        <row r="908">
          <cell r="D908">
            <v>39988</v>
          </cell>
          <cell r="E908" t="str">
            <v/>
          </cell>
          <cell r="F908">
            <v>40971.140117736111</v>
          </cell>
          <cell r="G908">
            <v>1434718.9663474641</v>
          </cell>
          <cell r="H908">
            <v>0.94983521584309127</v>
          </cell>
          <cell r="I908">
            <v>37.642752126621289</v>
          </cell>
          <cell r="J908">
            <v>17750862.551347453</v>
          </cell>
          <cell r="K908">
            <v>1.0418253747919501</v>
          </cell>
          <cell r="L908">
            <v>31.636064543147391</v>
          </cell>
          <cell r="M908">
            <v>25836569.473230485</v>
          </cell>
          <cell r="N908">
            <v>0.93680575620464301</v>
          </cell>
          <cell r="O908">
            <v>45.863678725747079</v>
          </cell>
          <cell r="P908"/>
          <cell r="Q908">
            <v>62937.187350000007</v>
          </cell>
        </row>
        <row r="909">
          <cell r="D909">
            <v>39989</v>
          </cell>
          <cell r="E909" t="str">
            <v/>
          </cell>
          <cell r="F909">
            <v>33835.878073827946</v>
          </cell>
          <cell r="G909">
            <v>1468554.8444212922</v>
          </cell>
          <cell r="H909">
            <v>0.93334634498647762</v>
          </cell>
          <cell r="I909">
            <v>39.601195870414465</v>
          </cell>
          <cell r="J909">
            <v>17784698.42942128</v>
          </cell>
          <cell r="K909">
            <v>1.0399697308778986</v>
          </cell>
          <cell r="L909">
            <v>31.806723637942579</v>
          </cell>
          <cell r="M909">
            <v>25787624.272002827</v>
          </cell>
          <cell r="N909">
            <v>0.93503376291025608</v>
          </cell>
          <cell r="O909">
            <v>46.088571027833481</v>
          </cell>
          <cell r="P909"/>
          <cell r="Q909">
            <v>62937.187350000007</v>
          </cell>
        </row>
        <row r="910">
          <cell r="D910">
            <v>39990</v>
          </cell>
          <cell r="E910" t="str">
            <v/>
          </cell>
          <cell r="F910">
            <v>30901.728646881147</v>
          </cell>
          <cell r="G910">
            <v>1499456.5730681734</v>
          </cell>
          <cell r="H910">
            <v>0.91633276103922034</v>
          </cell>
          <cell r="I910">
            <v>41.68714077900475</v>
          </cell>
          <cell r="J910">
            <v>17815600.158068161</v>
          </cell>
          <cell r="K910">
            <v>1.0379567486594978</v>
          </cell>
          <cell r="L910">
            <v>31.992636376939675</v>
          </cell>
          <cell r="M910">
            <v>25739116.545106564</v>
          </cell>
          <cell r="N910">
            <v>0.93327762179147211</v>
          </cell>
          <cell r="O910">
            <v>46.311996202560636</v>
          </cell>
          <cell r="P910"/>
          <cell r="Q910">
            <v>62937.187350000007</v>
          </cell>
        </row>
        <row r="911">
          <cell r="D911">
            <v>39991</v>
          </cell>
          <cell r="E911" t="str">
            <v/>
          </cell>
          <cell r="F911">
            <v>36818.940230225104</v>
          </cell>
          <cell r="G911">
            <v>1536275.5132983986</v>
          </cell>
          <cell r="H911">
            <v>0.9040615807742457</v>
          </cell>
          <cell r="I911">
            <v>43.231190556798246</v>
          </cell>
          <cell r="J911">
            <v>17852419.098298386</v>
          </cell>
          <cell r="K911">
            <v>1.0363019587449931</v>
          </cell>
          <cell r="L911">
            <v>32.146078415118396</v>
          </cell>
          <cell r="M911">
            <v>25701947.384968579</v>
          </cell>
          <cell r="N911">
            <v>0.93193259810866425</v>
          </cell>
          <cell r="O911">
            <v>46.483480694202669</v>
          </cell>
          <cell r="P911"/>
          <cell r="Q911">
            <v>62937.187350000007</v>
          </cell>
        </row>
        <row r="912">
          <cell r="D912">
            <v>39992</v>
          </cell>
          <cell r="E912" t="str">
            <v/>
          </cell>
          <cell r="F912">
            <v>53563.777518036884</v>
          </cell>
          <cell r="G912">
            <v>1589839.2908164354</v>
          </cell>
          <cell r="H912">
            <v>0.90216892528508486</v>
          </cell>
          <cell r="I912">
            <v>43.472196115955256</v>
          </cell>
          <cell r="J912">
            <v>17905982.875816423</v>
          </cell>
          <cell r="K912">
            <v>1.0356276865692715</v>
          </cell>
          <cell r="L912">
            <v>32.208759029589764</v>
          </cell>
          <cell r="M912">
            <v>25683314.424584214</v>
          </cell>
          <cell r="N912">
            <v>0.93125967675441257</v>
          </cell>
          <cell r="O912">
            <v>46.569392815515755</v>
          </cell>
          <cell r="P912"/>
          <cell r="Q912">
            <v>62937.187350000007</v>
          </cell>
        </row>
        <row r="913">
          <cell r="D913">
            <v>39993</v>
          </cell>
          <cell r="E913" t="str">
            <v/>
          </cell>
          <cell r="F913">
            <v>40836.463754341705</v>
          </cell>
          <cell r="G913">
            <v>1630675.7545707771</v>
          </cell>
          <cell r="H913">
            <v>0.89343360898499158</v>
          </cell>
          <cell r="I913">
            <v>44.594159444328064</v>
          </cell>
          <cell r="J913">
            <v>17946819.339570764</v>
          </cell>
          <cell r="K913">
            <v>1.0342248660224431</v>
          </cell>
          <cell r="L913">
            <v>32.339459067361332</v>
          </cell>
          <cell r="M913">
            <v>25665807.445634488</v>
          </cell>
          <cell r="N913">
            <v>0.93062757895130777</v>
          </cell>
          <cell r="O913">
            <v>46.650164130129056</v>
          </cell>
          <cell r="P913"/>
          <cell r="Q913">
            <v>62937.187350000007</v>
          </cell>
        </row>
        <row r="914">
          <cell r="D914">
            <v>39994</v>
          </cell>
          <cell r="E914" t="str">
            <v>*</v>
          </cell>
          <cell r="F914">
            <v>37947.91842922246</v>
          </cell>
          <cell r="G914">
            <v>1668623.6729999995</v>
          </cell>
          <cell r="H914">
            <v>0.88375079093838738</v>
          </cell>
          <cell r="I914">
            <v>45.855827582976026</v>
          </cell>
          <cell r="J914">
            <v>17984767.257999986</v>
          </cell>
          <cell r="K914">
            <v>1.0326663272447336</v>
          </cell>
          <cell r="L914">
            <v>32.485131828935423</v>
          </cell>
          <cell r="M914">
            <v>25624132.138999976</v>
          </cell>
          <cell r="N914">
            <v>0.92911914513836813</v>
          </cell>
          <cell r="O914">
            <v>46.843193367716054</v>
          </cell>
          <cell r="P914"/>
          <cell r="Q914">
            <v>62937.187350000007</v>
          </cell>
        </row>
        <row r="915">
          <cell r="D915">
            <v>39995</v>
          </cell>
          <cell r="E915" t="str">
            <v/>
          </cell>
          <cell r="F915">
            <v>23313.279413469376</v>
          </cell>
          <cell r="G915">
            <v>23313.279413469376</v>
          </cell>
          <cell r="H915">
            <v>0.86389391398039395</v>
          </cell>
          <cell r="I915">
            <v>29.768430380716193</v>
          </cell>
          <cell r="J915">
            <v>18008080.537413456</v>
          </cell>
          <cell r="K915">
            <v>1.0324052150350265</v>
          </cell>
          <cell r="L915">
            <v>31.393534314069203</v>
          </cell>
          <cell r="M915">
            <v>25594649.551648811</v>
          </cell>
          <cell r="N915">
            <v>0.92815789742680332</v>
          </cell>
          <cell r="O915">
            <v>46.276144220089741</v>
          </cell>
          <cell r="P915"/>
          <cell r="Q915">
            <v>26986.275787096783</v>
          </cell>
        </row>
        <row r="916">
          <cell r="D916">
            <v>39996</v>
          </cell>
          <cell r="E916" t="str">
            <v/>
          </cell>
          <cell r="F916">
            <v>30759.401442233167</v>
          </cell>
          <cell r="G916">
            <v>54072.680855702543</v>
          </cell>
          <cell r="H916">
            <v>1.0018551889541729</v>
          </cell>
          <cell r="I916">
            <v>16.475039815415126</v>
          </cell>
          <cell r="J916">
            <v>18038839.938855689</v>
          </cell>
          <cell r="K916">
            <v>1.0325711370819528</v>
          </cell>
          <cell r="L916">
            <v>31.377833670324829</v>
          </cell>
          <cell r="M916">
            <v>25570735.946772534</v>
          </cell>
          <cell r="N916">
            <v>0.92739840205205937</v>
          </cell>
          <cell r="O916">
            <v>46.369223715466276</v>
          </cell>
          <cell r="P916"/>
          <cell r="Q916">
            <v>26986.275787096783</v>
          </cell>
        </row>
        <row r="917">
          <cell r="D917">
            <v>39997</v>
          </cell>
          <cell r="E917" t="str">
            <v/>
          </cell>
          <cell r="F917">
            <v>20255.322521751434</v>
          </cell>
          <cell r="G917">
            <v>74328.003377453977</v>
          </cell>
          <cell r="H917">
            <v>0.91809634353712455</v>
          </cell>
          <cell r="I917">
            <v>23.7782637269788</v>
          </cell>
          <cell r="J917">
            <v>18059095.261377439</v>
          </cell>
          <cell r="K917">
            <v>1.0321362049321552</v>
          </cell>
          <cell r="L917">
            <v>31.419002356614133</v>
          </cell>
          <cell r="M917">
            <v>25545642.298575722</v>
          </cell>
          <cell r="N917">
            <v>0.92659592749729058</v>
          </cell>
          <cell r="O917">
            <v>46.467674969675663</v>
          </cell>
          <cell r="P917"/>
          <cell r="Q917">
            <v>26986.275787096783</v>
          </cell>
        </row>
        <row r="918">
          <cell r="D918">
            <v>39998</v>
          </cell>
          <cell r="E918" t="str">
            <v/>
          </cell>
          <cell r="F918">
            <v>30887.167004535619</v>
          </cell>
          <cell r="G918">
            <v>105215.17038198959</v>
          </cell>
          <cell r="H918">
            <v>0.97470998973760925</v>
          </cell>
          <cell r="I918">
            <v>18.598399525690603</v>
          </cell>
          <cell r="J918">
            <v>18089982.428381976</v>
          </cell>
          <cell r="K918">
            <v>1.0323093211894974</v>
          </cell>
          <cell r="L918">
            <v>31.402611112651858</v>
          </cell>
          <cell r="M918">
            <v>25522363.335284073</v>
          </cell>
          <cell r="N918">
            <v>0.92585909669960276</v>
          </cell>
          <cell r="O918">
            <v>46.558166948522441</v>
          </cell>
          <cell r="P918"/>
          <cell r="Q918">
            <v>26986.275787096783</v>
          </cell>
        </row>
        <row r="919">
          <cell r="D919">
            <v>39999</v>
          </cell>
          <cell r="E919" t="str">
            <v/>
          </cell>
          <cell r="F919">
            <v>51155.953222447613</v>
          </cell>
          <cell r="G919">
            <v>156371.12360443722</v>
          </cell>
          <cell r="H919">
            <v>1.1588936898006836</v>
          </cell>
          <cell r="I919">
            <v>7.9043386213239808</v>
          </cell>
          <cell r="J919">
            <v>18141138.381604422</v>
          </cell>
          <cell r="K919">
            <v>1.0336367699073257</v>
          </cell>
          <cell r="L919">
            <v>31.277136900431191</v>
          </cell>
          <cell r="M919">
            <v>25529080.293903839</v>
          </cell>
          <cell r="N919">
            <v>0.92621036474288077</v>
          </cell>
          <cell r="O919">
            <v>46.515015639445558</v>
          </cell>
          <cell r="P919"/>
          <cell r="Q919">
            <v>26986.275787096783</v>
          </cell>
        </row>
        <row r="920">
          <cell r="D920">
            <v>40000</v>
          </cell>
          <cell r="E920" t="str">
            <v/>
          </cell>
          <cell r="F920">
            <v>23259.064239019819</v>
          </cell>
          <cell r="G920">
            <v>179630.18784345704</v>
          </cell>
          <cell r="H920">
            <v>1.1093922287302385</v>
          </cell>
          <cell r="I920">
            <v>10.014929598073309</v>
          </cell>
          <cell r="J920">
            <v>18164397.445843443</v>
          </cell>
          <cell r="K920">
            <v>1.033373087885302</v>
          </cell>
          <cell r="L920">
            <v>31.302030849783979</v>
          </cell>
          <cell r="M920">
            <v>25491037.166561671</v>
          </cell>
          <cell r="N920">
            <v>0.92493760292089766</v>
          </cell>
          <cell r="O920">
            <v>46.671464272721394</v>
          </cell>
          <cell r="P920"/>
          <cell r="Q920">
            <v>26986.275787096783</v>
          </cell>
        </row>
        <row r="921">
          <cell r="D921">
            <v>40001</v>
          </cell>
          <cell r="E921" t="str">
            <v/>
          </cell>
          <cell r="F921">
            <v>33894.982834729512</v>
          </cell>
          <cell r="G921">
            <v>213525.17067818655</v>
          </cell>
          <cell r="H921">
            <v>1.1303373630293398</v>
          </cell>
          <cell r="I921">
            <v>9.0650716613694051</v>
          </cell>
          <cell r="J921">
            <v>18198292.428678174</v>
          </cell>
          <cell r="K921">
            <v>1.033714364448004</v>
          </cell>
          <cell r="L921">
            <v>31.269814113613759</v>
          </cell>
          <cell r="M921">
            <v>25484061.471018661</v>
          </cell>
          <cell r="N921">
            <v>0.92479195233697054</v>
          </cell>
          <cell r="O921">
            <v>46.689384782852486</v>
          </cell>
          <cell r="P921"/>
          <cell r="Q921">
            <v>26986.275787096783</v>
          </cell>
        </row>
        <row r="922">
          <cell r="D922">
            <v>40002</v>
          </cell>
          <cell r="E922" t="str">
            <v/>
          </cell>
          <cell r="F922">
            <v>36186.055654025782</v>
          </cell>
          <cell r="G922">
            <v>249711.22633221233</v>
          </cell>
          <cell r="H922">
            <v>1.1566584265936819</v>
          </cell>
          <cell r="I922">
            <v>7.9899314720581094</v>
          </cell>
          <cell r="J922">
            <v>18234478.4843322</v>
          </cell>
          <cell r="K922">
            <v>1.0341845365452065</v>
          </cell>
          <cell r="L922">
            <v>31.225470384968933</v>
          </cell>
          <cell r="M922">
            <v>25475256.77130447</v>
          </cell>
          <cell r="N922">
            <v>0.92457988738844588</v>
          </cell>
          <cell r="O922">
            <v>46.715483008639815</v>
          </cell>
          <cell r="P922"/>
          <cell r="Q922">
            <v>26986.275787096783</v>
          </cell>
        </row>
        <row r="923">
          <cell r="D923">
            <v>40003</v>
          </cell>
          <cell r="E923" t="str">
            <v/>
          </cell>
          <cell r="F923">
            <v>32731.764136917795</v>
          </cell>
          <cell r="G923">
            <v>282442.99046913011</v>
          </cell>
          <cell r="H923">
            <v>1.1629079441771384</v>
          </cell>
          <cell r="I923">
            <v>7.7527765093847956</v>
          </cell>
          <cell r="J923">
            <v>18267210.248469118</v>
          </cell>
          <cell r="K923">
            <v>1.0344576578031268</v>
          </cell>
          <cell r="L923">
            <v>31.199733000853435</v>
          </cell>
          <cell r="M923">
            <v>25476966.416060243</v>
          </cell>
          <cell r="N923">
            <v>0.92474941723875115</v>
          </cell>
          <cell r="O923">
            <v>46.694618861979912</v>
          </cell>
          <cell r="P923"/>
          <cell r="Q923">
            <v>26986.275787096783</v>
          </cell>
        </row>
        <row r="924">
          <cell r="D924">
            <v>40004</v>
          </cell>
          <cell r="E924" t="str">
            <v/>
          </cell>
          <cell r="F924">
            <v>21928.109341829477</v>
          </cell>
          <cell r="G924">
            <v>304371.0998109596</v>
          </cell>
          <cell r="H924">
            <v>1.1278736725743075</v>
          </cell>
          <cell r="I924">
            <v>9.1723062548150445</v>
          </cell>
          <cell r="J924">
            <v>18289138.357810948</v>
          </cell>
          <cell r="K924">
            <v>1.034119076677654</v>
          </cell>
          <cell r="L924">
            <v>31.231641320145265</v>
          </cell>
          <cell r="M924">
            <v>25463246.38202728</v>
          </cell>
          <cell r="N924">
            <v>0.92435886309823523</v>
          </cell>
          <cell r="O924">
            <v>46.74269170959181</v>
          </cell>
          <cell r="P924"/>
          <cell r="Q924">
            <v>26986.275787096783</v>
          </cell>
        </row>
        <row r="925">
          <cell r="D925">
            <v>40005</v>
          </cell>
          <cell r="E925" t="str">
            <v/>
          </cell>
          <cell r="F925">
            <v>24349.293389315342</v>
          </cell>
          <cell r="G925">
            <v>328720.39320027496</v>
          </cell>
          <cell r="H925">
            <v>1.1073655492472394</v>
          </cell>
          <cell r="I925">
            <v>10.111549770600304</v>
          </cell>
          <cell r="J925">
            <v>18313487.651200265</v>
          </cell>
          <cell r="K925">
            <v>1.0339182191938225</v>
          </cell>
          <cell r="L925">
            <v>31.250581982604075</v>
          </cell>
          <cell r="M925">
            <v>25453975.090690054</v>
          </cell>
          <cell r="N925">
            <v>0.92412973379261409</v>
          </cell>
          <cell r="O925">
            <v>46.770906636493258</v>
          </cell>
          <cell r="P925"/>
          <cell r="Q925">
            <v>26986.275787096783</v>
          </cell>
        </row>
        <row r="926">
          <cell r="D926">
            <v>40006</v>
          </cell>
          <cell r="E926" t="str">
            <v/>
          </cell>
          <cell r="F926">
            <v>30343.575625248512</v>
          </cell>
          <cell r="G926">
            <v>359063.96882552345</v>
          </cell>
          <cell r="H926">
            <v>1.1087857264259435</v>
          </cell>
          <cell r="I926">
            <v>10.043754633468415</v>
          </cell>
          <cell r="J926">
            <v>18343831.226825513</v>
          </cell>
          <cell r="K926">
            <v>1.0340558751137556</v>
          </cell>
          <cell r="L926">
            <v>31.237600234134622</v>
          </cell>
          <cell r="M926">
            <v>25454049.648957901</v>
          </cell>
          <cell r="N926">
            <v>0.92423990023189118</v>
          </cell>
          <cell r="O926">
            <v>46.757339691561853</v>
          </cell>
          <cell r="P926"/>
          <cell r="Q926">
            <v>26986.275787096783</v>
          </cell>
        </row>
        <row r="927">
          <cell r="D927">
            <v>40007</v>
          </cell>
          <cell r="E927" t="str">
            <v/>
          </cell>
          <cell r="F927">
            <v>29022.104637723158</v>
          </cell>
          <cell r="G927">
            <v>388086.07346324663</v>
          </cell>
          <cell r="H927">
            <v>1.1062206255248459</v>
          </cell>
          <cell r="I927">
            <v>10.166511190963456</v>
          </cell>
          <cell r="J927">
            <v>18372853.331463236</v>
          </cell>
          <cell r="K927">
            <v>1.0341187336676734</v>
          </cell>
          <cell r="L927">
            <v>31.23167365828704</v>
          </cell>
          <cell r="M927">
            <v>25441439.133030314</v>
          </cell>
          <cell r="N927">
            <v>0.92388944201243084</v>
          </cell>
          <cell r="O927">
            <v>46.800505367171894</v>
          </cell>
          <cell r="P927"/>
          <cell r="Q927">
            <v>26986.275787096783</v>
          </cell>
        </row>
        <row r="928">
          <cell r="D928">
            <v>40008</v>
          </cell>
          <cell r="E928" t="str">
            <v/>
          </cell>
          <cell r="F928">
            <v>16698.844605104427</v>
          </cell>
          <cell r="G928">
            <v>404784.91806835105</v>
          </cell>
          <cell r="H928">
            <v>1.0714041708296116</v>
          </cell>
          <cell r="I928">
            <v>11.974240120511759</v>
          </cell>
          <cell r="J928">
            <v>18389552.176068339</v>
          </cell>
          <cell r="K928">
            <v>1.0334888370196464</v>
          </cell>
          <cell r="L928">
            <v>31.291101260030718</v>
          </cell>
          <cell r="M928">
            <v>25415959.743559483</v>
          </cell>
          <cell r="N928">
            <v>0.92307152307943707</v>
          </cell>
          <cell r="O928">
            <v>46.901326126666319</v>
          </cell>
          <cell r="P928"/>
          <cell r="Q928">
            <v>26986.275787096783</v>
          </cell>
        </row>
        <row r="929">
          <cell r="D929">
            <v>40009</v>
          </cell>
          <cell r="E929" t="str">
            <v/>
          </cell>
          <cell r="F929">
            <v>21985.956534192381</v>
          </cell>
          <cell r="G929">
            <v>426770.87460254342</v>
          </cell>
          <cell r="H929">
            <v>1.0542911465306122</v>
          </cell>
          <cell r="I929">
            <v>12.965621364000057</v>
          </cell>
          <cell r="J929">
            <v>18411538.132602531</v>
          </cell>
          <cell r="K929">
            <v>1.0331575326927165</v>
          </cell>
          <cell r="L929">
            <v>31.322392250866681</v>
          </cell>
          <cell r="M929">
            <v>25396017.142027128</v>
          </cell>
          <cell r="N929">
            <v>0.92245452551941587</v>
          </cell>
          <cell r="O929">
            <v>46.977452648556906</v>
          </cell>
          <cell r="P929"/>
          <cell r="Q929">
            <v>26986.275787096783</v>
          </cell>
        </row>
        <row r="930">
          <cell r="D930">
            <v>40010</v>
          </cell>
          <cell r="E930" t="str">
            <v/>
          </cell>
          <cell r="F930">
            <v>20474.819701646433</v>
          </cell>
          <cell r="G930">
            <v>447245.69430418988</v>
          </cell>
          <cell r="H930">
            <v>1.035817469388542</v>
          </cell>
          <cell r="I930">
            <v>14.117934983276514</v>
          </cell>
          <cell r="J930">
            <v>18432012.952304177</v>
          </cell>
          <cell r="K930">
            <v>1.032742561513637</v>
          </cell>
          <cell r="L930">
            <v>31.361618544383585</v>
          </cell>
          <cell r="M930">
            <v>25371618.912089542</v>
          </cell>
          <cell r="N930">
            <v>0.92167552466148295</v>
          </cell>
          <cell r="O930">
            <v>47.073656022271628</v>
          </cell>
          <cell r="P930"/>
          <cell r="Q930">
            <v>26986.275787096783</v>
          </cell>
        </row>
        <row r="931">
          <cell r="D931">
            <v>40011</v>
          </cell>
          <cell r="E931" t="str">
            <v/>
          </cell>
          <cell r="F931">
            <v>22042.959939951877</v>
          </cell>
          <cell r="G931">
            <v>469288.65424414177</v>
          </cell>
          <cell r="H931">
            <v>1.0229353310298903</v>
          </cell>
          <cell r="I931">
            <v>14.974492362877456</v>
          </cell>
          <cell r="J931">
            <v>18454055.91224413</v>
          </cell>
          <cell r="K931">
            <v>1.0324165733238917</v>
          </cell>
          <cell r="L931">
            <v>31.392459329584057</v>
          </cell>
          <cell r="M931">
            <v>25368732.99229579</v>
          </cell>
          <cell r="N931">
            <v>0.92167791176053271</v>
          </cell>
          <cell r="O931">
            <v>47.073361074873745</v>
          </cell>
          <cell r="P931"/>
          <cell r="Q931">
            <v>26986.275787096783</v>
          </cell>
        </row>
        <row r="932">
          <cell r="D932">
            <v>40012</v>
          </cell>
          <cell r="E932" t="str">
            <v/>
          </cell>
          <cell r="F932">
            <v>18123.731848080279</v>
          </cell>
          <cell r="G932">
            <v>487412.38609222206</v>
          </cell>
          <cell r="H932">
            <v>1.0034161848653322</v>
          </cell>
          <cell r="I932">
            <v>16.359586820890961</v>
          </cell>
          <cell r="J932">
            <v>18472179.64409221</v>
          </cell>
          <cell r="K932">
            <v>1.0318726363535233</v>
          </cell>
          <cell r="L932">
            <v>31.44397025823902</v>
          </cell>
          <cell r="M932">
            <v>25346534.063272536</v>
          </cell>
          <cell r="N932">
            <v>0.92097855190089939</v>
          </cell>
          <cell r="O932">
            <v>47.159812722082492</v>
          </cell>
          <cell r="P932"/>
          <cell r="Q932">
            <v>26986.275787096783</v>
          </cell>
        </row>
        <row r="933">
          <cell r="D933">
            <v>40013</v>
          </cell>
          <cell r="E933" t="str">
            <v/>
          </cell>
          <cell r="F933">
            <v>24233.720214852303</v>
          </cell>
          <cell r="G933">
            <v>511646.10630707437</v>
          </cell>
          <cell r="H933">
            <v>0.99786805151121138</v>
          </cell>
          <cell r="I933">
            <v>16.773152455136664</v>
          </cell>
          <cell r="J933">
            <v>18496413.364307061</v>
          </cell>
          <cell r="K933">
            <v>1.031671132586307</v>
          </cell>
          <cell r="L933">
            <v>31.463068779904159</v>
          </cell>
          <cell r="M933">
            <v>25341086.731420621</v>
          </cell>
          <cell r="N933">
            <v>0.92088777746959405</v>
          </cell>
          <cell r="O933">
            <v>47.171039643185274</v>
          </cell>
          <cell r="P933"/>
          <cell r="Q933">
            <v>26986.275787096783</v>
          </cell>
        </row>
        <row r="934">
          <cell r="D934">
            <v>40014</v>
          </cell>
          <cell r="E934" t="str">
            <v/>
          </cell>
          <cell r="F934">
            <v>23767.311829344726</v>
          </cell>
          <cell r="G934">
            <v>535413.41813641915</v>
          </cell>
          <cell r="H934">
            <v>0.99201057300470841</v>
          </cell>
          <cell r="I934">
            <v>17.219583554897255</v>
          </cell>
          <cell r="J934">
            <v>18520180.676136404</v>
          </cell>
          <cell r="K934">
            <v>1.0314442588397263</v>
          </cell>
          <cell r="L934">
            <v>31.484582270994032</v>
          </cell>
          <cell r="M934">
            <v>25328347.114509083</v>
          </cell>
          <cell r="N934">
            <v>0.92053195153035872</v>
          </cell>
          <cell r="O934">
            <v>47.215060792096367</v>
          </cell>
          <cell r="P934"/>
          <cell r="Q934">
            <v>26986.275787096783</v>
          </cell>
        </row>
        <row r="935">
          <cell r="D935">
            <v>40015</v>
          </cell>
          <cell r="E935" t="str">
            <v/>
          </cell>
          <cell r="F935">
            <v>13032.504461824627</v>
          </cell>
          <cell r="G935">
            <v>548445.92259824381</v>
          </cell>
          <cell r="H935">
            <v>0.96776868029954743</v>
          </cell>
          <cell r="I935">
            <v>19.177523271876808</v>
          </cell>
          <cell r="J935">
            <v>18533213.180598229</v>
          </cell>
          <cell r="K935">
            <v>1.0306211096893811</v>
          </cell>
          <cell r="L935">
            <v>31.562730595913667</v>
          </cell>
          <cell r="M935">
            <v>25300283.596275382</v>
          </cell>
          <cell r="N935">
            <v>0.91961904695927366</v>
          </cell>
          <cell r="O935">
            <v>47.328094476323656</v>
          </cell>
          <cell r="P935"/>
          <cell r="Q935">
            <v>26986.275787096783</v>
          </cell>
        </row>
        <row r="936">
          <cell r="D936">
            <v>40016</v>
          </cell>
          <cell r="E936" t="str">
            <v/>
          </cell>
          <cell r="F936">
            <v>14925.135656519366</v>
          </cell>
          <cell r="G936">
            <v>563371.05825476313</v>
          </cell>
          <cell r="H936">
            <v>0.94891846423138582</v>
          </cell>
          <cell r="I936">
            <v>20.827551025697723</v>
          </cell>
          <cell r="J936">
            <v>18548138.31625475</v>
          </cell>
          <cell r="K936">
            <v>1.0299055178239112</v>
          </cell>
          <cell r="L936">
            <v>31.630785498155511</v>
          </cell>
          <cell r="M936">
            <v>25281551.788808838</v>
          </cell>
          <cell r="N936">
            <v>0.9190451599439482</v>
          </cell>
          <cell r="O936">
            <v>47.399220349274572</v>
          </cell>
          <cell r="P936"/>
          <cell r="Q936">
            <v>26986.275787096783</v>
          </cell>
        </row>
        <row r="937">
          <cell r="D937">
            <v>40017</v>
          </cell>
          <cell r="E937" t="str">
            <v/>
          </cell>
          <cell r="F937">
            <v>32461.801252181878</v>
          </cell>
          <cell r="G937">
            <v>595832.85950694501</v>
          </cell>
          <cell r="H937">
            <v>0.9599611559846486</v>
          </cell>
          <cell r="I937">
            <v>19.84708800760988</v>
          </cell>
          <cell r="J937">
            <v>18580600.117506932</v>
          </cell>
          <cell r="K937">
            <v>1.0301643527791506</v>
          </cell>
          <cell r="L937">
            <v>31.606156872169009</v>
          </cell>
          <cell r="M937">
            <v>25293688.489315685</v>
          </cell>
          <cell r="N937">
            <v>0.9195934143874559</v>
          </cell>
          <cell r="O937">
            <v>47.331270174995247</v>
          </cell>
          <cell r="P937"/>
          <cell r="Q937">
            <v>26986.275787096783</v>
          </cell>
        </row>
        <row r="938">
          <cell r="D938">
            <v>40018</v>
          </cell>
          <cell r="E938" t="str">
            <v/>
          </cell>
          <cell r="F938">
            <v>28925.833084761522</v>
          </cell>
          <cell r="G938">
            <v>624758.69259170652</v>
          </cell>
          <cell r="H938">
            <v>0.96462410733117387</v>
          </cell>
          <cell r="I938">
            <v>19.444867540106902</v>
          </cell>
          <cell r="J938">
            <v>18609525.950591695</v>
          </cell>
          <cell r="K938">
            <v>1.0302266625277532</v>
          </cell>
          <cell r="L938">
            <v>31.600230126251926</v>
          </cell>
          <cell r="M938">
            <v>25304736.676717516</v>
          </cell>
          <cell r="N938">
            <v>0.92010221723036256</v>
          </cell>
          <cell r="O938">
            <v>47.268252767580087</v>
          </cell>
          <cell r="P938"/>
          <cell r="Q938">
            <v>26986.275787096783</v>
          </cell>
        </row>
        <row r="939">
          <cell r="D939">
            <v>40019</v>
          </cell>
          <cell r="E939" t="str">
            <v/>
          </cell>
          <cell r="F939">
            <v>32702.283750614966</v>
          </cell>
          <cell r="G939">
            <v>657460.97634232149</v>
          </cell>
          <cell r="H939">
            <v>0.97451160957404859</v>
          </cell>
          <cell r="I939">
            <v>18.614741847854877</v>
          </cell>
          <cell r="J939">
            <v>18642228.234342311</v>
          </cell>
          <cell r="K939">
            <v>1.0304975394868008</v>
          </cell>
          <cell r="L939">
            <v>31.574474655915651</v>
          </cell>
          <cell r="M939">
            <v>25320350.188703176</v>
          </cell>
          <cell r="N939">
            <v>0.92077715708248731</v>
          </cell>
          <cell r="O939">
            <v>47.18472289885608</v>
          </cell>
          <cell r="P939"/>
          <cell r="Q939">
            <v>26986.275787096783</v>
          </cell>
        </row>
        <row r="940">
          <cell r="D940">
            <v>40020</v>
          </cell>
          <cell r="E940" t="str">
            <v/>
          </cell>
          <cell r="F940">
            <v>27563.119319185069</v>
          </cell>
          <cell r="G940">
            <v>685024.09566150652</v>
          </cell>
          <cell r="H940">
            <v>0.97631406460921244</v>
          </cell>
          <cell r="I940">
            <v>18.46670620100015</v>
          </cell>
          <cell r="J940">
            <v>18669791.353661496</v>
          </cell>
          <cell r="K940">
            <v>1.0304839519884683</v>
          </cell>
          <cell r="L940">
            <v>31.575766205539992</v>
          </cell>
          <cell r="M940">
            <v>25315436.067439426</v>
          </cell>
          <cell r="N940">
            <v>0.92070567770295897</v>
          </cell>
          <cell r="O940">
            <v>47.193565635115128</v>
          </cell>
          <cell r="P940"/>
          <cell r="Q940">
            <v>26986.275787096783</v>
          </cell>
        </row>
        <row r="941">
          <cell r="D941">
            <v>40021</v>
          </cell>
          <cell r="E941" t="str">
            <v/>
          </cell>
          <cell r="F941">
            <v>15521.870679871412</v>
          </cell>
          <cell r="G941">
            <v>700545.96634137793</v>
          </cell>
          <cell r="H941">
            <v>0.96145711643317611</v>
          </cell>
          <cell r="I941">
            <v>19.717291790969483</v>
          </cell>
          <cell r="J941">
            <v>18685313.224341366</v>
          </cell>
          <cell r="K941">
            <v>1.0298067735697523</v>
          </cell>
          <cell r="L941">
            <v>31.640184977060471</v>
          </cell>
          <cell r="M941">
            <v>25311358.362158541</v>
          </cell>
          <cell r="N941">
            <v>0.92066460511084769</v>
          </cell>
          <cell r="O941">
            <v>47.198647111444544</v>
          </cell>
          <cell r="P941"/>
          <cell r="Q941">
            <v>26986.275787096783</v>
          </cell>
        </row>
        <row r="942">
          <cell r="D942">
            <v>40022</v>
          </cell>
          <cell r="E942" t="str">
            <v/>
          </cell>
          <cell r="F942">
            <v>18437.586322372808</v>
          </cell>
          <cell r="G942">
            <v>718983.55266375071</v>
          </cell>
          <cell r="H942">
            <v>0.95152010697167222</v>
          </cell>
          <cell r="I942">
            <v>20.592986773666134</v>
          </cell>
          <cell r="J942">
            <v>18703750.810663741</v>
          </cell>
          <cell r="K942">
            <v>1.0292920621685464</v>
          </cell>
          <cell r="L942">
            <v>31.689214228324158</v>
          </cell>
          <cell r="M942">
            <v>25299215.911273945</v>
          </cell>
          <cell r="N942">
            <v>0.9203301451416035</v>
          </cell>
          <cell r="O942">
            <v>47.240036429158636</v>
          </cell>
          <cell r="P942"/>
          <cell r="Q942">
            <v>26986.275787096783</v>
          </cell>
        </row>
        <row r="943">
          <cell r="D943">
            <v>40023</v>
          </cell>
          <cell r="E943" t="str">
            <v/>
          </cell>
          <cell r="F943">
            <v>33772.494460881106</v>
          </cell>
          <cell r="G943">
            <v>752756.04712463182</v>
          </cell>
          <cell r="H943">
            <v>0.96186318104976498</v>
          </cell>
          <cell r="I943">
            <v>19.682183375233464</v>
          </cell>
          <cell r="J943">
            <v>18737523.305124622</v>
          </cell>
          <cell r="K943">
            <v>1.0296215260857398</v>
          </cell>
          <cell r="L943">
            <v>31.657824342201113</v>
          </cell>
          <cell r="M943">
            <v>25296081.214243446</v>
          </cell>
          <cell r="N943">
            <v>0.92032332779927961</v>
          </cell>
          <cell r="O943">
            <v>47.240880260725106</v>
          </cell>
          <cell r="P943"/>
          <cell r="Q943">
            <v>26986.275787096783</v>
          </cell>
        </row>
        <row r="944">
          <cell r="D944">
            <v>40024</v>
          </cell>
          <cell r="E944" t="str">
            <v/>
          </cell>
          <cell r="F944">
            <v>10320.423537380122</v>
          </cell>
          <cell r="G944">
            <v>763076.470662012</v>
          </cell>
          <cell r="H944">
            <v>0.94254881837242266</v>
          </cell>
          <cell r="I944">
            <v>21.411229781258356</v>
          </cell>
          <cell r="J944">
            <v>18747843.728662003</v>
          </cell>
          <cell r="K944">
            <v>1.0286632379147682</v>
          </cell>
          <cell r="L944">
            <v>31.749190375318381</v>
          </cell>
          <cell r="M944">
            <v>25294479.791716892</v>
          </cell>
          <cell r="N944">
            <v>0.92037229904024864</v>
          </cell>
          <cell r="O944">
            <v>47.234818903815821</v>
          </cell>
          <cell r="P944"/>
          <cell r="Q944">
            <v>26986.275787096783</v>
          </cell>
        </row>
        <row r="945">
          <cell r="D945">
            <v>40025</v>
          </cell>
          <cell r="E945" t="str">
            <v>*</v>
          </cell>
          <cell r="F945">
            <v>12668.329337988016</v>
          </cell>
          <cell r="G945">
            <v>775744.8</v>
          </cell>
          <cell r="H945">
            <v>0.92728711452717738</v>
          </cell>
          <cell r="I945">
            <v>22.86478463179844</v>
          </cell>
          <cell r="J945">
            <v>18760512.057999991</v>
          </cell>
          <cell r="K945">
            <v>1.0278364186543534</v>
          </cell>
          <cell r="L945">
            <v>31.828179788466858</v>
          </cell>
          <cell r="M945">
            <v>25292848.455999993</v>
          </cell>
          <cell r="N945">
            <v>0.9204201931384477</v>
          </cell>
          <cell r="O945">
            <v>47.228891242843794</v>
          </cell>
          <cell r="P945"/>
          <cell r="Q945">
            <v>26986.275787096783</v>
          </cell>
        </row>
        <row r="946">
          <cell r="D946">
            <v>40026</v>
          </cell>
          <cell r="E946" t="str">
            <v/>
          </cell>
          <cell r="F946">
            <v>19370.178342455674</v>
          </cell>
          <cell r="G946">
            <v>19370.178342455674</v>
          </cell>
          <cell r="H946">
            <v>1.1093038347652218</v>
          </cell>
          <cell r="I946">
            <v>21.606851155762776</v>
          </cell>
          <cell r="J946">
            <v>18779882.236342445</v>
          </cell>
          <cell r="K946">
            <v>1.0279142816453655</v>
          </cell>
          <cell r="L946">
            <v>31.69532716133191</v>
          </cell>
          <cell r="M946">
            <v>25296130.370879911</v>
          </cell>
          <cell r="N946">
            <v>0.92056291249273436</v>
          </cell>
          <cell r="O946">
            <v>47.010075571739421</v>
          </cell>
          <cell r="P946"/>
          <cell r="Q946">
            <v>17461.562590338715</v>
          </cell>
        </row>
        <row r="947">
          <cell r="D947">
            <v>40027</v>
          </cell>
          <cell r="E947" t="str">
            <v/>
          </cell>
          <cell r="F947">
            <v>21173.329212559882</v>
          </cell>
          <cell r="G947">
            <v>40543.50755501556</v>
          </cell>
          <cell r="H947">
            <v>1.1609358367918294</v>
          </cell>
          <cell r="I947">
            <v>17.609045462813633</v>
          </cell>
          <cell r="J947">
            <v>18801055.565555006</v>
          </cell>
          <cell r="K947">
            <v>1.0280905969197862</v>
          </cell>
          <cell r="L947">
            <v>31.678231719345217</v>
          </cell>
          <cell r="M947">
            <v>25303465.248860367</v>
          </cell>
          <cell r="N947">
            <v>0.92085313601190188</v>
          </cell>
          <cell r="O947">
            <v>46.974708842777368</v>
          </cell>
          <cell r="P947"/>
          <cell r="Q947">
            <v>17461.562590338715</v>
          </cell>
        </row>
        <row r="948">
          <cell r="D948">
            <v>40028</v>
          </cell>
          <cell r="E948" t="str">
            <v/>
          </cell>
          <cell r="F948">
            <v>9968.6918971259965</v>
          </cell>
          <cell r="G948">
            <v>50512.199452141555</v>
          </cell>
          <cell r="H948">
            <v>0.96425504477454149</v>
          </cell>
          <cell r="I948">
            <v>36.714063013027243</v>
          </cell>
          <cell r="J948">
            <v>18811024.257452134</v>
          </cell>
          <cell r="K948">
            <v>1.0276544615837477</v>
          </cell>
          <cell r="L948">
            <v>31.720531656623209</v>
          </cell>
          <cell r="M948">
            <v>25295663.31621189</v>
          </cell>
          <cell r="N948">
            <v>0.92059249582677194</v>
          </cell>
          <cell r="O948">
            <v>47.006469918629399</v>
          </cell>
          <cell r="P948"/>
          <cell r="Q948">
            <v>17461.562590338715</v>
          </cell>
        </row>
        <row r="949">
          <cell r="D949">
            <v>40029</v>
          </cell>
          <cell r="E949" t="str">
            <v/>
          </cell>
          <cell r="F949">
            <v>14076.204125527154</v>
          </cell>
          <cell r="G949">
            <v>64588.403577668709</v>
          </cell>
          <cell r="H949">
            <v>0.92472256196310776</v>
          </cell>
          <cell r="I949">
            <v>41.832901368637195</v>
          </cell>
          <cell r="J949">
            <v>18825100.461577661</v>
          </cell>
          <cell r="K949">
            <v>1.0274433388733375</v>
          </cell>
          <cell r="L949">
            <v>31.741023085206479</v>
          </cell>
          <cell r="M949">
            <v>25287723.197930276</v>
          </cell>
          <cell r="N949">
            <v>0.92032681329524679</v>
          </cell>
          <cell r="O949">
            <v>47.03885666163773</v>
          </cell>
          <cell r="P949"/>
          <cell r="Q949">
            <v>17461.562590338715</v>
          </cell>
        </row>
        <row r="950">
          <cell r="D950">
            <v>40030</v>
          </cell>
          <cell r="E950" t="str">
            <v/>
          </cell>
          <cell r="F950">
            <v>14977.482675682779</v>
          </cell>
          <cell r="G950">
            <v>79565.886253351491</v>
          </cell>
          <cell r="H950">
            <v>0.91132607224251971</v>
          </cell>
          <cell r="I950">
            <v>43.655318881338147</v>
          </cell>
          <cell r="J950">
            <v>18840077.944253344</v>
          </cell>
          <cell r="K950">
            <v>1.0272817616708898</v>
          </cell>
          <cell r="L950">
            <v>31.756712287066669</v>
          </cell>
          <cell r="M950">
            <v>25284879.039311994</v>
          </cell>
          <cell r="N950">
            <v>0.9202465854591324</v>
          </cell>
          <cell r="O950">
            <v>47.048638671709988</v>
          </cell>
          <cell r="P950"/>
          <cell r="Q950">
            <v>17461.562590338715</v>
          </cell>
        </row>
        <row r="951">
          <cell r="D951">
            <v>40031</v>
          </cell>
          <cell r="E951" t="str">
            <v/>
          </cell>
          <cell r="F951">
            <v>14898.488314852288</v>
          </cell>
          <cell r="G951">
            <v>94464.374568203784</v>
          </cell>
          <cell r="H951">
            <v>0.90164109578285834</v>
          </cell>
          <cell r="I951">
            <v>44.99841926074162</v>
          </cell>
          <cell r="J951">
            <v>18854976.432568196</v>
          </cell>
          <cell r="K951">
            <v>1.0271161886747844</v>
          </cell>
          <cell r="L951">
            <v>31.772795442786716</v>
          </cell>
          <cell r="M951">
            <v>25285817.405803699</v>
          </cell>
          <cell r="N951">
            <v>0.92030402255830035</v>
          </cell>
          <cell r="O951">
            <v>47.041635383045708</v>
          </cell>
          <cell r="P951"/>
          <cell r="Q951">
            <v>17461.562590338715</v>
          </cell>
        </row>
        <row r="952">
          <cell r="D952">
            <v>40032</v>
          </cell>
          <cell r="E952" t="str">
            <v/>
          </cell>
          <cell r="F952">
            <v>23664.615000201826</v>
          </cell>
          <cell r="G952">
            <v>118128.98956840561</v>
          </cell>
          <cell r="H952">
            <v>0.96644099581790699</v>
          </cell>
          <cell r="I952">
            <v>36.442911999760305</v>
          </cell>
          <cell r="J952">
            <v>18878641.047568399</v>
          </cell>
          <cell r="K952">
            <v>1.0274280072967248</v>
          </cell>
          <cell r="L952">
            <v>31.742511539817187</v>
          </cell>
          <cell r="M952">
            <v>25299926.007598814</v>
          </cell>
          <cell r="N952">
            <v>0.92084081931257356</v>
          </cell>
          <cell r="O952">
            <v>46.976209484829809</v>
          </cell>
          <cell r="P952"/>
          <cell r="Q952">
            <v>17461.562590338715</v>
          </cell>
        </row>
        <row r="953">
          <cell r="D953">
            <v>40033</v>
          </cell>
          <cell r="E953" t="str">
            <v/>
          </cell>
          <cell r="F953">
            <v>11287.536654601803</v>
          </cell>
          <cell r="G953">
            <v>129416.52622300741</v>
          </cell>
          <cell r="H953">
            <v>0.92643861018638241</v>
          </cell>
          <cell r="I953">
            <v>41.602530751398248</v>
          </cell>
          <cell r="J953">
            <v>18889928.584223002</v>
          </cell>
          <cell r="K953">
            <v>1.0270662784162883</v>
          </cell>
          <cell r="L953">
            <v>31.777644726416387</v>
          </cell>
          <cell r="M953">
            <v>25298775.919605844</v>
          </cell>
          <cell r="N953">
            <v>0.92082225900186199</v>
          </cell>
          <cell r="O953">
            <v>46.978470882051582</v>
          </cell>
          <cell r="P953"/>
          <cell r="Q953">
            <v>17461.562590338715</v>
          </cell>
        </row>
        <row r="954">
          <cell r="D954">
            <v>40034</v>
          </cell>
          <cell r="E954" t="str">
            <v/>
          </cell>
          <cell r="F954">
            <v>29162.579537108144</v>
          </cell>
          <cell r="G954">
            <v>158579.10576011555</v>
          </cell>
          <cell r="H954">
            <v>1.0090678052926219</v>
          </cell>
          <cell r="I954">
            <v>31.417560428149915</v>
          </cell>
          <cell r="J954">
            <v>18919091.163760111</v>
          </cell>
          <cell r="K954">
            <v>1.0276761997228741</v>
          </cell>
          <cell r="L954">
            <v>31.718422324486173</v>
          </cell>
          <cell r="M954">
            <v>25317010.970100813</v>
          </cell>
          <cell r="N954">
            <v>0.92150929389434333</v>
          </cell>
          <cell r="O954">
            <v>46.894799141197453</v>
          </cell>
          <cell r="P954"/>
          <cell r="Q954">
            <v>17461.562590338715</v>
          </cell>
        </row>
        <row r="955">
          <cell r="D955">
            <v>40035</v>
          </cell>
          <cell r="E955" t="str">
            <v/>
          </cell>
          <cell r="F955">
            <v>24874.55833730095</v>
          </cell>
          <cell r="G955">
            <v>183453.66409741651</v>
          </cell>
          <cell r="H955">
            <v>1.0506142457085674</v>
          </cell>
          <cell r="I955">
            <v>27.010516444762178</v>
          </cell>
          <cell r="J955">
            <v>18943965.722097412</v>
          </cell>
          <cell r="K955">
            <v>1.0280522625099437</v>
          </cell>
          <cell r="L955">
            <v>31.68194802270855</v>
          </cell>
          <cell r="M955">
            <v>25321782.629420951</v>
          </cell>
          <cell r="N955">
            <v>0.92170629962139861</v>
          </cell>
          <cell r="O955">
            <v>46.870820476133289</v>
          </cell>
          <cell r="P955"/>
          <cell r="Q955">
            <v>17461.562590338715</v>
          </cell>
        </row>
        <row r="956">
          <cell r="D956">
            <v>40036</v>
          </cell>
          <cell r="E956" t="str">
            <v/>
          </cell>
          <cell r="F956">
            <v>21849.093664791737</v>
          </cell>
          <cell r="G956">
            <v>205302.75776220823</v>
          </cell>
          <cell r="H956">
            <v>1.0688554917541098</v>
          </cell>
          <cell r="I956">
            <v>25.229243919912335</v>
          </cell>
          <cell r="J956">
            <v>18965814.815762203</v>
          </cell>
          <cell r="K956">
            <v>1.0282635825925706</v>
          </cell>
          <cell r="L956">
            <v>31.661465763507699</v>
          </cell>
          <cell r="M956">
            <v>25332139.686243933</v>
          </cell>
          <cell r="N956">
            <v>0.92210662747975924</v>
          </cell>
          <cell r="O956">
            <v>46.822113630360704</v>
          </cell>
          <cell r="P956"/>
          <cell r="Q956">
            <v>17461.562590338715</v>
          </cell>
        </row>
        <row r="957">
          <cell r="D957">
            <v>40037</v>
          </cell>
          <cell r="E957" t="str">
            <v/>
          </cell>
          <cell r="F957">
            <v>17149.509333574999</v>
          </cell>
          <cell r="G957">
            <v>222452.26709578323</v>
          </cell>
          <cell r="H957">
            <v>1.0616282952194263</v>
          </cell>
          <cell r="I957">
            <v>25.923852199265184</v>
          </cell>
          <cell r="J957">
            <v>18982964.325095776</v>
          </cell>
          <cell r="K957">
            <v>1.0282199480488421</v>
          </cell>
          <cell r="L957">
            <v>31.665694248869116</v>
          </cell>
          <cell r="M957">
            <v>25340365.663088318</v>
          </cell>
          <cell r="N957">
            <v>0.92242940091675929</v>
          </cell>
          <cell r="O957">
            <v>46.782861482259719</v>
          </cell>
          <cell r="P957"/>
          <cell r="Q957">
            <v>17461.562590338715</v>
          </cell>
        </row>
        <row r="958">
          <cell r="D958">
            <v>40038</v>
          </cell>
          <cell r="E958" t="str">
            <v/>
          </cell>
          <cell r="F958">
            <v>20441.19378237037</v>
          </cell>
          <cell r="G958">
            <v>242893.46087815359</v>
          </cell>
          <cell r="H958">
            <v>1.0700137675868875</v>
          </cell>
          <cell r="I958">
            <v>25.119273828375622</v>
          </cell>
          <cell r="J958">
            <v>19003405.518878147</v>
          </cell>
          <cell r="K958">
            <v>1.0283545229134412</v>
          </cell>
          <cell r="L958">
            <v>31.652654372006094</v>
          </cell>
          <cell r="M958">
            <v>25351278.262651972</v>
          </cell>
          <cell r="N958">
            <v>0.92284999048279681</v>
          </cell>
          <cell r="O958">
            <v>46.731739314674869</v>
          </cell>
          <cell r="P958"/>
          <cell r="Q958">
            <v>17461.562590338715</v>
          </cell>
        </row>
        <row r="959">
          <cell r="D959">
            <v>40039</v>
          </cell>
          <cell r="E959" t="str">
            <v/>
          </cell>
          <cell r="F959">
            <v>18828.096107327616</v>
          </cell>
          <cell r="G959">
            <v>261721.55698548121</v>
          </cell>
          <cell r="H959">
            <v>1.0706027499439119</v>
          </cell>
          <cell r="I959">
            <v>25.06349704834011</v>
          </cell>
          <cell r="J959">
            <v>19022233.614985473</v>
          </cell>
          <cell r="K959">
            <v>1.0284016345717975</v>
          </cell>
          <cell r="L959">
            <v>31.648090343951431</v>
          </cell>
          <cell r="M959">
            <v>25361776.091843963</v>
          </cell>
          <cell r="N959">
            <v>0.92325550227489483</v>
          </cell>
          <cell r="O959">
            <v>46.682476988662927</v>
          </cell>
          <cell r="P959"/>
          <cell r="Q959">
            <v>17461.562590338715</v>
          </cell>
        </row>
        <row r="960">
          <cell r="D960">
            <v>40040</v>
          </cell>
          <cell r="E960" t="str">
            <v/>
          </cell>
          <cell r="F960">
            <v>14617.100479747602</v>
          </cell>
          <cell r="G960">
            <v>276338.65746522881</v>
          </cell>
          <cell r="H960">
            <v>1.0550360008755222</v>
          </cell>
          <cell r="I960">
            <v>26.570169631496153</v>
          </cell>
          <cell r="J960">
            <v>19036850.715465222</v>
          </cell>
          <cell r="K960">
            <v>1.0282212124425101</v>
          </cell>
          <cell r="L960">
            <v>31.665571714589792</v>
          </cell>
          <cell r="M960">
            <v>25364741.989056762</v>
          </cell>
          <cell r="N960">
            <v>0.92338683953572409</v>
          </cell>
          <cell r="O960">
            <v>46.666527618188127</v>
          </cell>
          <cell r="P960"/>
          <cell r="Q960">
            <v>17461.562590338715</v>
          </cell>
        </row>
        <row r="961">
          <cell r="D961">
            <v>40041</v>
          </cell>
          <cell r="E961" t="str">
            <v/>
          </cell>
          <cell r="F961">
            <v>21643.985405146217</v>
          </cell>
          <cell r="G961">
            <v>297982.64287037501</v>
          </cell>
          <cell r="H961">
            <v>1.0665663558485217</v>
          </cell>
          <cell r="I961">
            <v>25.44767840309121</v>
          </cell>
          <cell r="J961">
            <v>19058494.700870369</v>
          </cell>
          <cell r="K961">
            <v>1.0284203098536731</v>
          </cell>
          <cell r="L961">
            <v>31.646281277074941</v>
          </cell>
          <cell r="M961">
            <v>25369364.245503653</v>
          </cell>
          <cell r="N961">
            <v>0.92357848364494755</v>
          </cell>
          <cell r="O961">
            <v>46.643259718573539</v>
          </cell>
          <cell r="P961"/>
          <cell r="Q961">
            <v>17461.562590338715</v>
          </cell>
        </row>
        <row r="962">
          <cell r="D962">
            <v>40042</v>
          </cell>
          <cell r="E962" t="str">
            <v/>
          </cell>
          <cell r="F962">
            <v>15198.218540138307</v>
          </cell>
          <cell r="G962">
            <v>313180.86141051335</v>
          </cell>
          <cell r="H962">
            <v>1.0550260617899134</v>
          </cell>
          <cell r="I962">
            <v>26.571153270328729</v>
          </cell>
          <cell r="J962">
            <v>19073692.919410508</v>
          </cell>
          <cell r="K962">
            <v>1.028271538170175</v>
          </cell>
          <cell r="L962">
            <v>31.660694858859628</v>
          </cell>
          <cell r="M962">
            <v>25359779.006223504</v>
          </cell>
          <cell r="N962">
            <v>0.92325289668630706</v>
          </cell>
          <cell r="O962">
            <v>46.682793435197844</v>
          </cell>
          <cell r="P962"/>
          <cell r="Q962">
            <v>17461.562590338715</v>
          </cell>
        </row>
        <row r="963">
          <cell r="D963">
            <v>40043</v>
          </cell>
          <cell r="E963" t="str">
            <v/>
          </cell>
          <cell r="F963">
            <v>10539.523325655693</v>
          </cell>
          <cell r="G963">
            <v>323720.38473616901</v>
          </cell>
          <cell r="H963">
            <v>1.0299459584806376</v>
          </cell>
          <cell r="I963">
            <v>29.141899604422861</v>
          </cell>
          <cell r="J963">
            <v>19084232.442736164</v>
          </cell>
          <cell r="K963">
            <v>1.0278721301247338</v>
          </cell>
          <cell r="L963">
            <v>31.699415165376067</v>
          </cell>
          <cell r="M963">
            <v>25357761.933898471</v>
          </cell>
          <cell r="N963">
            <v>0.92320282833344058</v>
          </cell>
          <cell r="O963">
            <v>46.688874408569603</v>
          </cell>
          <cell r="P963"/>
          <cell r="Q963">
            <v>17461.562590338715</v>
          </cell>
        </row>
        <row r="964">
          <cell r="D964">
            <v>40044</v>
          </cell>
          <cell r="E964" t="str">
            <v/>
          </cell>
          <cell r="F964">
            <v>11817.529025186695</v>
          </cell>
          <cell r="G964">
            <v>335537.91376135568</v>
          </cell>
          <cell r="H964">
            <v>1.0113579530240384</v>
          </cell>
          <cell r="I964">
            <v>31.161926266677696</v>
          </cell>
          <cell r="J964">
            <v>19096049.97176135</v>
          </cell>
          <cell r="K964">
            <v>1.0275422410423642</v>
          </cell>
          <cell r="L964">
            <v>31.731422485653525</v>
          </cell>
          <cell r="M964">
            <v>25359897.918661352</v>
          </cell>
          <cell r="N964">
            <v>0.92330396207931031</v>
          </cell>
          <cell r="O964">
            <v>46.676591787308638</v>
          </cell>
          <cell r="P964"/>
          <cell r="Q964">
            <v>17461.562590338715</v>
          </cell>
        </row>
        <row r="965">
          <cell r="D965">
            <v>40045</v>
          </cell>
          <cell r="E965" t="str">
            <v/>
          </cell>
          <cell r="F965">
            <v>11855.256174562073</v>
          </cell>
          <cell r="G965">
            <v>347393.16993591777</v>
          </cell>
          <cell r="H965">
            <v>0.99473677724617404</v>
          </cell>
          <cell r="I965">
            <v>33.050739513475648</v>
          </cell>
          <cell r="J965">
            <v>19107905.22793591</v>
          </cell>
          <cell r="K965">
            <v>1.027214999460506</v>
          </cell>
          <cell r="L965">
            <v>31.763196598230039</v>
          </cell>
          <cell r="M965">
            <v>25356149.505212918</v>
          </cell>
          <cell r="N965">
            <v>0.923190856166764</v>
          </cell>
          <cell r="O965">
            <v>46.69032852963344</v>
          </cell>
          <cell r="P965"/>
          <cell r="Q965">
            <v>17461.562590338715</v>
          </cell>
        </row>
        <row r="966">
          <cell r="D966">
            <v>40046</v>
          </cell>
          <cell r="E966" t="str">
            <v/>
          </cell>
          <cell r="F966">
            <v>11666.234703549082</v>
          </cell>
          <cell r="G966">
            <v>359059.40463946684</v>
          </cell>
          <cell r="H966">
            <v>0.97918309424689332</v>
          </cell>
          <cell r="I966">
            <v>34.888115917487852</v>
          </cell>
          <cell r="J966">
            <v>19119571.462639458</v>
          </cell>
          <cell r="K966">
            <v>1.0268782196648369</v>
          </cell>
          <cell r="L966">
            <v>31.795921450463904</v>
          </cell>
          <cell r="M966">
            <v>25353870.497124754</v>
          </cell>
          <cell r="N966">
            <v>0.92313124539329072</v>
          </cell>
          <cell r="O966">
            <v>46.697569109489244</v>
          </cell>
          <cell r="P966"/>
          <cell r="Q966">
            <v>17461.562590338715</v>
          </cell>
        </row>
        <row r="967">
          <cell r="D967">
            <v>40047</v>
          </cell>
          <cell r="E967" t="str">
            <v/>
          </cell>
          <cell r="F967">
            <v>18721.033292605454</v>
          </cell>
          <cell r="G967">
            <v>377780.43793207232</v>
          </cell>
          <cell r="H967">
            <v>0.98340787080089009</v>
          </cell>
          <cell r="I967">
            <v>34.382412033836765</v>
          </cell>
          <cell r="J967">
            <v>19138292.495932065</v>
          </cell>
          <cell r="K967">
            <v>1.0269206166502807</v>
          </cell>
          <cell r="L967">
            <v>31.79180036701672</v>
          </cell>
          <cell r="M967">
            <v>25356833.424867168</v>
          </cell>
          <cell r="N967">
            <v>0.92326249465936294</v>
          </cell>
          <cell r="O967">
            <v>46.681627774921395</v>
          </cell>
          <cell r="P967"/>
          <cell r="Q967">
            <v>17461.562590338715</v>
          </cell>
        </row>
        <row r="968">
          <cell r="D968">
            <v>40048</v>
          </cell>
          <cell r="E968" t="str">
            <v/>
          </cell>
          <cell r="F968">
            <v>9758.4696783039617</v>
          </cell>
          <cell r="G968">
            <v>387538.90761037631</v>
          </cell>
          <cell r="H968">
            <v>0.96494902074301891</v>
          </cell>
          <cell r="I968">
            <v>36.627841308322537</v>
          </cell>
          <cell r="J968">
            <v>19148050.96561037</v>
          </cell>
          <cell r="K968">
            <v>1.0264824720747283</v>
          </cell>
          <cell r="L968">
            <v>31.834408097730439</v>
          </cell>
          <cell r="M968">
            <v>25357279.470776327</v>
          </cell>
          <cell r="N968">
            <v>0.92330210657880452</v>
          </cell>
          <cell r="O968">
            <v>46.676817121559047</v>
          </cell>
          <cell r="P968"/>
          <cell r="Q968">
            <v>17461.562590338715</v>
          </cell>
        </row>
        <row r="969">
          <cell r="D969">
            <v>40049</v>
          </cell>
          <cell r="E969" t="str">
            <v/>
          </cell>
          <cell r="F969">
            <v>8837.5810138601191</v>
          </cell>
          <cell r="G969">
            <v>396376.48862423643</v>
          </cell>
          <cell r="H969">
            <v>0.94583098967029433</v>
          </cell>
          <cell r="I969">
            <v>39.049808488550156</v>
          </cell>
          <cell r="J969">
            <v>19156888.546624228</v>
          </cell>
          <cell r="K969">
            <v>1.0259958264717632</v>
          </cell>
          <cell r="L969">
            <v>31.881781875067162</v>
          </cell>
          <cell r="M969">
            <v>25348198.417197853</v>
          </cell>
          <cell r="N969">
            <v>0.92299481366354919</v>
          </cell>
          <cell r="O969">
            <v>46.714142862467313</v>
          </cell>
          <cell r="P969"/>
          <cell r="Q969">
            <v>17461.562590338715</v>
          </cell>
        </row>
        <row r="970">
          <cell r="D970">
            <v>40050</v>
          </cell>
          <cell r="E970" t="str">
            <v/>
          </cell>
          <cell r="F970">
            <v>8260.3163053023782</v>
          </cell>
          <cell r="G970">
            <v>404636.8049295388</v>
          </cell>
          <cell r="H970">
            <v>0.92692003441529303</v>
          </cell>
          <cell r="I970">
            <v>41.53803003678572</v>
          </cell>
          <cell r="J970">
            <v>19165148.86292953</v>
          </cell>
          <cell r="K970">
            <v>1.0254792022472987</v>
          </cell>
          <cell r="L970">
            <v>31.932131034137146</v>
          </cell>
          <cell r="M970">
            <v>25336219.391189292</v>
          </cell>
          <cell r="N970">
            <v>0.92258197969351063</v>
          </cell>
          <cell r="O970">
            <v>46.76431239970762</v>
          </cell>
          <cell r="P970"/>
          <cell r="Q970">
            <v>17461.562590338715</v>
          </cell>
        </row>
        <row r="971">
          <cell r="D971">
            <v>40051</v>
          </cell>
          <cell r="E971" t="str">
            <v/>
          </cell>
          <cell r="F971">
            <v>9010.4052652649862</v>
          </cell>
          <cell r="G971">
            <v>413647.21019480377</v>
          </cell>
          <cell r="H971">
            <v>0.91111594406895091</v>
          </cell>
          <cell r="I971">
            <v>43.684236025446587</v>
          </cell>
          <cell r="J971">
            <v>19174159.268194795</v>
          </cell>
          <cell r="K971">
            <v>1.0250036404316236</v>
          </cell>
          <cell r="L971">
            <v>31.978530253538917</v>
          </cell>
          <cell r="M971">
            <v>25333292.244064383</v>
          </cell>
          <cell r="N971">
            <v>0.92249874431303758</v>
          </cell>
          <cell r="O971">
            <v>46.774430901762521</v>
          </cell>
          <cell r="P971"/>
          <cell r="Q971">
            <v>17461.562590338715</v>
          </cell>
        </row>
        <row r="972">
          <cell r="D972">
            <v>40052</v>
          </cell>
          <cell r="E972" t="str">
            <v/>
          </cell>
          <cell r="F972">
            <v>13014.952233263753</v>
          </cell>
          <cell r="G972">
            <v>426662.16242806753</v>
          </cell>
          <cell r="H972">
            <v>0.90497641493401559</v>
          </cell>
          <cell r="I972">
            <v>44.533531305646591</v>
          </cell>
          <cell r="J972">
            <v>19187174.220428057</v>
          </cell>
          <cell r="K972">
            <v>1.0247428392586091</v>
          </cell>
          <cell r="L972">
            <v>32.003997016540112</v>
          </cell>
          <cell r="M972">
            <v>25333523.658454031</v>
          </cell>
          <cell r="N972">
            <v>0.92253052501513344</v>
          </cell>
          <cell r="O972">
            <v>46.770567351000778</v>
          </cell>
          <cell r="P972"/>
          <cell r="Q972">
            <v>17461.562590338715</v>
          </cell>
        </row>
        <row r="973">
          <cell r="D973">
            <v>40053</v>
          </cell>
          <cell r="E973" t="str">
            <v/>
          </cell>
          <cell r="F973">
            <v>13938.783661793448</v>
          </cell>
          <cell r="G973">
            <v>440600.94608986098</v>
          </cell>
          <cell r="H973">
            <v>0.9011649440436853</v>
          </cell>
          <cell r="I973">
            <v>45.064984806634236</v>
          </cell>
          <cell r="J973">
            <v>19201113.004089851</v>
          </cell>
          <cell r="K973">
            <v>1.0245318178103549</v>
          </cell>
          <cell r="L973">
            <v>32.024613834560355</v>
          </cell>
          <cell r="M973">
            <v>25331326.837284494</v>
          </cell>
          <cell r="N973">
            <v>0.92247387990635998</v>
          </cell>
          <cell r="O973">
            <v>46.777453758837048</v>
          </cell>
          <cell r="P973"/>
          <cell r="Q973">
            <v>17461.562590338715</v>
          </cell>
        </row>
        <row r="974">
          <cell r="D974">
            <v>40054</v>
          </cell>
          <cell r="E974" t="str">
            <v/>
          </cell>
          <cell r="F974">
            <v>20281.77126802957</v>
          </cell>
          <cell r="G974">
            <v>460882.71735789056</v>
          </cell>
          <cell r="H974">
            <v>0.91014234338299282</v>
          </cell>
          <cell r="I974">
            <v>43.818350684577737</v>
          </cell>
          <cell r="J974">
            <v>19221394.77535788</v>
          </cell>
          <cell r="K974">
            <v>1.0246593229215926</v>
          </cell>
          <cell r="L974">
            <v>32.012155399906092</v>
          </cell>
          <cell r="M974">
            <v>25331865.886873282</v>
          </cell>
          <cell r="N974">
            <v>0.92251686481575912</v>
          </cell>
          <cell r="O974">
            <v>46.772227988855839</v>
          </cell>
          <cell r="P974"/>
          <cell r="Q974">
            <v>17461.562590338715</v>
          </cell>
        </row>
        <row r="975">
          <cell r="D975">
            <v>40055</v>
          </cell>
          <cell r="E975" t="str">
            <v/>
          </cell>
          <cell r="F975">
            <v>15341.98254007988</v>
          </cell>
          <cell r="G975">
            <v>476224.69989797042</v>
          </cell>
          <cell r="H975">
            <v>0.90909141613985212</v>
          </cell>
          <cell r="I975">
            <v>43.963358085378523</v>
          </cell>
          <cell r="J975">
            <v>19236736.757897958</v>
          </cell>
          <cell r="K975">
            <v>1.0245235041750316</v>
          </cell>
          <cell r="L975">
            <v>32.025426278253462</v>
          </cell>
          <cell r="M975">
            <v>25331918.092700496</v>
          </cell>
          <cell r="N975">
            <v>0.92254212194240182</v>
          </cell>
          <cell r="O975">
            <v>46.769157563923912</v>
          </cell>
          <cell r="P975"/>
          <cell r="Q975">
            <v>17461.562590338715</v>
          </cell>
        </row>
        <row r="976">
          <cell r="D976">
            <v>40056</v>
          </cell>
          <cell r="E976" t="str">
            <v>*</v>
          </cell>
          <cell r="F976">
            <v>8649.0971020294892</v>
          </cell>
          <cell r="G976">
            <v>484873.7969999999</v>
          </cell>
          <cell r="H976">
            <v>0.89574401746041277</v>
          </cell>
          <cell r="I976">
            <v>45.826253613374178</v>
          </cell>
          <cell r="J976">
            <v>19245385.854999989</v>
          </cell>
          <cell r="K976">
            <v>1.0240318146515048</v>
          </cell>
          <cell r="L976">
            <v>32.073503312860161</v>
          </cell>
          <cell r="M976">
            <v>25328590.434999995</v>
          </cell>
          <cell r="N976">
            <v>0.92244428878407592</v>
          </cell>
          <cell r="O976">
            <v>46.781051390459147</v>
          </cell>
          <cell r="P976"/>
          <cell r="Q976">
            <v>17461.562590338715</v>
          </cell>
        </row>
        <row r="977">
          <cell r="D977">
            <v>40057</v>
          </cell>
          <cell r="E977" t="str">
            <v/>
          </cell>
          <cell r="F977">
            <v>10810.47053742873</v>
          </cell>
          <cell r="G977">
            <v>10810.47053742873</v>
          </cell>
          <cell r="H977">
            <v>0.43993018078147372</v>
          </cell>
          <cell r="I977">
            <v>99.272496313633212</v>
          </cell>
          <cell r="J977">
            <v>19256196.325537417</v>
          </cell>
          <cell r="K977">
            <v>1.0232690885457005</v>
          </cell>
          <cell r="L977">
            <v>32.469804163290327</v>
          </cell>
          <cell r="M977">
            <v>25321193.355409566</v>
          </cell>
          <cell r="N977">
            <v>0.92218268242532797</v>
          </cell>
          <cell r="O977">
            <v>46.773083558273584</v>
          </cell>
          <cell r="P977"/>
          <cell r="Q977">
            <v>24573.150489983338</v>
          </cell>
        </row>
        <row r="978">
          <cell r="D978">
            <v>40058</v>
          </cell>
          <cell r="E978" t="str">
            <v/>
          </cell>
          <cell r="F978">
            <v>8542.9999608181079</v>
          </cell>
          <cell r="G978">
            <v>19353.470498246839</v>
          </cell>
          <cell r="H978">
            <v>0.39379302434451419</v>
          </cell>
          <cell r="I978">
            <v>99.719005485329006</v>
          </cell>
          <cell r="J978">
            <v>19264739.325498234</v>
          </cell>
          <cell r="K978">
            <v>1.0223880161534138</v>
          </cell>
          <cell r="L978">
            <v>32.559384971505509</v>
          </cell>
          <cell r="M978">
            <v>25306607.367924523</v>
          </cell>
          <cell r="N978">
            <v>0.92165925372036828</v>
          </cell>
          <cell r="O978">
            <v>46.836796877300159</v>
          </cell>
          <cell r="P978"/>
          <cell r="Q978">
            <v>24573.150489983338</v>
          </cell>
        </row>
        <row r="979">
          <cell r="D979">
            <v>40059</v>
          </cell>
          <cell r="E979" t="str">
            <v/>
          </cell>
          <cell r="F979">
            <v>9055.81277155719</v>
          </cell>
          <cell r="G979">
            <v>28409.283269804029</v>
          </cell>
          <cell r="H979">
            <v>0.38537024765281114</v>
          </cell>
          <cell r="I979">
            <v>99.769252262943269</v>
          </cell>
          <cell r="J979">
            <v>19273795.138269793</v>
          </cell>
          <cell r="K979">
            <v>1.0215364185461966</v>
          </cell>
          <cell r="L979">
            <v>32.646138367925225</v>
          </cell>
          <cell r="M979">
            <v>25303459.537326228</v>
          </cell>
          <cell r="N979">
            <v>0.92155239402721778</v>
          </cell>
          <cell r="O979">
            <v>46.849809610322701</v>
          </cell>
          <cell r="P979"/>
          <cell r="Q979">
            <v>24573.150489983338</v>
          </cell>
        </row>
        <row r="980">
          <cell r="D980">
            <v>40060</v>
          </cell>
          <cell r="E980" t="str">
            <v/>
          </cell>
          <cell r="F980">
            <v>12787.627696408445</v>
          </cell>
          <cell r="G980">
            <v>41196.910966212476</v>
          </cell>
          <cell r="H980">
            <v>0.41912524589597722</v>
          </cell>
          <cell r="I980">
            <v>99.514298889940875</v>
          </cell>
          <cell r="J980">
            <v>19286582.765966203</v>
          </cell>
          <cell r="K980">
            <v>1.0208845701259484</v>
          </cell>
          <cell r="L980">
            <v>32.7126555040578</v>
          </cell>
          <cell r="M980">
            <v>25305244.802766915</v>
          </cell>
          <cell r="N980">
            <v>0.92162519748169791</v>
          </cell>
          <cell r="O980">
            <v>46.840943841520463</v>
          </cell>
          <cell r="P980"/>
          <cell r="Q980">
            <v>24573.150489983338</v>
          </cell>
        </row>
        <row r="981">
          <cell r="D981">
            <v>40061</v>
          </cell>
          <cell r="E981" t="str">
            <v/>
          </cell>
          <cell r="F981">
            <v>17432.574605092821</v>
          </cell>
          <cell r="G981">
            <v>58629.485571305297</v>
          </cell>
          <cell r="H981">
            <v>0.4771833029322326</v>
          </cell>
          <cell r="I981">
            <v>98.625074672662336</v>
          </cell>
          <cell r="J981">
            <v>19304015.340571295</v>
          </cell>
          <cell r="K981">
            <v>1.0204799639090993</v>
          </cell>
          <cell r="L981">
            <v>32.7539921287715</v>
          </cell>
          <cell r="M981">
            <v>25310066.768567514</v>
          </cell>
          <cell r="N981">
            <v>0.92180860070906401</v>
          </cell>
          <cell r="O981">
            <v>46.818613390022001</v>
          </cell>
          <cell r="P981"/>
          <cell r="Q981">
            <v>24573.150489983338</v>
          </cell>
        </row>
        <row r="982">
          <cell r="D982">
            <v>40062</v>
          </cell>
          <cell r="E982" t="str">
            <v/>
          </cell>
          <cell r="F982">
            <v>16529.20382874005</v>
          </cell>
          <cell r="G982">
            <v>75158.689400045347</v>
          </cell>
          <cell r="H982">
            <v>0.50976158870825294</v>
          </cell>
          <cell r="I982">
            <v>97.779324961824159</v>
          </cell>
          <cell r="J982">
            <v>19320544.544400036</v>
          </cell>
          <cell r="K982">
            <v>1.0200287140295232</v>
          </cell>
          <cell r="L982">
            <v>32.800138407598944</v>
          </cell>
          <cell r="M982">
            <v>25305457.019663528</v>
          </cell>
          <cell r="N982">
            <v>0.92164849513286939</v>
          </cell>
          <cell r="O982">
            <v>46.838106910029097</v>
          </cell>
          <cell r="P982"/>
          <cell r="Q982">
            <v>24573.150489983338</v>
          </cell>
        </row>
        <row r="983">
          <cell r="D983">
            <v>40063</v>
          </cell>
          <cell r="E983" t="str">
            <v/>
          </cell>
          <cell r="F983">
            <v>8623.6406170278187</v>
          </cell>
          <cell r="G983">
            <v>83782.330017073167</v>
          </cell>
          <cell r="H983">
            <v>0.48707243676516565</v>
          </cell>
          <cell r="I983">
            <v>98.398558977307289</v>
          </cell>
          <cell r="J983">
            <v>19329168.185017064</v>
          </cell>
          <cell r="K983">
            <v>1.0191617998163431</v>
          </cell>
          <cell r="L983">
            <v>32.888922925955669</v>
          </cell>
          <cell r="M983">
            <v>25290227.981173635</v>
          </cell>
          <cell r="N983">
            <v>0.92110161909187716</v>
          </cell>
          <cell r="O983">
            <v>46.90472258355706</v>
          </cell>
          <cell r="P983"/>
          <cell r="Q983">
            <v>24573.150489983338</v>
          </cell>
        </row>
        <row r="984">
          <cell r="D984">
            <v>40064</v>
          </cell>
          <cell r="E984" t="str">
            <v/>
          </cell>
          <cell r="F984">
            <v>10915.967698879056</v>
          </cell>
          <cell r="G984">
            <v>94698.297715952227</v>
          </cell>
          <cell r="H984">
            <v>0.48171630330100401</v>
          </cell>
          <cell r="I984">
            <v>98.524350841424607</v>
          </cell>
          <cell r="J984">
            <v>19340084.152715944</v>
          </cell>
          <cell r="K984">
            <v>1.018417839417924</v>
          </cell>
          <cell r="L984">
            <v>32.965252607047034</v>
          </cell>
          <cell r="M984">
            <v>25281266.26575502</v>
          </cell>
          <cell r="N984">
            <v>0.92078299945707887</v>
          </cell>
          <cell r="O984">
            <v>46.943556297395396</v>
          </cell>
          <cell r="P984"/>
          <cell r="Q984">
            <v>24573.150489983338</v>
          </cell>
        </row>
        <row r="985">
          <cell r="D985">
            <v>40065</v>
          </cell>
          <cell r="E985" t="str">
            <v/>
          </cell>
          <cell r="F985">
            <v>8733.937982052983</v>
          </cell>
          <cell r="G985">
            <v>103432.23569800521</v>
          </cell>
          <cell r="H985">
            <v>0.46768405369089017</v>
          </cell>
          <cell r="I985">
            <v>98.819740714078264</v>
          </cell>
          <cell r="J985">
            <v>19348818.090697996</v>
          </cell>
          <cell r="K985">
            <v>1.0175610481762443</v>
          </cell>
          <cell r="L985">
            <v>33.053315835454669</v>
          </cell>
          <cell r="M985">
            <v>25266168.030192286</v>
          </cell>
          <cell r="N985">
            <v>0.92024087095350271</v>
          </cell>
          <cell r="O985">
            <v>47.009669081508477</v>
          </cell>
          <cell r="P985"/>
          <cell r="Q985">
            <v>24573.150489983338</v>
          </cell>
        </row>
        <row r="986">
          <cell r="D986">
            <v>40066</v>
          </cell>
          <cell r="E986" t="str">
            <v/>
          </cell>
          <cell r="F986">
            <v>8921.5728827995626</v>
          </cell>
          <cell r="G986">
            <v>112353.80858080478</v>
          </cell>
          <cell r="H986">
            <v>0.4572218309028106</v>
          </cell>
          <cell r="I986">
            <v>99.009752475835171</v>
          </cell>
          <cell r="J986">
            <v>19357739.663580798</v>
          </cell>
          <cell r="K986">
            <v>1.0167163236057633</v>
          </cell>
          <cell r="L986">
            <v>33.140303510917491</v>
          </cell>
          <cell r="M986">
            <v>25255593.055174172</v>
          </cell>
          <cell r="N986">
            <v>0.91986348025204523</v>
          </cell>
          <cell r="O986">
            <v>47.055719904752699</v>
          </cell>
          <cell r="P986"/>
          <cell r="Q986">
            <v>24573.150489983338</v>
          </cell>
        </row>
        <row r="987">
          <cell r="D987">
            <v>40067</v>
          </cell>
          <cell r="E987" t="str">
            <v/>
          </cell>
          <cell r="F987">
            <v>25141.733760639032</v>
          </cell>
          <cell r="G987">
            <v>137495.5423414438</v>
          </cell>
          <cell r="H987">
            <v>0.5086687913057073</v>
          </cell>
          <cell r="I987">
            <v>97.81249748399496</v>
          </cell>
          <cell r="J987">
            <v>19382881.397341438</v>
          </cell>
          <cell r="K987">
            <v>1.0167246015212124</v>
          </cell>
          <cell r="L987">
            <v>33.139450278190942</v>
          </cell>
          <cell r="M987">
            <v>25265724.841236591</v>
          </cell>
          <cell r="N987">
            <v>0.92024027469854619</v>
          </cell>
          <cell r="O987">
            <v>47.009741821047946</v>
          </cell>
          <cell r="P987"/>
          <cell r="Q987">
            <v>24573.150489983338</v>
          </cell>
        </row>
        <row r="988">
          <cell r="D988">
            <v>40068</v>
          </cell>
          <cell r="E988" t="str">
            <v/>
          </cell>
          <cell r="F988">
            <v>9277.226106991624</v>
          </cell>
          <cell r="G988">
            <v>146772.76844843541</v>
          </cell>
          <cell r="H988">
            <v>0.49774098125331234</v>
          </cell>
          <cell r="I988">
            <v>98.125273724532207</v>
          </cell>
          <cell r="J988">
            <v>19392158.623448428</v>
          </cell>
          <cell r="K988">
            <v>1.0159017602785279</v>
          </cell>
          <cell r="L988">
            <v>33.22434007013095</v>
          </cell>
          <cell r="M988">
            <v>25256696.249748338</v>
          </cell>
          <cell r="N988">
            <v>0.91991920121052329</v>
          </cell>
          <cell r="O988">
            <v>47.048919157708255</v>
          </cell>
          <cell r="P988"/>
          <cell r="Q988">
            <v>24573.150489983338</v>
          </cell>
        </row>
        <row r="989">
          <cell r="D989">
            <v>40069</v>
          </cell>
          <cell r="E989" t="str">
            <v/>
          </cell>
          <cell r="F989">
            <v>17707.877725581115</v>
          </cell>
          <cell r="G989">
            <v>164480.64617401653</v>
          </cell>
          <cell r="H989">
            <v>0.51488543982826729</v>
          </cell>
          <cell r="I989">
            <v>97.61907893966972</v>
          </cell>
          <cell r="J989">
            <v>19409866.50117401</v>
          </cell>
          <cell r="K989">
            <v>1.0155221256165534</v>
          </cell>
          <cell r="L989">
            <v>33.263557987966408</v>
          </cell>
          <cell r="M989">
            <v>25247292.333625741</v>
          </cell>
          <cell r="N989">
            <v>0.91958445181476767</v>
          </cell>
          <cell r="O989">
            <v>47.089782831795979</v>
          </cell>
          <cell r="P989"/>
          <cell r="Q989">
            <v>24573.150489983338</v>
          </cell>
        </row>
        <row r="990">
          <cell r="D990">
            <v>40070</v>
          </cell>
          <cell r="E990" t="str">
            <v/>
          </cell>
          <cell r="F990">
            <v>8842.0481969991215</v>
          </cell>
          <cell r="G990">
            <v>173322.69437101565</v>
          </cell>
          <cell r="H990">
            <v>0.50380973575687993</v>
          </cell>
          <cell r="I990">
            <v>97.955788574920746</v>
          </cell>
          <cell r="J990">
            <v>19418708.549371008</v>
          </cell>
          <cell r="K990">
            <v>1.0146802022221004</v>
          </cell>
          <cell r="L990">
            <v>33.350650081574273</v>
          </cell>
          <cell r="M990">
            <v>25238706.179269504</v>
          </cell>
          <cell r="N990">
            <v>0.91927948242754509</v>
          </cell>
          <cell r="O990">
            <v>47.12702680907951</v>
          </cell>
          <cell r="P990"/>
          <cell r="Q990">
            <v>24573.150489983338</v>
          </cell>
        </row>
        <row r="991">
          <cell r="D991">
            <v>40071</v>
          </cell>
          <cell r="E991" t="str">
            <v/>
          </cell>
          <cell r="F991">
            <v>12279.940056983265</v>
          </cell>
          <cell r="G991">
            <v>185602.63442799891</v>
          </cell>
          <cell r="H991">
            <v>0.50353775218649177</v>
          </cell>
          <cell r="I991">
            <v>97.963607997311556</v>
          </cell>
          <cell r="J991">
            <v>19430988.489427991</v>
          </cell>
          <cell r="K991">
            <v>1.0140198469504049</v>
          </cell>
          <cell r="L991">
            <v>33.419073535055823</v>
          </cell>
          <cell r="M991">
            <v>25227338.531451054</v>
          </cell>
          <cell r="N991">
            <v>0.91887319558441904</v>
          </cell>
          <cell r="O991">
            <v>47.176667144475836</v>
          </cell>
          <cell r="P991"/>
          <cell r="Q991">
            <v>24573.150489983338</v>
          </cell>
        </row>
        <row r="992">
          <cell r="D992">
            <v>40072</v>
          </cell>
          <cell r="E992" t="str">
            <v/>
          </cell>
          <cell r="F992">
            <v>14346.037508037594</v>
          </cell>
          <cell r="G992">
            <v>199948.6719360365</v>
          </cell>
          <cell r="H992">
            <v>0.50855473339066981</v>
          </cell>
          <cell r="I992">
            <v>97.815939612385392</v>
          </cell>
          <cell r="J992">
            <v>19445334.526936028</v>
          </cell>
          <cell r="K992">
            <v>1.0134688658103392</v>
          </cell>
          <cell r="L992">
            <v>33.476240420453884</v>
          </cell>
          <cell r="M992">
            <v>25227315.839550469</v>
          </cell>
          <cell r="N992">
            <v>0.91888013072213515</v>
          </cell>
          <cell r="O992">
            <v>47.175819584643321</v>
          </cell>
          <cell r="P992"/>
          <cell r="Q992">
            <v>24573.150489983338</v>
          </cell>
        </row>
        <row r="993">
          <cell r="D993">
            <v>40073</v>
          </cell>
          <cell r="E993" t="str">
            <v/>
          </cell>
          <cell r="F993">
            <v>19317.621588308291</v>
          </cell>
          <cell r="G993">
            <v>219266.2935243448</v>
          </cell>
          <cell r="H993">
            <v>0.52488252458289808</v>
          </cell>
          <cell r="I993">
            <v>97.28359469401147</v>
          </cell>
          <cell r="J993">
            <v>19464652.148524337</v>
          </cell>
          <cell r="K993">
            <v>1.0131780760923885</v>
          </cell>
          <cell r="L993">
            <v>33.506439218311058</v>
          </cell>
          <cell r="M993">
            <v>25228674.448024876</v>
          </cell>
          <cell r="N993">
            <v>0.91893737890759175</v>
          </cell>
          <cell r="O993">
            <v>47.168823439663953</v>
          </cell>
          <cell r="P993"/>
          <cell r="Q993">
            <v>24573.150489983338</v>
          </cell>
        </row>
        <row r="994">
          <cell r="D994">
            <v>40074</v>
          </cell>
          <cell r="E994" t="str">
            <v/>
          </cell>
          <cell r="F994">
            <v>20817.872909628397</v>
          </cell>
          <cell r="G994">
            <v>240084.16643397321</v>
          </cell>
          <cell r="H994">
            <v>0.54278792016387045</v>
          </cell>
          <cell r="I994">
            <v>96.604271591288239</v>
          </cell>
          <cell r="J994">
            <v>19485470.021433964</v>
          </cell>
          <cell r="K994">
            <v>1.0129660209468752</v>
          </cell>
          <cell r="L994">
            <v>33.528473547271723</v>
          </cell>
          <cell r="M994">
            <v>25230830.670155428</v>
          </cell>
          <cell r="N994">
            <v>0.91902368084280406</v>
          </cell>
          <cell r="O994">
            <v>47.158277703868755</v>
          </cell>
          <cell r="P994"/>
          <cell r="Q994">
            <v>24573.150489983338</v>
          </cell>
        </row>
        <row r="995">
          <cell r="D995">
            <v>40075</v>
          </cell>
          <cell r="E995" t="str">
            <v/>
          </cell>
          <cell r="F995">
            <v>23362.226419591771</v>
          </cell>
          <cell r="G995">
            <v>263446.39285356499</v>
          </cell>
          <cell r="H995">
            <v>0.56425811698519601</v>
          </cell>
          <cell r="I995">
            <v>95.650562416437438</v>
          </cell>
          <cell r="J995">
            <v>19508832.247853555</v>
          </cell>
          <cell r="K995">
            <v>1.0128866081651131</v>
          </cell>
          <cell r="L995">
            <v>33.536727855772682</v>
          </cell>
          <cell r="M995">
            <v>25230989.257669479</v>
          </cell>
          <cell r="N995">
            <v>0.91903722051888592</v>
          </cell>
          <cell r="O995">
            <v>47.156623319971679</v>
          </cell>
          <cell r="P995"/>
          <cell r="Q995">
            <v>24573.150489983338</v>
          </cell>
        </row>
        <row r="996">
          <cell r="D996">
            <v>40076</v>
          </cell>
          <cell r="E996" t="str">
            <v/>
          </cell>
          <cell r="F996">
            <v>26428.856543567519</v>
          </cell>
          <cell r="G996">
            <v>289875.24939713249</v>
          </cell>
          <cell r="H996">
            <v>0.58982109256868254</v>
          </cell>
          <cell r="I996">
            <v>94.308529704341652</v>
          </cell>
          <cell r="J996">
            <v>19535261.104397122</v>
          </cell>
          <cell r="K996">
            <v>1.012966412439561</v>
          </cell>
          <cell r="L996">
            <v>33.528432858384541</v>
          </cell>
          <cell r="M996">
            <v>25244581.343341794</v>
          </cell>
          <cell r="N996">
            <v>0.91954007889520173</v>
          </cell>
          <cell r="O996">
            <v>47.095200889736965</v>
          </cell>
          <cell r="P996"/>
          <cell r="Q996">
            <v>24573.150489983338</v>
          </cell>
        </row>
        <row r="997">
          <cell r="D997">
            <v>40077</v>
          </cell>
          <cell r="E997" t="str">
            <v/>
          </cell>
          <cell r="F997">
            <v>19410.060177253101</v>
          </cell>
          <cell r="G997">
            <v>309285.30957438558</v>
          </cell>
          <cell r="H997">
            <v>0.59934813366719197</v>
          </cell>
          <cell r="I997">
            <v>93.749690804770722</v>
          </cell>
          <cell r="J997">
            <v>19554671.164574374</v>
          </cell>
          <cell r="K997">
            <v>1.0126825294791206</v>
          </cell>
          <cell r="L997">
            <v>33.55794677912759</v>
          </cell>
          <cell r="M997">
            <v>25243618.853618059</v>
          </cell>
          <cell r="N997">
            <v>0.91951278730337593</v>
          </cell>
          <cell r="O997">
            <v>47.098533426218417</v>
          </cell>
          <cell r="P997"/>
          <cell r="Q997">
            <v>24573.150489983338</v>
          </cell>
        </row>
        <row r="998">
          <cell r="D998">
            <v>40078</v>
          </cell>
          <cell r="E998" t="str">
            <v/>
          </cell>
          <cell r="F998">
            <v>25718.920832354277</v>
          </cell>
          <cell r="G998">
            <v>335004.23040673987</v>
          </cell>
          <cell r="H998">
            <v>0.61967898762900986</v>
          </cell>
          <cell r="I998">
            <v>92.449912426137786</v>
          </cell>
          <cell r="J998">
            <v>19580390.085406728</v>
          </cell>
          <cell r="K998">
            <v>1.0127256713868316</v>
          </cell>
          <cell r="L998">
            <v>33.553460338874089</v>
          </cell>
          <cell r="M998">
            <v>25244973.64177718</v>
          </cell>
          <cell r="N998">
            <v>0.9195699040928248</v>
          </cell>
          <cell r="O998">
            <v>47.091559114713341</v>
          </cell>
          <cell r="P998"/>
          <cell r="Q998">
            <v>24573.150489983338</v>
          </cell>
        </row>
        <row r="999">
          <cell r="D999">
            <v>40079</v>
          </cell>
          <cell r="E999" t="str">
            <v/>
          </cell>
          <cell r="F999">
            <v>26879.902391363121</v>
          </cell>
          <cell r="G999">
            <v>361884.13279810298</v>
          </cell>
          <cell r="H999">
            <v>0.64029611248935858</v>
          </cell>
          <cell r="I999">
            <v>90.983841994996666</v>
          </cell>
          <cell r="J999">
            <v>19607269.987798091</v>
          </cell>
          <cell r="K999">
            <v>1.012828675169738</v>
          </cell>
          <cell r="L999">
            <v>33.542750426101087</v>
          </cell>
          <cell r="M999">
            <v>25254368.572812792</v>
          </cell>
          <cell r="N999">
            <v>0.91991989344913017</v>
          </cell>
          <cell r="O999">
            <v>47.048834673067262</v>
          </cell>
          <cell r="P999"/>
          <cell r="Q999">
            <v>24573.150489983338</v>
          </cell>
        </row>
        <row r="1000">
          <cell r="D1000">
            <v>40080</v>
          </cell>
          <cell r="E1000" t="str">
            <v/>
          </cell>
          <cell r="F1000">
            <v>19759.385027446486</v>
          </cell>
          <cell r="G1000">
            <v>381643.51782554947</v>
          </cell>
          <cell r="H1000">
            <v>0.64712146898759393</v>
          </cell>
          <cell r="I1000">
            <v>90.466189864519848</v>
          </cell>
          <cell r="J1000">
            <v>19627029.372825537</v>
          </cell>
          <cell r="K1000">
            <v>1.0125640682587136</v>
          </cell>
          <cell r="L1000">
            <v>33.570268061034483</v>
          </cell>
          <cell r="M1000">
            <v>25250378.597083051</v>
          </cell>
          <cell r="N1000">
            <v>0.91978232372616509</v>
          </cell>
          <cell r="O1000">
            <v>47.065625955226075</v>
          </cell>
          <cell r="P1000"/>
          <cell r="Q1000">
            <v>24573.150489983338</v>
          </cell>
        </row>
        <row r="1001">
          <cell r="D1001">
            <v>40081</v>
          </cell>
          <cell r="E1001" t="str">
            <v/>
          </cell>
          <cell r="F1001">
            <v>19068.858070806305</v>
          </cell>
          <cell r="G1001">
            <v>400712.37589635578</v>
          </cell>
          <cell r="H1001">
            <v>0.65227676208583307</v>
          </cell>
          <cell r="I1001">
            <v>90.064724551429649</v>
          </cell>
          <cell r="J1001">
            <v>19646098.230896343</v>
          </cell>
          <cell r="K1001">
            <v>1.012264552023318</v>
          </cell>
          <cell r="L1001">
            <v>33.601435385430378</v>
          </cell>
          <cell r="M1001">
            <v>25246293.953987379</v>
          </cell>
          <cell r="N1001">
            <v>0.9196413032512214</v>
          </cell>
          <cell r="O1001">
            <v>47.082841572716447</v>
          </cell>
          <cell r="P1001"/>
          <cell r="Q1001">
            <v>24573.150489983338</v>
          </cell>
        </row>
        <row r="1002">
          <cell r="D1002">
            <v>40082</v>
          </cell>
          <cell r="E1002" t="str">
            <v/>
          </cell>
          <cell r="F1002">
            <v>24853.253787214322</v>
          </cell>
          <cell r="G1002">
            <v>425565.62968357012</v>
          </cell>
          <cell r="H1002">
            <v>0.66608914638989647</v>
          </cell>
          <cell r="I1002">
            <v>88.945420466213733</v>
          </cell>
          <cell r="J1002">
            <v>19670951.484683558</v>
          </cell>
          <cell r="K1002">
            <v>1.0122634571959974</v>
          </cell>
          <cell r="L1002">
            <v>33.601549349556656</v>
          </cell>
          <cell r="M1002">
            <v>25249566.330104142</v>
          </cell>
          <cell r="N1002">
            <v>0.91976827520925697</v>
          </cell>
          <cell r="O1002">
            <v>47.067340839102044</v>
          </cell>
          <cell r="P1002"/>
          <cell r="Q1002">
            <v>24573.150489983338</v>
          </cell>
        </row>
        <row r="1003">
          <cell r="D1003">
            <v>40083</v>
          </cell>
          <cell r="E1003" t="str">
            <v/>
          </cell>
          <cell r="F1003">
            <v>18461.224305479598</v>
          </cell>
          <cell r="G1003">
            <v>444026.85398904973</v>
          </cell>
          <cell r="H1003">
            <v>0.66924422423307361</v>
          </cell>
          <cell r="I1003">
            <v>88.680970749771902</v>
          </cell>
          <cell r="J1003">
            <v>19689412.708989039</v>
          </cell>
          <cell r="K1003">
            <v>1.0119338479210271</v>
          </cell>
          <cell r="L1003">
            <v>33.635871906232254</v>
          </cell>
          <cell r="M1003">
            <v>25246843.263374239</v>
          </cell>
          <cell r="N1003">
            <v>0.91967685091953921</v>
          </cell>
          <cell r="O1003">
            <v>47.078501653865089</v>
          </cell>
          <cell r="P1003"/>
          <cell r="Q1003">
            <v>24573.150489983338</v>
          </cell>
        </row>
        <row r="1004">
          <cell r="D1004">
            <v>40084</v>
          </cell>
          <cell r="E1004" t="str">
            <v/>
          </cell>
          <cell r="F1004">
            <v>11328.15249975456</v>
          </cell>
          <cell r="G1004">
            <v>455355.0064888043</v>
          </cell>
          <cell r="H1004">
            <v>0.66180682895344156</v>
          </cell>
          <cell r="I1004">
            <v>89.299172809380352</v>
          </cell>
          <cell r="J1004">
            <v>19700740.861488793</v>
          </cell>
          <cell r="K1004">
            <v>1.0112389296045696</v>
          </cell>
          <cell r="L1004">
            <v>33.708315831232952</v>
          </cell>
          <cell r="M1004">
            <v>25250376.281475347</v>
          </cell>
          <cell r="N1004">
            <v>0.9198133199130929</v>
          </cell>
          <cell r="O1004">
            <v>47.061842403588059</v>
          </cell>
          <cell r="P1004"/>
          <cell r="Q1004">
            <v>24573.150489983338</v>
          </cell>
        </row>
        <row r="1005">
          <cell r="D1005">
            <v>40085</v>
          </cell>
          <cell r="E1005" t="str">
            <v/>
          </cell>
          <cell r="F1005">
            <v>22982.776319720695</v>
          </cell>
          <cell r="G1005">
            <v>478337.78280852502</v>
          </cell>
          <cell r="H1005">
            <v>0.67123693848152655</v>
          </cell>
          <cell r="I1005">
            <v>88.512292654654374</v>
          </cell>
          <cell r="J1005">
            <v>19723723.637808513</v>
          </cell>
          <cell r="K1005">
            <v>1.0111432402951122</v>
          </cell>
          <cell r="L1005">
            <v>33.718299904717185</v>
          </cell>
          <cell r="M1005">
            <v>25253247.021319162</v>
          </cell>
          <cell r="N1005">
            <v>0.91992566572998402</v>
          </cell>
          <cell r="O1005">
            <v>47.04813019487257</v>
          </cell>
          <cell r="P1005"/>
          <cell r="Q1005">
            <v>24573.150489983338</v>
          </cell>
        </row>
        <row r="1006">
          <cell r="D1006">
            <v>40086</v>
          </cell>
          <cell r="E1006" t="str">
            <v>*</v>
          </cell>
          <cell r="F1006">
            <v>31425.880191475331</v>
          </cell>
          <cell r="G1006">
            <v>509763.66300000035</v>
          </cell>
          <cell r="H1006">
            <v>0.69149139451721686</v>
          </cell>
          <cell r="I1006">
            <v>86.726912145083887</v>
          </cell>
          <cell r="J1006">
            <v>19755149.517999988</v>
          </cell>
          <cell r="K1006">
            <v>1.0114800857120541</v>
          </cell>
          <cell r="L1006">
            <v>33.683163258647006</v>
          </cell>
          <cell r="M1006">
            <v>25268477.591999996</v>
          </cell>
          <cell r="N1006">
            <v>0.92048826135399253</v>
          </cell>
          <cell r="O1006">
            <v>46.979493861248464</v>
          </cell>
          <cell r="P1006"/>
          <cell r="Q1006">
            <v>24573.150489983338</v>
          </cell>
        </row>
        <row r="1007">
          <cell r="D1007">
            <v>40087</v>
          </cell>
          <cell r="E1007" t="str">
            <v/>
          </cell>
          <cell r="F1007">
            <v>7277.7977989874435</v>
          </cell>
          <cell r="G1007">
            <v>7277.7977989874435</v>
          </cell>
          <cell r="H1007">
            <v>0.14133851644030351</v>
          </cell>
          <cell r="I1007">
            <v>99.973956821624867</v>
          </cell>
          <cell r="J1007">
            <v>19762427.315798976</v>
          </cell>
          <cell r="K1007">
            <v>1.0091920494224988</v>
          </cell>
          <cell r="L1007">
            <v>34.063599807312997</v>
          </cell>
          <cell r="M1007">
            <v>25258224.783801444</v>
          </cell>
          <cell r="N1007">
            <v>0.9201382121124918</v>
          </cell>
          <cell r="O1007">
            <v>47.016112246069774</v>
          </cell>
          <cell r="P1007"/>
          <cell r="Q1007">
            <v>51491.963990306445</v>
          </cell>
        </row>
        <row r="1008">
          <cell r="D1008">
            <v>40088</v>
          </cell>
          <cell r="E1008" t="str">
            <v/>
          </cell>
          <cell r="F1008">
            <v>28531.177975355055</v>
          </cell>
          <cell r="G1008">
            <v>35808.9757743425</v>
          </cell>
          <cell r="H1008">
            <v>0.34771421596080188</v>
          </cell>
          <cell r="I1008">
            <v>95.891395346631754</v>
          </cell>
          <cell r="J1008">
            <v>19790958.493774332</v>
          </cell>
          <cell r="K1008">
            <v>1.0079984973109319</v>
          </cell>
          <cell r="L1008">
            <v>34.199672007068415</v>
          </cell>
          <cell r="M1008">
            <v>25271819.39222879</v>
          </cell>
          <cell r="N1008">
            <v>0.92065691069548738</v>
          </cell>
          <cell r="O1008">
            <v>46.951855696872201</v>
          </cell>
          <cell r="P1008"/>
          <cell r="Q1008">
            <v>51491.963990306445</v>
          </cell>
        </row>
        <row r="1009">
          <cell r="D1009">
            <v>40089</v>
          </cell>
          <cell r="E1009" t="str">
            <v/>
          </cell>
          <cell r="F1009">
            <v>14375.977989874431</v>
          </cell>
          <cell r="G1009">
            <v>50184.953764216931</v>
          </cell>
          <cell r="H1009">
            <v>0.32487239998371031</v>
          </cell>
          <cell r="I1009">
            <v>96.918288857865022</v>
          </cell>
          <cell r="J1009">
            <v>19805334.471764207</v>
          </cell>
          <cell r="K1009">
            <v>1.0060921185791067</v>
          </cell>
          <cell r="L1009">
            <v>34.41777204395224</v>
          </cell>
          <cell r="M1009">
            <v>25278979.421286494</v>
          </cell>
          <cell r="N1009">
            <v>0.92094121685865338</v>
          </cell>
          <cell r="O1009">
            <v>46.916654469806687</v>
          </cell>
          <cell r="P1009"/>
          <cell r="Q1009">
            <v>51491.963990306445</v>
          </cell>
        </row>
        <row r="1010">
          <cell r="D1010">
            <v>40090</v>
          </cell>
          <cell r="E1010" t="str">
            <v/>
          </cell>
          <cell r="F1010">
            <v>19678.598346146744</v>
          </cell>
          <cell r="G1010">
            <v>69863.552110363671</v>
          </cell>
          <cell r="H1010">
            <v>0.33919638471896191</v>
          </cell>
          <cell r="I1010">
            <v>96.294434741083634</v>
          </cell>
          <cell r="J1010">
            <v>19825013.070110355</v>
          </cell>
          <cell r="K1010">
            <v>1.0044643523224588</v>
          </cell>
          <cell r="L1010">
            <v>34.604737125100037</v>
          </cell>
          <cell r="M1010">
            <v>25282067.41682082</v>
          </cell>
          <cell r="N1010">
            <v>0.92107718503938107</v>
          </cell>
          <cell r="O1010">
            <v>46.89982432780743</v>
          </cell>
          <cell r="P1010"/>
          <cell r="Q1010">
            <v>51491.963990306445</v>
          </cell>
        </row>
        <row r="1011">
          <cell r="D1011">
            <v>40091</v>
          </cell>
          <cell r="E1011" t="str">
            <v/>
          </cell>
          <cell r="F1011">
            <v>12888.407318486172</v>
          </cell>
          <cell r="G1011">
            <v>82751.959428849848</v>
          </cell>
          <cell r="H1011">
            <v>0.32141698632597587</v>
          </cell>
          <cell r="I1011">
            <v>97.058664867582351</v>
          </cell>
          <cell r="J1011">
            <v>19837901.477428842</v>
          </cell>
          <cell r="K1011">
            <v>1.0025019172822836</v>
          </cell>
          <cell r="L1011">
            <v>34.831046459508805</v>
          </cell>
          <cell r="M1011">
            <v>25271661.711466793</v>
          </cell>
          <cell r="N1011">
            <v>0.92072154462897038</v>
          </cell>
          <cell r="O1011">
            <v>46.943851913448611</v>
          </cell>
          <cell r="P1011"/>
          <cell r="Q1011">
            <v>51491.963990306445</v>
          </cell>
        </row>
        <row r="1012">
          <cell r="D1012">
            <v>40092</v>
          </cell>
          <cell r="E1012" t="str">
            <v/>
          </cell>
          <cell r="F1012">
            <v>22025.393356814649</v>
          </cell>
          <cell r="G1012">
            <v>104777.35278566449</v>
          </cell>
          <cell r="H1012">
            <v>0.33913820288990215</v>
          </cell>
          <cell r="I1012">
            <v>96.297105581957254</v>
          </cell>
          <cell r="J1012">
            <v>19859926.870785657</v>
          </cell>
          <cell r="K1012">
            <v>1.0010102050075411</v>
          </cell>
          <cell r="L1012">
            <v>35.003731710312799</v>
          </cell>
          <cell r="M1012">
            <v>25276639.653574307</v>
          </cell>
          <cell r="N1012">
            <v>0.92092637225179652</v>
          </cell>
          <cell r="O1012">
            <v>46.918492119173685</v>
          </cell>
          <cell r="P1012"/>
          <cell r="Q1012">
            <v>51491.963990306445</v>
          </cell>
        </row>
        <row r="1013">
          <cell r="D1013">
            <v>40093</v>
          </cell>
          <cell r="E1013" t="str">
            <v/>
          </cell>
          <cell r="F1013">
            <v>29302.877462155757</v>
          </cell>
          <cell r="G1013">
            <v>134080.23024782026</v>
          </cell>
          <cell r="H1013">
            <v>0.37198656105712613</v>
          </cell>
          <cell r="I1013">
            <v>94.612934585592228</v>
          </cell>
          <cell r="J1013">
            <v>19889229.748247813</v>
          </cell>
          <cell r="K1013">
            <v>0.99989207705969319</v>
          </cell>
          <cell r="L1013">
            <v>35.13354276559437</v>
          </cell>
          <cell r="M1013">
            <v>25285617.383459169</v>
          </cell>
          <cell r="N1013">
            <v>0.92127694186520692</v>
          </cell>
          <cell r="O1013">
            <v>46.875103938005445</v>
          </cell>
          <cell r="P1013"/>
          <cell r="Q1013">
            <v>51491.963990306445</v>
          </cell>
        </row>
        <row r="1014">
          <cell r="D1014">
            <v>40094</v>
          </cell>
          <cell r="E1014" t="str">
            <v/>
          </cell>
          <cell r="F1014">
            <v>29394.61596535613</v>
          </cell>
          <cell r="G1014">
            <v>163474.84621317638</v>
          </cell>
          <cell r="H1014">
            <v>0.39684553070249745</v>
          </cell>
          <cell r="I1014">
            <v>93.109544555052835</v>
          </cell>
          <cell r="J1014">
            <v>19918624.364213169</v>
          </cell>
          <cell r="K1014">
            <v>0.99878432313160037</v>
          </cell>
          <cell r="L1014">
            <v>35.262464187670673</v>
          </cell>
          <cell r="M1014">
            <v>25294207.28617014</v>
          </cell>
          <cell r="N1014">
            <v>0.92161339857222102</v>
          </cell>
          <cell r="O1014">
            <v>46.833481449324353</v>
          </cell>
          <cell r="P1014"/>
          <cell r="Q1014">
            <v>51491.963990306445</v>
          </cell>
        </row>
        <row r="1015">
          <cell r="D1015">
            <v>40095</v>
          </cell>
          <cell r="E1015" t="str">
            <v/>
          </cell>
          <cell r="F1015">
            <v>28291.670930448534</v>
          </cell>
          <cell r="G1015">
            <v>191766.51714362492</v>
          </cell>
          <cell r="H1015">
            <v>0.41380031256425376</v>
          </cell>
          <cell r="I1015">
            <v>91.97701759192816</v>
          </cell>
          <cell r="J1015">
            <v>19946916.035143618</v>
          </cell>
          <cell r="K1015">
            <v>0.99762711204840104</v>
          </cell>
          <cell r="L1015">
            <v>35.39747557484543</v>
          </cell>
          <cell r="M1015">
            <v>25300481.059176181</v>
          </cell>
          <cell r="N1015">
            <v>0.92186548035556648</v>
          </cell>
          <cell r="O1015">
            <v>46.802309059798787</v>
          </cell>
          <cell r="P1015"/>
          <cell r="Q1015">
            <v>51491.963990306445</v>
          </cell>
        </row>
        <row r="1016">
          <cell r="D1016">
            <v>40096</v>
          </cell>
          <cell r="E1016" t="str">
            <v/>
          </cell>
          <cell r="F1016">
            <v>22924.690300469927</v>
          </cell>
          <cell r="G1016">
            <v>214691.20744409485</v>
          </cell>
          <cell r="H1016">
            <v>0.41694119005542557</v>
          </cell>
          <cell r="I1016">
            <v>91.758097075931659</v>
          </cell>
          <cell r="J1016">
            <v>19969840.725444086</v>
          </cell>
          <cell r="K1016">
            <v>0.99620811082584104</v>
          </cell>
          <cell r="L1016">
            <v>35.563495133398447</v>
          </cell>
          <cell r="M1016">
            <v>25309248.448461443</v>
          </cell>
          <cell r="N1016">
            <v>0.92220843639611672</v>
          </cell>
          <cell r="O1016">
            <v>46.759916010103467</v>
          </cell>
          <cell r="P1016"/>
          <cell r="Q1016">
            <v>51491.963990306445</v>
          </cell>
        </row>
        <row r="1017">
          <cell r="D1017">
            <v>40097</v>
          </cell>
          <cell r="E1017" t="str">
            <v/>
          </cell>
          <cell r="F1017">
            <v>17892.202160864879</v>
          </cell>
          <cell r="G1017">
            <v>232583.40960495971</v>
          </cell>
          <cell r="H1017">
            <v>0.410626138317506</v>
          </cell>
          <cell r="I1017">
            <v>92.195407804294163</v>
          </cell>
          <cell r="J1017">
            <v>19987732.927604951</v>
          </cell>
          <cell r="K1017">
            <v>0.99454597529970257</v>
          </cell>
          <cell r="L1017">
            <v>35.758611254273362</v>
          </cell>
          <cell r="M1017">
            <v>25313376.13104815</v>
          </cell>
          <cell r="N1017">
            <v>0.92238234580169753</v>
          </cell>
          <cell r="O1017">
            <v>46.738426364274211</v>
          </cell>
          <cell r="P1017"/>
          <cell r="Q1017">
            <v>51491.963990306445</v>
          </cell>
        </row>
        <row r="1018">
          <cell r="D1018">
            <v>40098</v>
          </cell>
          <cell r="E1018" t="str">
            <v/>
          </cell>
          <cell r="F1018">
            <v>16978.963118836902</v>
          </cell>
          <cell r="G1018">
            <v>249562.37272379661</v>
          </cell>
          <cell r="H1018">
            <v>0.40388563150484619</v>
          </cell>
          <cell r="I1018">
            <v>92.649519362859039</v>
          </cell>
          <cell r="J1018">
            <v>20004711.890723787</v>
          </cell>
          <cell r="K1018">
            <v>0.99284701055993041</v>
          </cell>
          <cell r="L1018">
            <v>35.958774361906912</v>
          </cell>
          <cell r="M1018">
            <v>25296953.422050618</v>
          </cell>
          <cell r="N1018">
            <v>0.92180741882125572</v>
          </cell>
          <cell r="O1018">
            <v>46.809488010338576</v>
          </cell>
          <cell r="P1018"/>
          <cell r="Q1018">
            <v>51491.963990306445</v>
          </cell>
        </row>
        <row r="1019">
          <cell r="D1019">
            <v>40099</v>
          </cell>
          <cell r="E1019" t="str">
            <v/>
          </cell>
          <cell r="F1019">
            <v>23294.727457989906</v>
          </cell>
          <cell r="G1019">
            <v>272857.10018178652</v>
          </cell>
          <cell r="H1019">
            <v>0.40761715187718472</v>
          </cell>
          <cell r="I1019">
            <v>92.399757456421682</v>
          </cell>
          <cell r="J1019">
            <v>20028006.618181776</v>
          </cell>
          <cell r="K1019">
            <v>0.99146936388565865</v>
          </cell>
          <cell r="L1019">
            <v>36.121617336792752</v>
          </cell>
          <cell r="M1019">
            <v>25292612.771801572</v>
          </cell>
          <cell r="N1019">
            <v>0.92167273749837997</v>
          </cell>
          <cell r="O1019">
            <v>46.826142665343987</v>
          </cell>
          <cell r="P1019"/>
          <cell r="Q1019">
            <v>51491.963990306445</v>
          </cell>
        </row>
        <row r="1020">
          <cell r="D1020">
            <v>40100</v>
          </cell>
          <cell r="E1020" t="str">
            <v/>
          </cell>
          <cell r="F1020">
            <v>16894.725619184057</v>
          </cell>
          <cell r="G1020">
            <v>289751.82580097055</v>
          </cell>
          <cell r="H1020">
            <v>0.40193764972102858</v>
          </cell>
          <cell r="I1020">
            <v>92.778279738363352</v>
          </cell>
          <cell r="J1020">
            <v>20044901.343800962</v>
          </cell>
          <cell r="K1020">
            <v>0.98978270171049765</v>
          </cell>
          <cell r="L1020">
            <v>36.321638969192293</v>
          </cell>
          <cell r="M1020">
            <v>25272792.260721281</v>
          </cell>
          <cell r="N1020">
            <v>0.92097394272809652</v>
          </cell>
          <cell r="O1020">
            <v>46.912603384036309</v>
          </cell>
          <cell r="P1020"/>
          <cell r="Q1020">
            <v>51491.963990306445</v>
          </cell>
        </row>
        <row r="1021">
          <cell r="D1021">
            <v>40101</v>
          </cell>
          <cell r="E1021" t="str">
            <v/>
          </cell>
          <cell r="F1021">
            <v>18556.899324065966</v>
          </cell>
          <cell r="G1021">
            <v>308308.72512503649</v>
          </cell>
          <cell r="H1021">
            <v>0.39916743148902062</v>
          </cell>
          <cell r="I1021">
            <v>92.959453932175578</v>
          </cell>
          <cell r="J1021">
            <v>20063458.243125029</v>
          </cell>
          <cell r="K1021">
            <v>0.98818646186560122</v>
          </cell>
          <cell r="L1021">
            <v>36.511596714702819</v>
          </cell>
          <cell r="M1021">
            <v>25267695.303397164</v>
          </cell>
          <cell r="N1021">
            <v>0.92081167176466683</v>
          </cell>
          <cell r="O1021">
            <v>46.932692386464424</v>
          </cell>
          <cell r="P1021"/>
          <cell r="Q1021">
            <v>51491.963990306445</v>
          </cell>
        </row>
        <row r="1022">
          <cell r="D1022">
            <v>40102</v>
          </cell>
          <cell r="E1022" t="str">
            <v/>
          </cell>
          <cell r="F1022">
            <v>13873.472339127678</v>
          </cell>
          <cell r="G1022">
            <v>322182.19746416417</v>
          </cell>
          <cell r="H1022">
            <v>0.39105883289479904</v>
          </cell>
          <cell r="I1022">
            <v>93.476532491828095</v>
          </cell>
          <cell r="J1022">
            <v>20077331.715464156</v>
          </cell>
          <cell r="K1022">
            <v>0.98636820858838736</v>
          </cell>
          <cell r="L1022">
            <v>36.728753738985873</v>
          </cell>
          <cell r="M1022">
            <v>25250582.85707463</v>
          </cell>
          <cell r="N1022">
            <v>0.92021150991329059</v>
          </cell>
          <cell r="O1022">
            <v>47.007029417907617</v>
          </cell>
          <cell r="P1022"/>
          <cell r="Q1022">
            <v>51491.963990306445</v>
          </cell>
        </row>
        <row r="1023">
          <cell r="D1023">
            <v>40103</v>
          </cell>
          <cell r="E1023" t="str">
            <v/>
          </cell>
          <cell r="F1023">
            <v>19526.229559266481</v>
          </cell>
          <cell r="G1023">
            <v>341708.42702343065</v>
          </cell>
          <cell r="H1023">
            <v>0.39036179919345504</v>
          </cell>
          <cell r="I1023">
            <v>93.520051163653164</v>
          </cell>
          <cell r="J1023">
            <v>20096857.945023421</v>
          </cell>
          <cell r="K1023">
            <v>0.98483614189051172</v>
          </cell>
          <cell r="L1023">
            <v>36.912373246334596</v>
          </cell>
          <cell r="M1023">
            <v>25236783.249508847</v>
          </cell>
          <cell r="N1023">
            <v>0.91973205091969612</v>
          </cell>
          <cell r="O1023">
            <v>47.066458355780448</v>
          </cell>
          <cell r="P1023"/>
          <cell r="Q1023">
            <v>51491.963990306445</v>
          </cell>
        </row>
        <row r="1024">
          <cell r="D1024">
            <v>40104</v>
          </cell>
          <cell r="E1024" t="str">
            <v/>
          </cell>
          <cell r="F1024">
            <v>17778.708276331556</v>
          </cell>
          <cell r="G1024">
            <v>359487.13529976219</v>
          </cell>
          <cell r="H1024">
            <v>0.3878567832528812</v>
          </cell>
          <cell r="I1024">
            <v>93.675221130868408</v>
          </cell>
          <cell r="J1024">
            <v>20114636.653299753</v>
          </cell>
          <cell r="K1024">
            <v>0.98322636674098829</v>
          </cell>
          <cell r="L1024">
            <v>37.105937160899714</v>
          </cell>
          <cell r="M1024">
            <v>25238961.701466355</v>
          </cell>
          <cell r="N1024">
            <v>0.91983488845109329</v>
          </cell>
          <cell r="O1024">
            <v>47.053708480278942</v>
          </cell>
          <cell r="P1024"/>
          <cell r="Q1024">
            <v>51491.963990306445</v>
          </cell>
        </row>
        <row r="1025">
          <cell r="D1025">
            <v>40105</v>
          </cell>
          <cell r="E1025" t="str">
            <v/>
          </cell>
          <cell r="F1025">
            <v>10738.50315885794</v>
          </cell>
          <cell r="G1025">
            <v>370225.63845862012</v>
          </cell>
          <cell r="H1025">
            <v>0.37841943497325076</v>
          </cell>
          <cell r="I1025">
            <v>94.24236478171845</v>
          </cell>
          <cell r="J1025">
            <v>20125375.156458609</v>
          </cell>
          <cell r="K1025">
            <v>0.98128140556192134</v>
          </cell>
          <cell r="L1025">
            <v>37.340664703674221</v>
          </cell>
          <cell r="M1025">
            <v>25227308.788749531</v>
          </cell>
          <cell r="N1025">
            <v>0.9194336337811071</v>
          </cell>
          <cell r="O1025">
            <v>47.103466110636894</v>
          </cell>
          <cell r="P1025"/>
          <cell r="Q1025">
            <v>51491.963990306445</v>
          </cell>
        </row>
        <row r="1026">
          <cell r="D1026">
            <v>40106</v>
          </cell>
          <cell r="E1026" t="str">
            <v/>
          </cell>
          <cell r="F1026">
            <v>14540.04719299524</v>
          </cell>
          <cell r="G1026">
            <v>384765.68565161538</v>
          </cell>
          <cell r="H1026">
            <v>0.37361721697394262</v>
          </cell>
          <cell r="I1026">
            <v>94.520240369939202</v>
          </cell>
          <cell r="J1026">
            <v>20139915.203651603</v>
          </cell>
          <cell r="K1026">
            <v>0.97953107928143823</v>
          </cell>
          <cell r="L1026">
            <v>37.552704544104124</v>
          </cell>
          <cell r="M1026">
            <v>25215206.848643441</v>
          </cell>
          <cell r="N1026">
            <v>0.91901599300024184</v>
          </cell>
          <cell r="O1026">
            <v>47.155283576114485</v>
          </cell>
          <cell r="P1026"/>
          <cell r="Q1026">
            <v>51491.963990306445</v>
          </cell>
        </row>
        <row r="1027">
          <cell r="D1027">
            <v>40107</v>
          </cell>
          <cell r="E1027" t="str">
            <v/>
          </cell>
          <cell r="F1027">
            <v>25169.777459378522</v>
          </cell>
          <cell r="G1027">
            <v>409935.46311099391</v>
          </cell>
          <cell r="H1027">
            <v>0.37910257884693627</v>
          </cell>
          <cell r="I1027">
            <v>94.202244370904936</v>
          </cell>
          <cell r="J1027">
            <v>20165084.981110983</v>
          </cell>
          <cell r="K1027">
            <v>0.97830519736827504</v>
          </cell>
          <cell r="L1027">
            <v>37.7016624547676</v>
          </cell>
          <cell r="M1027">
            <v>25218862.193048246</v>
          </cell>
          <cell r="N1027">
            <v>0.91917264965852841</v>
          </cell>
          <cell r="O1027">
            <v>47.1358435657949</v>
          </cell>
          <cell r="P1027"/>
          <cell r="Q1027">
            <v>51491.963990306445</v>
          </cell>
        </row>
        <row r="1028">
          <cell r="D1028">
            <v>40108</v>
          </cell>
          <cell r="E1028" t="str">
            <v/>
          </cell>
          <cell r="F1028">
            <v>57829.675793783121</v>
          </cell>
          <cell r="G1028">
            <v>467765.13890477701</v>
          </cell>
          <cell r="H1028">
            <v>0.41291980574680759</v>
          </cell>
          <cell r="I1028">
            <v>92.037887036811483</v>
          </cell>
          <cell r="J1028">
            <v>20222914.656904764</v>
          </cell>
          <cell r="K1028">
            <v>0.97866596526640504</v>
          </cell>
          <cell r="L1028">
            <v>37.657786751898712</v>
          </cell>
          <cell r="M1028">
            <v>25253121.146655597</v>
          </cell>
          <cell r="N1028">
            <v>0.92044477769973532</v>
          </cell>
          <cell r="O1028">
            <v>46.978129475221152</v>
          </cell>
          <cell r="P1028"/>
          <cell r="Q1028">
            <v>51491.963990306445</v>
          </cell>
        </row>
        <row r="1029">
          <cell r="D1029">
            <v>40109</v>
          </cell>
          <cell r="E1029" t="str">
            <v/>
          </cell>
          <cell r="F1029">
            <v>55740.78278743304</v>
          </cell>
          <cell r="G1029">
            <v>523505.92169221002</v>
          </cell>
          <cell r="H1029">
            <v>0.44203260598840138</v>
          </cell>
          <cell r="I1029">
            <v>89.912412777663448</v>
          </cell>
          <cell r="J1029">
            <v>20278655.439692199</v>
          </cell>
          <cell r="K1029">
            <v>0.97892410121385631</v>
          </cell>
          <cell r="L1029">
            <v>37.626412594263606</v>
          </cell>
          <cell r="M1029">
            <v>25274521.856658272</v>
          </cell>
          <cell r="N1029">
            <v>0.92124829170754363</v>
          </cell>
          <cell r="O1029">
            <v>46.878649061189712</v>
          </cell>
          <cell r="P1029"/>
          <cell r="Q1029">
            <v>51491.963990306445</v>
          </cell>
        </row>
        <row r="1030">
          <cell r="D1030">
            <v>40110</v>
          </cell>
          <cell r="E1030" t="str">
            <v/>
          </cell>
          <cell r="F1030">
            <v>44266.390972993519</v>
          </cell>
          <cell r="G1030">
            <v>567772.31266520359</v>
          </cell>
          <cell r="H1030">
            <v>0.45943440220763432</v>
          </cell>
          <cell r="I1030">
            <v>88.537746773371779</v>
          </cell>
          <cell r="J1030">
            <v>20322921.830665193</v>
          </cell>
          <cell r="K1030">
            <v>0.97862842006053985</v>
          </cell>
          <cell r="L1030">
            <v>37.662351411192006</v>
          </cell>
          <cell r="M1030">
            <v>25292475.293517835</v>
          </cell>
          <cell r="N1030">
            <v>0.92192619147024613</v>
          </cell>
          <cell r="O1030">
            <v>46.794803099756109</v>
          </cell>
          <cell r="P1030"/>
          <cell r="Q1030">
            <v>51491.963990306445</v>
          </cell>
        </row>
        <row r="1031">
          <cell r="D1031">
            <v>40111</v>
          </cell>
          <cell r="E1031" t="str">
            <v/>
          </cell>
          <cell r="F1031">
            <v>63103.398961226041</v>
          </cell>
          <cell r="G1031">
            <v>630875.71162642958</v>
          </cell>
          <cell r="H1031">
            <v>0.49007702385964075</v>
          </cell>
          <cell r="I1031">
            <v>85.9508316412212</v>
          </cell>
          <cell r="J1031">
            <v>20386025.229626421</v>
          </cell>
          <cell r="K1031">
            <v>0.97923903385789679</v>
          </cell>
          <cell r="L1031">
            <v>37.588157565611823</v>
          </cell>
          <cell r="M1031">
            <v>25335591.578712564</v>
          </cell>
          <cell r="N1031">
            <v>0.9235213503911498</v>
          </cell>
          <cell r="O1031">
            <v>46.597805631869768</v>
          </cell>
          <cell r="P1031"/>
          <cell r="Q1031">
            <v>51491.963990306445</v>
          </cell>
        </row>
        <row r="1032">
          <cell r="D1032">
            <v>40112</v>
          </cell>
          <cell r="E1032" t="str">
            <v/>
          </cell>
          <cell r="F1032">
            <v>57928.365225034722</v>
          </cell>
          <cell r="G1032">
            <v>688804.07685146434</v>
          </cell>
          <cell r="H1032">
            <v>0.5144970679167411</v>
          </cell>
          <cell r="I1032">
            <v>83.758448705832777</v>
          </cell>
          <cell r="J1032">
            <v>20443953.594851457</v>
          </cell>
          <cell r="K1032">
            <v>0.97959866603260526</v>
          </cell>
          <cell r="L1032">
            <v>37.544502813877223</v>
          </cell>
          <cell r="M1032">
            <v>25366909.986951016</v>
          </cell>
          <cell r="N1032">
            <v>0.9246865288916597</v>
          </cell>
          <cell r="O1032">
            <v>46.454176696787286</v>
          </cell>
          <cell r="P1032"/>
          <cell r="Q1032">
            <v>51491.963990306445</v>
          </cell>
        </row>
        <row r="1033">
          <cell r="D1033">
            <v>40113</v>
          </cell>
          <cell r="E1033" t="str">
            <v/>
          </cell>
          <cell r="F1033">
            <v>40874.205966618101</v>
          </cell>
          <cell r="G1033">
            <v>729678.28281808249</v>
          </cell>
          <cell r="H1033">
            <v>0.52484153820472801</v>
          </cell>
          <cell r="I1033">
            <v>82.799932992339905</v>
          </cell>
          <cell r="J1033">
            <v>20484827.800818074</v>
          </cell>
          <cell r="K1033">
            <v>0.97914136692639386</v>
          </cell>
          <cell r="L1033">
            <v>37.600018598453097</v>
          </cell>
          <cell r="M1033">
            <v>25388111.30462854</v>
          </cell>
          <cell r="N1033">
            <v>0.92548296446188805</v>
          </cell>
          <cell r="O1033">
            <v>46.3561323923212</v>
          </cell>
          <cell r="P1033"/>
          <cell r="Q1033">
            <v>51491.963990306445</v>
          </cell>
        </row>
        <row r="1034">
          <cell r="D1034">
            <v>40114</v>
          </cell>
          <cell r="E1034" t="str">
            <v/>
          </cell>
          <cell r="F1034">
            <v>46955.476421237785</v>
          </cell>
          <cell r="G1034">
            <v>776633.75923932029</v>
          </cell>
          <cell r="H1034">
            <v>0.53866502311029418</v>
          </cell>
          <cell r="I1034">
            <v>81.494911254910193</v>
          </cell>
          <cell r="J1034">
            <v>20531783.277239311</v>
          </cell>
          <cell r="K1034">
            <v>0.9789762744819237</v>
          </cell>
          <cell r="L1034">
            <v>37.620073388954467</v>
          </cell>
          <cell r="M1034">
            <v>25416005.171710227</v>
          </cell>
          <cell r="N1034">
            <v>0.92652341304187835</v>
          </cell>
          <cell r="O1034">
            <v>46.228209545154087</v>
          </cell>
          <cell r="P1034"/>
          <cell r="Q1034">
            <v>51491.963990306445</v>
          </cell>
        </row>
        <row r="1035">
          <cell r="D1035">
            <v>40115</v>
          </cell>
          <cell r="E1035" t="str">
            <v/>
          </cell>
          <cell r="F1035">
            <v>34592.265282479013</v>
          </cell>
          <cell r="G1035">
            <v>811226.02452179929</v>
          </cell>
          <cell r="H1035">
            <v>0.54325586018961991</v>
          </cell>
          <cell r="I1035">
            <v>81.055924463670181</v>
          </cell>
          <cell r="J1035">
            <v>20566375.54252179</v>
          </cell>
          <cell r="K1035">
            <v>0.97822394402357937</v>
          </cell>
          <cell r="L1035">
            <v>37.711548713060793</v>
          </cell>
          <cell r="M1035">
            <v>25422682.183330692</v>
          </cell>
          <cell r="N1035">
            <v>0.9267904487296561</v>
          </cell>
          <cell r="O1035">
            <v>46.19540698321498</v>
          </cell>
          <cell r="P1035"/>
          <cell r="Q1035">
            <v>51491.963990306445</v>
          </cell>
        </row>
        <row r="1036">
          <cell r="D1036">
            <v>40116</v>
          </cell>
          <cell r="E1036" t="str">
            <v/>
          </cell>
          <cell r="F1036">
            <v>31111.507745835646</v>
          </cell>
          <cell r="G1036">
            <v>842337.53226763499</v>
          </cell>
          <cell r="H1036">
            <v>0.54528737236630287</v>
          </cell>
          <cell r="I1036">
            <v>80.860836622528836</v>
          </cell>
          <cell r="J1036">
            <v>20597487.050267626</v>
          </cell>
          <cell r="K1036">
            <v>0.97731013466117478</v>
          </cell>
          <cell r="L1036">
            <v>37.822845711932729</v>
          </cell>
          <cell r="M1036">
            <v>25416201.191043582</v>
          </cell>
          <cell r="N1036">
            <v>0.9265778073715768</v>
          </cell>
          <cell r="O1036">
            <v>46.221526790970337</v>
          </cell>
          <cell r="P1036"/>
          <cell r="Q1036">
            <v>51491.963990306445</v>
          </cell>
        </row>
        <row r="1037">
          <cell r="D1037">
            <v>40117</v>
          </cell>
          <cell r="E1037" t="str">
            <v>*</v>
          </cell>
          <cell r="F1037">
            <v>26496.32073236518</v>
          </cell>
          <cell r="G1037">
            <v>868833.85300000012</v>
          </cell>
          <cell r="H1037">
            <v>0.54429655254841569</v>
          </cell>
          <cell r="I1037">
            <v>80.956048260850338</v>
          </cell>
          <cell r="J1037">
            <v>20623983.370999992</v>
          </cell>
          <cell r="K1037">
            <v>0.97618233182868652</v>
          </cell>
          <cell r="L1037">
            <v>37.960489073315728</v>
          </cell>
          <cell r="M1037">
            <v>25402941.543999992</v>
          </cell>
          <cell r="N1037">
            <v>0.92611802495652706</v>
          </cell>
          <cell r="O1037">
            <v>46.278030236676962</v>
          </cell>
          <cell r="P1037"/>
          <cell r="Q1037">
            <v>51491.963990306445</v>
          </cell>
        </row>
        <row r="1038">
          <cell r="D1038">
            <v>40118</v>
          </cell>
          <cell r="E1038" t="str">
            <v/>
          </cell>
          <cell r="F1038">
            <v>33082.468281369496</v>
          </cell>
          <cell r="G1038">
            <v>33082.468281369496</v>
          </cell>
          <cell r="H1038">
            <v>0.37501432434078241</v>
          </cell>
          <cell r="I1038">
            <v>95.349044753241628</v>
          </cell>
          <cell r="J1038">
            <v>20657065.839281362</v>
          </cell>
          <cell r="K1038">
            <v>0.97368259274330005</v>
          </cell>
          <cell r="L1038">
            <v>40.590760881328627</v>
          </cell>
          <cell r="M1038">
            <v>25381386.884454969</v>
          </cell>
          <cell r="N1038">
            <v>0.92529782520857184</v>
          </cell>
          <cell r="O1038">
            <v>47.309459298625065</v>
          </cell>
          <cell r="P1038"/>
          <cell r="Q1038">
            <v>88216.54570001665</v>
          </cell>
        </row>
        <row r="1039">
          <cell r="D1039">
            <v>40119</v>
          </cell>
          <cell r="E1039" t="str">
            <v/>
          </cell>
          <cell r="F1039">
            <v>41475.679916029141</v>
          </cell>
          <cell r="G1039">
            <v>74558.148197398637</v>
          </cell>
          <cell r="H1039">
            <v>0.42258596505771234</v>
          </cell>
          <cell r="I1039">
            <v>92.92434760462784</v>
          </cell>
          <cell r="J1039">
            <v>20698541.519197389</v>
          </cell>
          <cell r="K1039">
            <v>0.97159753668797966</v>
          </cell>
          <cell r="L1039">
            <v>40.878263861413558</v>
          </cell>
          <cell r="M1039">
            <v>25364076.456906989</v>
          </cell>
          <cell r="N1039">
            <v>0.92463240737182462</v>
          </cell>
          <cell r="O1039">
            <v>47.400476924927162</v>
          </cell>
          <cell r="P1039"/>
          <cell r="Q1039">
            <v>88216.54570001665</v>
          </cell>
        </row>
        <row r="1040">
          <cell r="D1040">
            <v>40120</v>
          </cell>
          <cell r="E1040" t="str">
            <v/>
          </cell>
          <cell r="F1040">
            <v>38822.205696350924</v>
          </cell>
          <cell r="G1040">
            <v>113380.35389374956</v>
          </cell>
          <cell r="H1040">
            <v>0.42841681226597145</v>
          </cell>
          <cell r="I1040">
            <v>92.59311358107577</v>
          </cell>
          <cell r="J1040">
            <v>20737363.724893741</v>
          </cell>
          <cell r="K1040">
            <v>0.96940563605759911</v>
          </cell>
          <cell r="L1040">
            <v>41.181696938087129</v>
          </cell>
          <cell r="M1040">
            <v>25263009.710527711</v>
          </cell>
          <cell r="N1040">
            <v>0.92091386533588371</v>
          </cell>
          <cell r="O1040">
            <v>47.91055538728768</v>
          </cell>
          <cell r="P1040"/>
          <cell r="Q1040">
            <v>88216.54570001665</v>
          </cell>
        </row>
        <row r="1041">
          <cell r="D1041">
            <v>40121</v>
          </cell>
          <cell r="E1041" t="str">
            <v/>
          </cell>
          <cell r="F1041">
            <v>38064.348273735784</v>
          </cell>
          <cell r="G1041">
            <v>151444.70216748535</v>
          </cell>
          <cell r="H1041">
            <v>0.42918451682090958</v>
          </cell>
          <cell r="I1041">
            <v>92.548977818101079</v>
          </cell>
          <cell r="J1041">
            <v>20775428.073167477</v>
          </cell>
          <cell r="K1041">
            <v>0.96719645736586557</v>
          </cell>
          <cell r="L1041">
            <v>41.488753147002576</v>
          </cell>
          <cell r="M1041">
            <v>25233509.405278798</v>
          </cell>
          <cell r="N1041">
            <v>0.91980431803148477</v>
          </cell>
          <cell r="O1041">
            <v>48.063223151630808</v>
          </cell>
          <cell r="P1041"/>
          <cell r="Q1041">
            <v>88216.54570001665</v>
          </cell>
        </row>
        <row r="1042">
          <cell r="D1042">
            <v>40122</v>
          </cell>
          <cell r="E1042" t="str">
            <v/>
          </cell>
          <cell r="F1042">
            <v>42009.10899620509</v>
          </cell>
          <cell r="G1042">
            <v>193453.81116369044</v>
          </cell>
          <cell r="H1042">
            <v>0.43858849749464612</v>
          </cell>
          <cell r="I1042">
            <v>91.998612329953943</v>
          </cell>
          <cell r="J1042">
            <v>20817437.182163682</v>
          </cell>
          <cell r="K1042">
            <v>0.9651882467481766</v>
          </cell>
          <cell r="L1042">
            <v>41.768939607220055</v>
          </cell>
          <cell r="M1042">
            <v>25148940.78315581</v>
          </cell>
          <cell r="N1042">
            <v>0.91668759395554023</v>
          </cell>
          <cell r="O1042">
            <v>48.493200274963002</v>
          </cell>
          <cell r="P1042"/>
          <cell r="Q1042">
            <v>88216.54570001665</v>
          </cell>
        </row>
        <row r="1043">
          <cell r="D1043">
            <v>40123</v>
          </cell>
          <cell r="E1043" t="str">
            <v/>
          </cell>
          <cell r="F1043">
            <v>62589.619684619254</v>
          </cell>
          <cell r="G1043">
            <v>256043.43084830968</v>
          </cell>
          <cell r="H1043">
            <v>0.48374037775746748</v>
          </cell>
          <cell r="I1043">
            <v>89.122874985933052</v>
          </cell>
          <cell r="J1043">
            <v>20880026.8018483</v>
          </cell>
          <cell r="K1043">
            <v>0.96414671320350498</v>
          </cell>
          <cell r="L1043">
            <v>41.914650533502737</v>
          </cell>
          <cell r="M1043">
            <v>25140114.711877361</v>
          </cell>
          <cell r="N1043">
            <v>0.91633184106167476</v>
          </cell>
          <cell r="O1043">
            <v>48.542384281725226</v>
          </cell>
          <cell r="P1043"/>
          <cell r="Q1043">
            <v>88216.54570001665</v>
          </cell>
        </row>
        <row r="1044">
          <cell r="D1044">
            <v>40124</v>
          </cell>
          <cell r="E1044" t="str">
            <v/>
          </cell>
          <cell r="F1044">
            <v>64694.429845559127</v>
          </cell>
          <cell r="G1044">
            <v>320737.86069386883</v>
          </cell>
          <cell r="H1044">
            <v>0.51940023292965731</v>
          </cell>
          <cell r="I1044">
            <v>86.61379033315437</v>
          </cell>
          <cell r="J1044">
            <v>20944721.23169386</v>
          </cell>
          <cell r="K1044">
            <v>0.96321042696980985</v>
          </cell>
          <cell r="L1044">
            <v>42.045866659498706</v>
          </cell>
          <cell r="M1044">
            <v>25136791.155725982</v>
          </cell>
          <cell r="N1044">
            <v>0.91617666827685007</v>
          </cell>
          <cell r="O1044">
            <v>48.563844109620604</v>
          </cell>
          <cell r="P1044"/>
          <cell r="Q1044">
            <v>88216.54570001665</v>
          </cell>
        </row>
        <row r="1045">
          <cell r="D1045">
            <v>40125</v>
          </cell>
          <cell r="E1045" t="str">
            <v/>
          </cell>
          <cell r="F1045">
            <v>70372.12487170333</v>
          </cell>
          <cell r="G1045">
            <v>391109.98556557216</v>
          </cell>
          <cell r="H1045">
            <v>0.55419023503758991</v>
          </cell>
          <cell r="I1045">
            <v>84.003159190458121</v>
          </cell>
          <cell r="J1045">
            <v>21015093.356565565</v>
          </cell>
          <cell r="K1045">
            <v>0.96254175899217742</v>
          </cell>
          <cell r="L1045">
            <v>42.139709725335251</v>
          </cell>
          <cell r="M1045">
            <v>25156925.415719844</v>
          </cell>
          <cell r="N1045">
            <v>0.91687645725696942</v>
          </cell>
          <cell r="O1045">
            <v>48.467097985100104</v>
          </cell>
          <cell r="P1045"/>
          <cell r="Q1045">
            <v>88216.54570001665</v>
          </cell>
        </row>
        <row r="1046">
          <cell r="D1046">
            <v>40126</v>
          </cell>
          <cell r="E1046" t="str">
            <v/>
          </cell>
          <cell r="F1046">
            <v>80271.072536908148</v>
          </cell>
          <cell r="G1046">
            <v>471381.05810248031</v>
          </cell>
          <cell r="H1046">
            <v>0.59371711629474888</v>
          </cell>
          <cell r="I1046">
            <v>80.886780624472124</v>
          </cell>
          <cell r="J1046">
            <v>21095364.429102473</v>
          </cell>
          <cell r="K1046">
            <v>0.96233004381154952</v>
          </cell>
          <cell r="L1046">
            <v>42.169445460331758</v>
          </cell>
          <cell r="M1046">
            <v>25176732.363123462</v>
          </cell>
          <cell r="N1046">
            <v>0.91756426536917324</v>
          </cell>
          <cell r="O1046">
            <v>48.372088927403432</v>
          </cell>
          <cell r="P1046"/>
          <cell r="Q1046">
            <v>88216.54570001665</v>
          </cell>
        </row>
        <row r="1047">
          <cell r="D1047">
            <v>40127</v>
          </cell>
          <cell r="E1047" t="str">
            <v/>
          </cell>
          <cell r="F1047">
            <v>70460.486907532788</v>
          </cell>
          <cell r="G1047">
            <v>541841.54501001304</v>
          </cell>
          <cell r="H1047">
            <v>0.61421759456844249</v>
          </cell>
          <cell r="I1047">
            <v>79.222990240883178</v>
          </cell>
          <cell r="J1047">
            <v>21165824.916010007</v>
          </cell>
          <cell r="K1047">
            <v>0.96167427951200257</v>
          </cell>
          <cell r="L1047">
            <v>42.261618419180316</v>
          </cell>
          <cell r="M1047">
            <v>25190033.704060078</v>
          </cell>
          <cell r="N1047">
            <v>0.91801493481930552</v>
          </cell>
          <cell r="O1047">
            <v>48.309880151366016</v>
          </cell>
          <cell r="P1047"/>
          <cell r="Q1047">
            <v>88216.54570001665</v>
          </cell>
        </row>
        <row r="1048">
          <cell r="D1048">
            <v>40128</v>
          </cell>
          <cell r="E1048" t="str">
            <v/>
          </cell>
          <cell r="F1048">
            <v>59599.148306643292</v>
          </cell>
          <cell r="G1048">
            <v>601440.69331665628</v>
          </cell>
          <cell r="H1048">
            <v>0.6197978648028184</v>
          </cell>
          <cell r="I1048">
            <v>78.765688649840271</v>
          </cell>
          <cell r="J1048">
            <v>21225424.064316649</v>
          </cell>
          <cell r="K1048">
            <v>0.96053223358931938</v>
          </cell>
          <cell r="L1048">
            <v>42.422393387978474</v>
          </cell>
          <cell r="M1048">
            <v>25190593.805757876</v>
          </cell>
          <cell r="N1048">
            <v>0.91800125170521962</v>
          </cell>
          <cell r="O1048">
            <v>48.31176840943445</v>
          </cell>
          <cell r="P1048"/>
          <cell r="Q1048">
            <v>88216.54570001665</v>
          </cell>
        </row>
        <row r="1049">
          <cell r="D1049">
            <v>40129</v>
          </cell>
          <cell r="E1049" t="str">
            <v/>
          </cell>
          <cell r="F1049">
            <v>88257.313790952277</v>
          </cell>
          <cell r="G1049">
            <v>689698.0071076086</v>
          </cell>
          <cell r="H1049">
            <v>0.65151988744922262</v>
          </cell>
          <cell r="I1049">
            <v>76.138262993391166</v>
          </cell>
          <cell r="J1049">
            <v>21313681.3781076</v>
          </cell>
          <cell r="K1049">
            <v>0.96069100545877451</v>
          </cell>
          <cell r="L1049">
            <v>42.40002274556354</v>
          </cell>
          <cell r="M1049">
            <v>25227248.644314408</v>
          </cell>
          <cell r="N1049">
            <v>0.91930289322805658</v>
          </cell>
          <cell r="O1049">
            <v>48.132286412779713</v>
          </cell>
          <cell r="P1049"/>
          <cell r="Q1049">
            <v>88216.54570001665</v>
          </cell>
        </row>
        <row r="1050">
          <cell r="D1050">
            <v>40130</v>
          </cell>
          <cell r="E1050" t="str">
            <v/>
          </cell>
          <cell r="F1050">
            <v>89453.549489043988</v>
          </cell>
          <cell r="G1050">
            <v>779151.5565966526</v>
          </cell>
          <cell r="H1050">
            <v>0.67940469270503434</v>
          </cell>
          <cell r="I1050">
            <v>73.80157367133323</v>
          </cell>
          <cell r="J1050">
            <v>21403134.927596644</v>
          </cell>
          <cell r="K1050">
            <v>0.96090222516668655</v>
          </cell>
          <cell r="L1050">
            <v>42.370271832232575</v>
          </cell>
          <cell r="M1050">
            <v>25260040.64990893</v>
          </cell>
          <cell r="N1050">
            <v>0.92046367830684617</v>
          </cell>
          <cell r="O1050">
            <v>47.972472955261104</v>
          </cell>
          <cell r="P1050"/>
          <cell r="Q1050">
            <v>88216.54570001665</v>
          </cell>
        </row>
        <row r="1051">
          <cell r="D1051">
            <v>40131</v>
          </cell>
          <cell r="E1051" t="str">
            <v/>
          </cell>
          <cell r="F1051">
            <v>85569.993460845668</v>
          </cell>
          <cell r="G1051">
            <v>864721.55005749827</v>
          </cell>
          <cell r="H1051">
            <v>0.70016145513273442</v>
          </cell>
          <cell r="I1051">
            <v>72.054082962372789</v>
          </cell>
          <cell r="J1051">
            <v>21488704.921057489</v>
          </cell>
          <cell r="K1051">
            <v>0.96093811241631111</v>
          </cell>
          <cell r="L1051">
            <v>42.365218089835977</v>
          </cell>
          <cell r="M1051">
            <v>25292096.087393057</v>
          </cell>
          <cell r="N1051">
            <v>0.92159753798427102</v>
          </cell>
          <cell r="O1051">
            <v>47.816592351799244</v>
          </cell>
          <cell r="P1051"/>
          <cell r="Q1051">
            <v>88216.54570001665</v>
          </cell>
        </row>
        <row r="1052">
          <cell r="D1052">
            <v>40132</v>
          </cell>
          <cell r="E1052" t="str">
            <v/>
          </cell>
          <cell r="F1052">
            <v>123961.2992182921</v>
          </cell>
          <cell r="G1052">
            <v>988682.84927579039</v>
          </cell>
          <cell r="H1052">
            <v>0.74716357831393665</v>
          </cell>
          <cell r="I1052">
            <v>68.099124671117806</v>
          </cell>
          <cell r="J1052">
            <v>21612666.220275782</v>
          </cell>
          <cell r="K1052">
            <v>0.96268376517921639</v>
          </cell>
          <cell r="L1052">
            <v>42.119770904063273</v>
          </cell>
          <cell r="M1052">
            <v>25367950.981304355</v>
          </cell>
          <cell r="N1052">
            <v>0.92432722595210481</v>
          </cell>
          <cell r="O1052">
            <v>47.442246936125244</v>
          </cell>
          <cell r="P1052"/>
          <cell r="Q1052">
            <v>88216.54570001665</v>
          </cell>
        </row>
        <row r="1053">
          <cell r="D1053">
            <v>40133</v>
          </cell>
          <cell r="E1053" t="str">
            <v/>
          </cell>
          <cell r="F1053">
            <v>168688.66773932418</v>
          </cell>
          <cell r="G1053">
            <v>1157371.5170151147</v>
          </cell>
          <cell r="H1053">
            <v>0.81997905539653215</v>
          </cell>
          <cell r="I1053">
            <v>62.070791373239096</v>
          </cell>
          <cell r="J1053">
            <v>21781354.888015106</v>
          </cell>
          <cell r="K1053">
            <v>0.96640022723448493</v>
          </cell>
          <cell r="L1053">
            <v>41.599722930932934</v>
          </cell>
          <cell r="M1053">
            <v>25487560.287989095</v>
          </cell>
          <cell r="N1053">
            <v>0.9286509232532113</v>
          </cell>
          <cell r="O1053">
            <v>46.852029750770974</v>
          </cell>
          <cell r="P1053"/>
          <cell r="Q1053">
            <v>88216.54570001665</v>
          </cell>
        </row>
        <row r="1054">
          <cell r="D1054">
            <v>40134</v>
          </cell>
          <cell r="E1054" t="str">
            <v/>
          </cell>
          <cell r="F1054">
            <v>151126.45979334819</v>
          </cell>
          <cell r="G1054">
            <v>1308497.9768084628</v>
          </cell>
          <cell r="H1054">
            <v>0.87251737883466784</v>
          </cell>
          <cell r="I1054">
            <v>57.863302416428098</v>
          </cell>
          <cell r="J1054">
            <v>21932481.347808454</v>
          </cell>
          <cell r="K1054">
            <v>0.96931154394953134</v>
          </cell>
          <cell r="L1054">
            <v>41.194749781393057</v>
          </cell>
          <cell r="M1054">
            <v>25596230.585969698</v>
          </cell>
          <cell r="N1054">
            <v>0.93257574647833907</v>
          </cell>
          <cell r="O1054">
            <v>46.319227389600158</v>
          </cell>
          <cell r="P1054"/>
          <cell r="Q1054">
            <v>88216.54570001665</v>
          </cell>
        </row>
        <row r="1055">
          <cell r="D1055">
            <v>40135</v>
          </cell>
          <cell r="E1055" t="str">
            <v/>
          </cell>
          <cell r="F1055">
            <v>130441.8785539783</v>
          </cell>
          <cell r="G1055">
            <v>1438939.8553624412</v>
          </cell>
          <cell r="H1055">
            <v>0.90619171767996454</v>
          </cell>
          <cell r="I1055">
            <v>55.249550347307931</v>
          </cell>
          <cell r="J1055">
            <v>22062923.226362433</v>
          </cell>
          <cell r="K1055">
            <v>0.97128963777910593</v>
          </cell>
          <cell r="L1055">
            <v>40.920813600663685</v>
          </cell>
          <cell r="M1055">
            <v>25684398.550165642</v>
          </cell>
          <cell r="N1055">
            <v>0.93575332180705184</v>
          </cell>
          <cell r="O1055">
            <v>45.889981386190115</v>
          </cell>
          <cell r="P1055"/>
          <cell r="Q1055">
            <v>88216.54570001665</v>
          </cell>
        </row>
        <row r="1056">
          <cell r="D1056">
            <v>40136</v>
          </cell>
          <cell r="E1056" t="str">
            <v/>
          </cell>
          <cell r="F1056">
            <v>102143.04334573388</v>
          </cell>
          <cell r="G1056">
            <v>1541082.8987081749</v>
          </cell>
          <cell r="H1056">
            <v>0.91943779485103294</v>
          </cell>
          <cell r="I1056">
            <v>54.241216831262363</v>
          </cell>
          <cell r="J1056">
            <v>22165066.269708168</v>
          </cell>
          <cell r="K1056">
            <v>0.97201142927765116</v>
          </cell>
          <cell r="L1056">
            <v>40.821104620826802</v>
          </cell>
          <cell r="M1056">
            <v>25747164.526308175</v>
          </cell>
          <cell r="N1056">
            <v>0.93800523121048895</v>
          </cell>
          <cell r="O1056">
            <v>45.586947230489059</v>
          </cell>
          <cell r="P1056"/>
          <cell r="Q1056">
            <v>88216.54570001665</v>
          </cell>
        </row>
        <row r="1057">
          <cell r="D1057">
            <v>40137</v>
          </cell>
          <cell r="E1057" t="str">
            <v/>
          </cell>
          <cell r="F1057">
            <v>85951.423943665286</v>
          </cell>
          <cell r="G1057">
            <v>1627034.3226518403</v>
          </cell>
          <cell r="H1057">
            <v>0.9221820633198593</v>
          </cell>
          <cell r="I1057">
            <v>54.03377165814954</v>
          </cell>
          <cell r="J1057">
            <v>22251017.693651833</v>
          </cell>
          <cell r="K1057">
            <v>0.97202033796176424</v>
          </cell>
          <cell r="L1057">
            <v>40.819874798819633</v>
          </cell>
          <cell r="M1057">
            <v>25799803.032292619</v>
          </cell>
          <cell r="N1057">
            <v>0.9398880291902143</v>
          </cell>
          <cell r="O1057">
            <v>45.334336935098776</v>
          </cell>
          <cell r="P1057"/>
          <cell r="Q1057">
            <v>88216.54570001665</v>
          </cell>
        </row>
        <row r="1058">
          <cell r="D1058">
            <v>40138</v>
          </cell>
          <cell r="E1058" t="str">
            <v/>
          </cell>
          <cell r="F1058">
            <v>76676.764921631955</v>
          </cell>
          <cell r="G1058">
            <v>1703711.0875734722</v>
          </cell>
          <cell r="H1058">
            <v>0.91965853757347094</v>
          </cell>
          <cell r="I1058">
            <v>54.224511730260957</v>
          </cell>
          <cell r="J1058">
            <v>22327694.458573464</v>
          </cell>
          <cell r="K1058">
            <v>0.97162557652560499</v>
          </cell>
          <cell r="L1058">
            <v>40.874390131039483</v>
          </cell>
          <cell r="M1058">
            <v>25821922.94647805</v>
          </cell>
          <cell r="N1058">
            <v>0.94065893492177111</v>
          </cell>
          <cell r="O1058">
            <v>45.231106184872516</v>
          </cell>
          <cell r="P1058"/>
          <cell r="Q1058">
            <v>88216.54570001665</v>
          </cell>
        </row>
        <row r="1059">
          <cell r="D1059">
            <v>40139</v>
          </cell>
          <cell r="E1059" t="str">
            <v/>
          </cell>
          <cell r="F1059">
            <v>72251.980226767817</v>
          </cell>
          <cell r="G1059">
            <v>1775963.0678002399</v>
          </cell>
          <cell r="H1059">
            <v>0.91508450427689725</v>
          </cell>
          <cell r="I1059">
            <v>54.571324320566326</v>
          </cell>
          <cell r="J1059">
            <v>22399946.438800231</v>
          </cell>
          <cell r="K1059">
            <v>0.97104201911222787</v>
          </cell>
          <cell r="L1059">
            <v>40.955050535496682</v>
          </cell>
          <cell r="M1059">
            <v>25843527.245099723</v>
          </cell>
          <cell r="N1059">
            <v>0.94141100091046614</v>
          </cell>
          <cell r="O1059">
            <v>45.13051074090879</v>
          </cell>
          <cell r="P1059"/>
          <cell r="Q1059">
            <v>88216.54570001665</v>
          </cell>
        </row>
        <row r="1060">
          <cell r="D1060">
            <v>40140</v>
          </cell>
          <cell r="E1060" t="str">
            <v/>
          </cell>
          <cell r="F1060">
            <v>71445.642901069921</v>
          </cell>
          <cell r="G1060">
            <v>1847408.7107013098</v>
          </cell>
          <cell r="H1060">
            <v>0.91051080292484776</v>
          </cell>
          <cell r="I1060">
            <v>54.91949863976928</v>
          </cell>
          <cell r="J1060">
            <v>22471392.081701301</v>
          </cell>
          <cell r="K1060">
            <v>0.97042808626697652</v>
          </cell>
          <cell r="L1060">
            <v>41.040003209130248</v>
          </cell>
          <cell r="M1060">
            <v>25865519.377903074</v>
          </cell>
          <cell r="N1060">
            <v>0.94217713830542804</v>
          </cell>
          <cell r="O1060">
            <v>45.028147830980068</v>
          </cell>
          <cell r="P1060"/>
          <cell r="Q1060">
            <v>88216.54570001665</v>
          </cell>
        </row>
        <row r="1061">
          <cell r="D1061">
            <v>40141</v>
          </cell>
          <cell r="E1061" t="str">
            <v/>
          </cell>
          <cell r="F1061">
            <v>60667.370643205053</v>
          </cell>
          <cell r="G1061">
            <v>1908076.0813445149</v>
          </cell>
          <cell r="H1061">
            <v>0.90122742196656258</v>
          </cell>
          <cell r="I1061">
            <v>55.630402331504655</v>
          </cell>
          <cell r="J1061">
            <v>22532059.452344507</v>
          </cell>
          <cell r="K1061">
            <v>0.96935511971727284</v>
          </cell>
          <cell r="L1061">
            <v>41.188704493371667</v>
          </cell>
          <cell r="M1061">
            <v>25861341.587081507</v>
          </cell>
          <cell r="N1061">
            <v>0.94198998884251839</v>
          </cell>
          <cell r="O1061">
            <v>45.053141987309488</v>
          </cell>
          <cell r="P1061"/>
          <cell r="Q1061">
            <v>88216.54570001665</v>
          </cell>
        </row>
        <row r="1062">
          <cell r="D1062">
            <v>40142</v>
          </cell>
          <cell r="E1062" t="str">
            <v/>
          </cell>
          <cell r="F1062">
            <v>55592.566183877148</v>
          </cell>
          <cell r="G1062">
            <v>1963668.647528392</v>
          </cell>
          <cell r="H1062">
            <v>0.89038564452791613</v>
          </cell>
          <cell r="I1062">
            <v>56.467628967602849</v>
          </cell>
          <cell r="J1062">
            <v>22587652.018528383</v>
          </cell>
          <cell r="K1062">
            <v>0.96807276809144316</v>
          </cell>
          <cell r="L1062">
            <v>41.366806544796432</v>
          </cell>
          <cell r="M1062">
            <v>25852304.000556033</v>
          </cell>
          <cell r="N1062">
            <v>0.9416258435483118</v>
          </cell>
          <cell r="O1062">
            <v>45.101794114374307</v>
          </cell>
          <cell r="P1062"/>
          <cell r="Q1062">
            <v>88216.54570001665</v>
          </cell>
        </row>
        <row r="1063">
          <cell r="D1063">
            <v>40143</v>
          </cell>
          <cell r="E1063" t="str">
            <v/>
          </cell>
          <cell r="F1063">
            <v>65239.029719860715</v>
          </cell>
          <cell r="G1063">
            <v>2028907.6772482528</v>
          </cell>
          <cell r="H1063">
            <v>0.88458361233905836</v>
          </cell>
          <cell r="I1063">
            <v>56.918693900794551</v>
          </cell>
          <cell r="J1063">
            <v>22652891.048248243</v>
          </cell>
          <cell r="K1063">
            <v>0.96721195232164736</v>
          </cell>
          <cell r="L1063">
            <v>41.486595207268472</v>
          </cell>
          <cell r="M1063">
            <v>25856869.988419596</v>
          </cell>
          <cell r="N1063">
            <v>0.94175719376615619</v>
          </cell>
          <cell r="O1063">
            <v>45.084241868561037</v>
          </cell>
          <cell r="P1063"/>
          <cell r="Q1063">
            <v>88216.54570001665</v>
          </cell>
        </row>
        <row r="1064">
          <cell r="D1064">
            <v>40144</v>
          </cell>
          <cell r="E1064" t="str">
            <v/>
          </cell>
          <cell r="F1064">
            <v>60824.764420591971</v>
          </cell>
          <cell r="G1064">
            <v>2089732.4416688448</v>
          </cell>
          <cell r="H1064">
            <v>0.87735806503668468</v>
          </cell>
          <cell r="I1064">
            <v>57.483300329980338</v>
          </cell>
          <cell r="J1064">
            <v>22713715.812668834</v>
          </cell>
          <cell r="K1064">
            <v>0.96616982797179796</v>
          </cell>
          <cell r="L1064">
            <v>41.631863045523666</v>
          </cell>
          <cell r="M1064">
            <v>25864619.221703988</v>
          </cell>
          <cell r="N1064">
            <v>0.94200446988225728</v>
          </cell>
          <cell r="O1064">
            <v>45.05120777030772</v>
          </cell>
          <cell r="P1064"/>
          <cell r="Q1064">
            <v>88216.54570001665</v>
          </cell>
        </row>
        <row r="1065">
          <cell r="D1065">
            <v>40145</v>
          </cell>
          <cell r="E1065" t="str">
            <v/>
          </cell>
          <cell r="F1065">
            <v>63929.613354515212</v>
          </cell>
          <cell r="G1065">
            <v>2153662.0550233601</v>
          </cell>
          <cell r="H1065">
            <v>0.87190561991258653</v>
          </cell>
          <cell r="I1065">
            <v>57.911425020783703</v>
          </cell>
          <cell r="J1065">
            <v>22777645.426023349</v>
          </cell>
          <cell r="K1065">
            <v>0.96526707217492436</v>
          </cell>
          <cell r="L1065">
            <v>41.75792287141342</v>
          </cell>
          <cell r="M1065">
            <v>25866838.191601053</v>
          </cell>
          <cell r="N1065">
            <v>0.94205031971042963</v>
          </cell>
          <cell r="O1065">
            <v>45.045083931400377</v>
          </cell>
          <cell r="P1065"/>
          <cell r="Q1065">
            <v>88216.54570001665</v>
          </cell>
        </row>
        <row r="1066">
          <cell r="D1066">
            <v>40146</v>
          </cell>
          <cell r="E1066" t="str">
            <v/>
          </cell>
          <cell r="F1066">
            <v>98000.8091049082</v>
          </cell>
          <cell r="G1066">
            <v>2251662.8641282683</v>
          </cell>
          <cell r="H1066">
            <v>0.88014721527337236</v>
          </cell>
          <cell r="I1066">
            <v>57.264981574115325</v>
          </cell>
          <cell r="J1066">
            <v>22875646.235128257</v>
          </cell>
          <cell r="K1066">
            <v>0.965809526509813</v>
          </cell>
          <cell r="L1066">
            <v>41.68215077240027</v>
          </cell>
          <cell r="M1066">
            <v>25906770.40170176</v>
          </cell>
          <cell r="N1066">
            <v>0.94346960231367794</v>
          </cell>
          <cell r="O1066">
            <v>44.855726568678975</v>
          </cell>
          <cell r="P1066"/>
          <cell r="Q1066">
            <v>88216.54570001665</v>
          </cell>
        </row>
        <row r="1067">
          <cell r="D1067">
            <v>40147</v>
          </cell>
          <cell r="E1067" t="str">
            <v>*</v>
          </cell>
          <cell r="F1067">
            <v>111808.57887173172</v>
          </cell>
          <cell r="G1067">
            <v>2363471.443</v>
          </cell>
          <cell r="H1067">
            <v>0.89305674812110114</v>
          </cell>
          <cell r="I1067">
            <v>56.260672514201829</v>
          </cell>
          <cell r="J1067">
            <v>22987454.813999988</v>
          </cell>
          <cell r="K1067">
            <v>0.96692875578559623</v>
          </cell>
          <cell r="L1067">
            <v>41.526044716923153</v>
          </cell>
          <cell r="M1067">
            <v>25952695.431999989</v>
          </cell>
          <cell r="N1067">
            <v>0.94510701726351964</v>
          </cell>
          <cell r="O1067">
            <v>44.637765479815229</v>
          </cell>
          <cell r="P1067"/>
          <cell r="Q1067">
            <v>88216.54570001665</v>
          </cell>
        </row>
        <row r="1068">
          <cell r="D1068">
            <v>40148</v>
          </cell>
          <cell r="E1068" t="str">
            <v/>
          </cell>
          <cell r="F1068">
            <v>85446.315400764201</v>
          </cell>
          <cell r="G1068">
            <v>85446.315400764201</v>
          </cell>
          <cell r="H1068">
            <v>0.70107420703805234</v>
          </cell>
          <cell r="I1068">
            <v>56.740120647537459</v>
          </cell>
          <cell r="J1068">
            <v>23072901.129400752</v>
          </cell>
          <cell r="K1068">
            <v>0.96557276652774604</v>
          </cell>
          <cell r="L1068">
            <v>42.792907641321477</v>
          </cell>
          <cell r="M1068">
            <v>25964202.834380232</v>
          </cell>
          <cell r="N1068">
            <v>0.94542404133563829</v>
          </cell>
          <cell r="O1068">
            <v>46.126323733865981</v>
          </cell>
          <cell r="P1068"/>
          <cell r="Q1068">
            <v>121879.13140003226</v>
          </cell>
        </row>
        <row r="1069">
          <cell r="D1069">
            <v>40149</v>
          </cell>
          <cell r="E1069" t="str">
            <v/>
          </cell>
          <cell r="F1069">
            <v>121303.77067788296</v>
          </cell>
          <cell r="G1069">
            <v>206750.08607864717</v>
          </cell>
          <cell r="H1069">
            <v>0.84817672928785104</v>
          </cell>
          <cell r="I1069">
            <v>46.684170647533065</v>
          </cell>
          <cell r="J1069">
            <v>23194204.900078636</v>
          </cell>
          <cell r="K1069">
            <v>0.96572351535248391</v>
          </cell>
          <cell r="L1069">
            <v>42.768458040226065</v>
          </cell>
          <cell r="M1069">
            <v>26024026.900354367</v>
          </cell>
          <cell r="N1069">
            <v>0.94750014233175994</v>
          </cell>
          <cell r="O1069">
            <v>45.778740809217325</v>
          </cell>
          <cell r="P1069"/>
          <cell r="Q1069">
            <v>121879.13140003226</v>
          </cell>
        </row>
        <row r="1070">
          <cell r="D1070">
            <v>40150</v>
          </cell>
          <cell r="E1070" t="str">
            <v/>
          </cell>
          <cell r="F1070">
            <v>119057.78991982875</v>
          </cell>
          <cell r="G1070">
            <v>325807.87599847594</v>
          </cell>
          <cell r="H1070">
            <v>0.89106825824323665</v>
          </cell>
          <cell r="I1070">
            <v>44.088333056325304</v>
          </cell>
          <cell r="J1070">
            <v>23313262.689998463</v>
          </cell>
          <cell r="K1070">
            <v>0.96577969948869813</v>
          </cell>
          <cell r="L1070">
            <v>42.759347351873004</v>
          </cell>
          <cell r="M1070">
            <v>26078755.558300778</v>
          </cell>
          <cell r="N1070">
            <v>0.94939029834256183</v>
          </cell>
          <cell r="O1070">
            <v>45.463229626173572</v>
          </cell>
          <cell r="P1070"/>
          <cell r="Q1070">
            <v>121879.13140003226</v>
          </cell>
        </row>
        <row r="1071">
          <cell r="D1071">
            <v>40151</v>
          </cell>
          <cell r="E1071" t="str">
            <v/>
          </cell>
          <cell r="F1071">
            <v>111369.04489451244</v>
          </cell>
          <cell r="G1071">
            <v>437176.92089298839</v>
          </cell>
          <cell r="H1071">
            <v>0.8967427726779662</v>
          </cell>
          <cell r="I1071">
            <v>43.755900545092906</v>
          </cell>
          <cell r="J1071">
            <v>23424631.734892976</v>
          </cell>
          <cell r="K1071">
            <v>0.96551840380203835</v>
          </cell>
          <cell r="L1071">
            <v>42.801726221300584</v>
          </cell>
          <cell r="M1071">
            <v>26103408.237142209</v>
          </cell>
          <cell r="N1071">
            <v>0.95018525647470975</v>
          </cell>
          <cell r="O1071">
            <v>45.330804292385722</v>
          </cell>
          <cell r="P1071"/>
          <cell r="Q1071">
            <v>121879.13140003226</v>
          </cell>
        </row>
        <row r="1072">
          <cell r="D1072">
            <v>40152</v>
          </cell>
          <cell r="E1072" t="str">
            <v/>
          </cell>
          <cell r="F1072">
            <v>107519.38142693984</v>
          </cell>
          <cell r="G1072">
            <v>544696.30231992819</v>
          </cell>
          <cell r="H1072">
            <v>0.89383029902325684</v>
          </cell>
          <cell r="I1072">
            <v>43.926206085014741</v>
          </cell>
          <cell r="J1072">
            <v>23532151.116319917</v>
          </cell>
          <cell r="K1072">
            <v>0.96510183769176205</v>
          </cell>
          <cell r="L1072">
            <v>42.869328883325821</v>
          </cell>
          <cell r="M1072">
            <v>26114127.391383722</v>
          </cell>
          <cell r="N1072">
            <v>0.95047290620624758</v>
          </cell>
          <cell r="O1072">
            <v>45.282927160951836</v>
          </cell>
          <cell r="P1072"/>
          <cell r="Q1072">
            <v>121879.13140003226</v>
          </cell>
        </row>
        <row r="1073">
          <cell r="D1073">
            <v>40153</v>
          </cell>
          <cell r="E1073" t="str">
            <v/>
          </cell>
          <cell r="F1073">
            <v>197077.13489473867</v>
          </cell>
          <cell r="G1073">
            <v>741773.43721466686</v>
          </cell>
          <cell r="H1073">
            <v>1.0143566399129407</v>
          </cell>
          <cell r="I1073">
            <v>37.416624612736541</v>
          </cell>
          <cell r="J1073">
            <v>23729228.251214657</v>
          </cell>
          <cell r="K1073">
            <v>0.96834409469325466</v>
          </cell>
          <cell r="L1073">
            <v>42.344491537918152</v>
          </cell>
          <cell r="M1073">
            <v>26211876.333830696</v>
          </cell>
          <cell r="N1073">
            <v>0.95392776548449965</v>
          </cell>
          <cell r="O1073">
            <v>44.7095746171684</v>
          </cell>
          <cell r="P1073"/>
          <cell r="Q1073">
            <v>121879.13140003226</v>
          </cell>
        </row>
        <row r="1074">
          <cell r="D1074">
            <v>40154</v>
          </cell>
          <cell r="E1074" t="str">
            <v/>
          </cell>
          <cell r="F1074">
            <v>216622.32310580814</v>
          </cell>
          <cell r="G1074">
            <v>958395.76032047498</v>
          </cell>
          <cell r="H1074">
            <v>1.1233562175332825</v>
          </cell>
          <cell r="I1074">
            <v>32.405311224958979</v>
          </cell>
          <cell r="J1074">
            <v>23945850.574320465</v>
          </cell>
          <cell r="K1074">
            <v>0.97234791371059048</v>
          </cell>
          <cell r="L1074">
            <v>41.700664826454336</v>
          </cell>
          <cell r="M1074">
            <v>26300989.101485461</v>
          </cell>
          <cell r="N1074">
            <v>0.95706761752123271</v>
          </cell>
          <cell r="O1074">
            <v>44.191246688770001</v>
          </cell>
          <cell r="P1074"/>
          <cell r="Q1074">
            <v>121879.13140003226</v>
          </cell>
        </row>
        <row r="1075">
          <cell r="D1075">
            <v>40155</v>
          </cell>
          <cell r="E1075" t="str">
            <v/>
          </cell>
          <cell r="F1075">
            <v>165160.59313320412</v>
          </cell>
          <cell r="G1075">
            <v>1123556.353453679</v>
          </cell>
          <cell r="H1075">
            <v>1.1523264283919301</v>
          </cell>
          <cell r="I1075">
            <v>31.199223882080961</v>
          </cell>
          <cell r="J1075">
            <v>24111011.167453669</v>
          </cell>
          <cell r="K1075">
            <v>0.9742329278489924</v>
          </cell>
          <cell r="L1075">
            <v>41.399220689582108</v>
          </cell>
          <cell r="M1075">
            <v>26345983.569650836</v>
          </cell>
          <cell r="N1075">
            <v>0.95860154316610691</v>
          </cell>
          <cell r="O1075">
            <v>43.938998035997699</v>
          </cell>
          <cell r="P1075"/>
          <cell r="Q1075">
            <v>121879.13140003226</v>
          </cell>
        </row>
        <row r="1076">
          <cell r="D1076">
            <v>40156</v>
          </cell>
          <cell r="E1076" t="str">
            <v/>
          </cell>
          <cell r="F1076">
            <v>156800.06894921261</v>
          </cell>
          <cell r="G1076">
            <v>1280356.4224028916</v>
          </cell>
          <cell r="H1076">
            <v>1.1672369426764291</v>
          </cell>
          <cell r="I1076">
            <v>30.597705702841683</v>
          </cell>
          <cell r="J1076">
            <v>24267811.23640288</v>
          </cell>
          <cell r="K1076">
            <v>0.97576330580124282</v>
          </cell>
          <cell r="L1076">
            <v>41.155287613374412</v>
          </cell>
          <cell r="M1076">
            <v>26374934.271381173</v>
          </cell>
          <cell r="N1076">
            <v>0.95955144674662574</v>
          </cell>
          <cell r="O1076">
            <v>43.783114452199491</v>
          </cell>
          <cell r="P1076"/>
          <cell r="Q1076">
            <v>121879.13140003226</v>
          </cell>
        </row>
        <row r="1077">
          <cell r="D1077">
            <v>40157</v>
          </cell>
          <cell r="E1077" t="str">
            <v/>
          </cell>
          <cell r="F1077">
            <v>109645.72312546721</v>
          </cell>
          <cell r="G1077">
            <v>1390002.1455283589</v>
          </cell>
          <cell r="H1077">
            <v>1.1404759203329795</v>
          </cell>
          <cell r="I1077">
            <v>31.686546506979653</v>
          </cell>
          <cell r="J1077">
            <v>24377456.959528349</v>
          </cell>
          <cell r="K1077">
            <v>0.9753920155464928</v>
          </cell>
          <cell r="L1077">
            <v>41.214402879643245</v>
          </cell>
          <cell r="M1077">
            <v>26368454.588118397</v>
          </cell>
          <cell r="N1077">
            <v>0.95921228497293676</v>
          </cell>
          <cell r="O1077">
            <v>43.838743810165923</v>
          </cell>
          <cell r="P1077"/>
          <cell r="Q1077">
            <v>121879.13140003226</v>
          </cell>
        </row>
        <row r="1078">
          <cell r="D1078">
            <v>40158</v>
          </cell>
          <cell r="E1078" t="str">
            <v/>
          </cell>
          <cell r="F1078">
            <v>102159.97803613541</v>
          </cell>
          <cell r="G1078">
            <v>1492162.1235644943</v>
          </cell>
          <cell r="H1078">
            <v>1.1129969551308345</v>
          </cell>
          <cell r="I1078">
            <v>32.84886412460186</v>
          </cell>
          <cell r="J1078">
            <v>24479616.937564485</v>
          </cell>
          <cell r="K1078">
            <v>0.97472626256850359</v>
          </cell>
          <cell r="L1078">
            <v>41.320507521538175</v>
          </cell>
          <cell r="M1078">
            <v>26357522.785517819</v>
          </cell>
          <cell r="N1078">
            <v>0.95871125785031508</v>
          </cell>
          <cell r="O1078">
            <v>43.920980608241734</v>
          </cell>
          <cell r="P1078"/>
          <cell r="Q1078">
            <v>121879.13140003226</v>
          </cell>
        </row>
        <row r="1079">
          <cell r="D1079">
            <v>40159</v>
          </cell>
          <cell r="E1079" t="str">
            <v/>
          </cell>
          <cell r="F1079">
            <v>91953.226388996889</v>
          </cell>
          <cell r="G1079">
            <v>1584115.3499534912</v>
          </cell>
          <cell r="H1079">
            <v>1.0831190785471037</v>
          </cell>
          <cell r="I1079">
            <v>34.16550365590507</v>
          </cell>
          <cell r="J1079">
            <v>24571570.163953483</v>
          </cell>
          <cell r="K1079">
            <v>0.97366249177922282</v>
          </cell>
          <cell r="L1079">
            <v>41.490328444220602</v>
          </cell>
          <cell r="M1079">
            <v>26337680.541832872</v>
          </cell>
          <cell r="N1079">
            <v>0.95788627112528257</v>
          </cell>
          <cell r="O1079">
            <v>44.056541752477955</v>
          </cell>
          <cell r="P1079"/>
          <cell r="Q1079">
            <v>121879.13140003226</v>
          </cell>
        </row>
        <row r="1080">
          <cell r="D1080">
            <v>40160</v>
          </cell>
          <cell r="E1080" t="str">
            <v/>
          </cell>
          <cell r="F1080">
            <v>80831.499469981587</v>
          </cell>
          <cell r="G1080">
            <v>1664946.8494234728</v>
          </cell>
          <cell r="H1080">
            <v>1.0508184059063823</v>
          </cell>
          <cell r="I1080">
            <v>35.653321455678487</v>
          </cell>
          <cell r="J1080">
            <v>24652401.663423464</v>
          </cell>
          <cell r="K1080">
            <v>0.97217036002153079</v>
          </cell>
          <cell r="L1080">
            <v>41.729114112769061</v>
          </cell>
          <cell r="M1080">
            <v>26283036.050548285</v>
          </cell>
          <cell r="N1080">
            <v>0.95579586093999302</v>
          </cell>
          <cell r="O1080">
            <v>44.4008688926655</v>
          </cell>
          <cell r="P1080"/>
          <cell r="Q1080">
            <v>121879.13140003226</v>
          </cell>
        </row>
        <row r="1081">
          <cell r="D1081">
            <v>40161</v>
          </cell>
          <cell r="E1081" t="str">
            <v/>
          </cell>
          <cell r="F1081">
            <v>73437.188241816853</v>
          </cell>
          <cell r="G1081">
            <v>1738384.0376652896</v>
          </cell>
          <cell r="H1081">
            <v>1.0187985997136071</v>
          </cell>
          <cell r="I1081">
            <v>37.196929065881932</v>
          </cell>
          <cell r="J1081">
            <v>24725838.851665281</v>
          </cell>
          <cell r="K1081">
            <v>0.97040230223789936</v>
          </cell>
          <cell r="L1081">
            <v>42.012926783485916</v>
          </cell>
          <cell r="M1081">
            <v>26217386.674667746</v>
          </cell>
          <cell r="N1081">
            <v>0.95330574624015008</v>
          </cell>
          <cell r="O1081">
            <v>44.812570693024732</v>
          </cell>
          <cell r="P1081"/>
          <cell r="Q1081">
            <v>121879.13140003226</v>
          </cell>
        </row>
        <row r="1082">
          <cell r="D1082">
            <v>40162</v>
          </cell>
          <cell r="E1082" t="str">
            <v/>
          </cell>
          <cell r="F1082">
            <v>72120.821687135263</v>
          </cell>
          <cell r="G1082">
            <v>1810504.8593524247</v>
          </cell>
          <cell r="H1082">
            <v>0.99032806166516885</v>
          </cell>
          <cell r="I1082">
            <v>38.629098885814741</v>
          </cell>
          <cell r="J1082">
            <v>24797959.673352417</v>
          </cell>
          <cell r="K1082">
            <v>0.96859966151302657</v>
          </cell>
          <cell r="L1082">
            <v>42.3032529557508</v>
          </cell>
          <cell r="M1082">
            <v>26154865.140077751</v>
          </cell>
          <cell r="N1082">
            <v>0.95092988917981147</v>
          </cell>
          <cell r="O1082">
            <v>45.206909691291685</v>
          </cell>
          <cell r="P1082"/>
          <cell r="Q1082">
            <v>121879.13140003226</v>
          </cell>
        </row>
        <row r="1083">
          <cell r="D1083">
            <v>40163</v>
          </cell>
          <cell r="E1083" t="str">
            <v/>
          </cell>
          <cell r="F1083">
            <v>74186.356283976318</v>
          </cell>
          <cell r="G1083">
            <v>1884691.215636401</v>
          </cell>
          <cell r="H1083">
            <v>0.96647555347809055</v>
          </cell>
          <cell r="I1083">
            <v>39.873628883672311</v>
          </cell>
          <cell r="J1083">
            <v>24872146.029636394</v>
          </cell>
          <cell r="K1083">
            <v>0.96689439941875088</v>
          </cell>
          <cell r="L1083">
            <v>42.578780040433386</v>
          </cell>
          <cell r="M1083">
            <v>26111288.341642473</v>
          </cell>
          <cell r="N1083">
            <v>0.94924325627508988</v>
          </cell>
          <cell r="O1083">
            <v>45.487741843373406</v>
          </cell>
          <cell r="P1083"/>
          <cell r="Q1083">
            <v>121879.13140003226</v>
          </cell>
        </row>
        <row r="1084">
          <cell r="D1084">
            <v>40164</v>
          </cell>
          <cell r="E1084" t="str">
            <v/>
          </cell>
          <cell r="F1084">
            <v>107144.49780557879</v>
          </cell>
          <cell r="G1084">
            <v>1991835.7134419798</v>
          </cell>
          <cell r="H1084">
            <v>0.9613360821262521</v>
          </cell>
          <cell r="I1084">
            <v>40.147232465035145</v>
          </cell>
          <cell r="J1084">
            <v>24979290.527441975</v>
          </cell>
          <cell r="K1084">
            <v>0.96648041246126271</v>
          </cell>
          <cell r="L1084">
            <v>42.645798438144965</v>
          </cell>
          <cell r="M1084">
            <v>26109723.217043195</v>
          </cell>
          <cell r="N1084">
            <v>0.94908410413475197</v>
          </cell>
          <cell r="O1084">
            <v>45.514279050718052</v>
          </cell>
          <cell r="P1084"/>
          <cell r="Q1084">
            <v>121879.13140003226</v>
          </cell>
        </row>
        <row r="1085">
          <cell r="D1085">
            <v>40165</v>
          </cell>
          <cell r="E1085" t="str">
            <v/>
          </cell>
          <cell r="F1085">
            <v>85716.278308579364</v>
          </cell>
          <cell r="G1085">
            <v>2077551.9917505593</v>
          </cell>
          <cell r="H1085">
            <v>0.94700014490932594</v>
          </cell>
          <cell r="I1085">
            <v>40.920778950843214</v>
          </cell>
          <cell r="J1085">
            <v>25065006.805750553</v>
          </cell>
          <cell r="K1085">
            <v>0.96524511797791468</v>
          </cell>
          <cell r="L1085">
            <v>42.846070899987843</v>
          </cell>
          <cell r="M1085">
            <v>26089604.976384882</v>
          </cell>
          <cell r="N1085">
            <v>0.94825065623676763</v>
          </cell>
          <cell r="O1085">
            <v>45.653354255679602</v>
          </cell>
          <cell r="P1085"/>
          <cell r="Q1085">
            <v>121879.13140003226</v>
          </cell>
        </row>
        <row r="1086">
          <cell r="D1086">
            <v>40166</v>
          </cell>
          <cell r="E1086" t="str">
            <v/>
          </cell>
          <cell r="F1086">
            <v>83988.334386648014</v>
          </cell>
          <cell r="G1086">
            <v>2161540.3261372074</v>
          </cell>
          <cell r="H1086">
            <v>0.93342706840935707</v>
          </cell>
          <cell r="I1086">
            <v>41.667380942763955</v>
          </cell>
          <cell r="J1086">
            <v>25148995.140137199</v>
          </cell>
          <cell r="K1086">
            <v>0.96395513340634331</v>
          </cell>
          <cell r="L1086">
            <v>43.055680908309768</v>
          </cell>
          <cell r="M1086">
            <v>26081485.446892824</v>
          </cell>
          <cell r="N1086">
            <v>0.9478534450791829</v>
          </cell>
          <cell r="O1086">
            <v>45.719697689960448</v>
          </cell>
          <cell r="P1086"/>
          <cell r="Q1086">
            <v>121879.13140003226</v>
          </cell>
        </row>
        <row r="1087">
          <cell r="D1087">
            <v>40167</v>
          </cell>
          <cell r="E1087" t="str">
            <v/>
          </cell>
          <cell r="F1087">
            <v>72331.00997885433</v>
          </cell>
          <cell r="G1087">
            <v>2233871.3361160615</v>
          </cell>
          <cell r="H1087">
            <v>0.91642896960925935</v>
          </cell>
          <cell r="I1087">
            <v>42.622174118658421</v>
          </cell>
          <cell r="J1087">
            <v>25221326.150116052</v>
          </cell>
          <cell r="K1087">
            <v>0.96223240050919412</v>
          </cell>
          <cell r="L1087">
            <v>43.336351330150038</v>
          </cell>
          <cell r="M1087">
            <v>26060572.633077059</v>
          </cell>
          <cell r="N1087">
            <v>0.94699143595729862</v>
          </cell>
          <cell r="O1087">
            <v>45.863809642234287</v>
          </cell>
          <cell r="P1087"/>
          <cell r="Q1087">
            <v>121879.13140003226</v>
          </cell>
        </row>
        <row r="1088">
          <cell r="D1088">
            <v>40168</v>
          </cell>
          <cell r="E1088" t="str">
            <v/>
          </cell>
          <cell r="F1088">
            <v>62750.024054700152</v>
          </cell>
          <cell r="G1088">
            <v>2296621.3601707616</v>
          </cell>
          <cell r="H1088">
            <v>0.8973063776926824</v>
          </cell>
          <cell r="I1088">
            <v>43.723021111281</v>
          </cell>
          <cell r="J1088">
            <v>25284076.174170751</v>
          </cell>
          <cell r="K1088">
            <v>0.96016177689574667</v>
          </cell>
          <cell r="L1088">
            <v>43.674811745459138</v>
          </cell>
          <cell r="M1088">
            <v>26042002.904724862</v>
          </cell>
          <cell r="N1088">
            <v>0.94621474656281634</v>
          </cell>
          <cell r="O1088">
            <v>45.993816795764971</v>
          </cell>
          <cell r="P1088"/>
          <cell r="Q1088">
            <v>121879.13140003226</v>
          </cell>
        </row>
        <row r="1089">
          <cell r="D1089">
            <v>40169</v>
          </cell>
          <cell r="E1089" t="str">
            <v/>
          </cell>
          <cell r="F1089">
            <v>210071.20104894528</v>
          </cell>
          <cell r="G1089">
            <v>2506692.5612197067</v>
          </cell>
          <cell r="H1089">
            <v>0.93486530184200145</v>
          </cell>
          <cell r="I1089">
            <v>41.587608472180392</v>
          </cell>
          <cell r="J1089">
            <v>25494147.375219695</v>
          </cell>
          <cell r="K1089">
            <v>0.96367897380493184</v>
          </cell>
          <cell r="L1089">
            <v>43.100616294492646</v>
          </cell>
          <cell r="M1089">
            <v>26168397.132778861</v>
          </cell>
          <cell r="N1089">
            <v>0.95070480337747965</v>
          </cell>
          <cell r="O1089">
            <v>45.244345157971345</v>
          </cell>
          <cell r="P1089"/>
          <cell r="Q1089">
            <v>121879.13140003226</v>
          </cell>
        </row>
        <row r="1090">
          <cell r="D1090">
            <v>40170</v>
          </cell>
          <cell r="E1090" t="str">
            <v/>
          </cell>
          <cell r="F1090">
            <v>180646.72987279959</v>
          </cell>
          <cell r="G1090">
            <v>2687339.2910925061</v>
          </cell>
          <cell r="H1090">
            <v>0.95866156413321391</v>
          </cell>
          <cell r="I1090">
            <v>40.29038492409309</v>
          </cell>
          <cell r="J1090">
            <v>25674794.105092496</v>
          </cell>
          <cell r="K1090">
            <v>0.96605676706020016</v>
          </cell>
          <cell r="L1090">
            <v>42.7144321253095</v>
          </cell>
          <cell r="M1090">
            <v>26270669.72566364</v>
          </cell>
          <cell r="N1090">
            <v>0.95431764235416705</v>
          </cell>
          <cell r="O1090">
            <v>44.645069832777672</v>
          </cell>
          <cell r="P1090"/>
          <cell r="Q1090">
            <v>121879.13140003226</v>
          </cell>
        </row>
        <row r="1091">
          <cell r="D1091">
            <v>40171</v>
          </cell>
          <cell r="E1091" t="str">
            <v/>
          </cell>
          <cell r="F1091">
            <v>261565.54560901492</v>
          </cell>
          <cell r="G1091">
            <v>2948904.8367015212</v>
          </cell>
          <cell r="H1091">
            <v>1.0081384191956166</v>
          </cell>
          <cell r="I1091">
            <v>37.726485994703708</v>
          </cell>
          <cell r="J1091">
            <v>25936359.650701512</v>
          </cell>
          <cell r="K1091">
            <v>0.97144365704413682</v>
          </cell>
          <cell r="L1091">
            <v>41.845652347992512</v>
          </cell>
          <cell r="M1091">
            <v>26451393.681003202</v>
          </cell>
          <cell r="N1091">
            <v>0.96077924867824416</v>
          </cell>
          <cell r="O1091">
            <v>43.581997888922849</v>
          </cell>
          <cell r="P1091"/>
          <cell r="Q1091">
            <v>121879.13140003226</v>
          </cell>
        </row>
        <row r="1092">
          <cell r="D1092">
            <v>40172</v>
          </cell>
          <cell r="E1092" t="str">
            <v/>
          </cell>
          <cell r="F1092">
            <v>220457.32284974618</v>
          </cell>
          <cell r="G1092">
            <v>3169362.1595512675</v>
          </cell>
          <cell r="H1092">
            <v>1.0401656536749582</v>
          </cell>
          <cell r="I1092">
            <v>36.159137831533762</v>
          </cell>
          <cell r="J1092">
            <v>26156816.973551258</v>
          </cell>
          <cell r="K1092">
            <v>0.97524888108731467</v>
          </cell>
          <cell r="L1092">
            <v>41.23720348797724</v>
          </cell>
          <cell r="M1092">
            <v>26573683.633228421</v>
          </cell>
          <cell r="N1092">
            <v>0.96511722669265976</v>
          </cell>
          <cell r="O1092">
            <v>42.874835606323792</v>
          </cell>
          <cell r="P1092"/>
          <cell r="Q1092">
            <v>121879.13140003226</v>
          </cell>
        </row>
        <row r="1093">
          <cell r="D1093">
            <v>40173</v>
          </cell>
          <cell r="E1093" t="str">
            <v/>
          </cell>
          <cell r="F1093">
            <v>232804.51718714804</v>
          </cell>
          <cell r="G1093">
            <v>3402166.6767384154</v>
          </cell>
          <cell r="H1093">
            <v>1.0736256731306537</v>
          </cell>
          <cell r="I1093">
            <v>34.595722762355244</v>
          </cell>
          <cell r="J1093">
            <v>26389621.490738407</v>
          </cell>
          <cell r="K1093">
            <v>0.97947795680275551</v>
          </cell>
          <cell r="L1093">
            <v>40.56621352586258</v>
          </cell>
          <cell r="M1093">
            <v>26763564.528790109</v>
          </cell>
          <cell r="N1093">
            <v>0.97190881073230107</v>
          </cell>
          <cell r="O1093">
            <v>41.7786718343921</v>
          </cell>
          <cell r="P1093"/>
          <cell r="Q1093">
            <v>121879.13140003226</v>
          </cell>
        </row>
        <row r="1094">
          <cell r="D1094">
            <v>40174</v>
          </cell>
          <cell r="E1094" t="str">
            <v/>
          </cell>
          <cell r="F1094">
            <v>202453.70298478374</v>
          </cell>
          <cell r="G1094">
            <v>3604620.3797231992</v>
          </cell>
          <cell r="H1094">
            <v>1.0953840659569327</v>
          </cell>
          <cell r="I1094">
            <v>33.618222363469485</v>
          </cell>
          <cell r="J1094">
            <v>26592075.193723191</v>
          </cell>
          <cell r="K1094">
            <v>0.98254751421462638</v>
          </cell>
          <cell r="L1094">
            <v>40.0827151847027</v>
          </cell>
          <cell r="M1094">
            <v>26893273.971681263</v>
          </cell>
          <cell r="N1094">
            <v>0.97651406445995792</v>
          </cell>
          <cell r="O1094">
            <v>41.043265394678976</v>
          </cell>
          <cell r="P1094"/>
          <cell r="Q1094">
            <v>121879.13140003226</v>
          </cell>
        </row>
        <row r="1095">
          <cell r="D1095">
            <v>40175</v>
          </cell>
          <cell r="E1095" t="str">
            <v/>
          </cell>
          <cell r="F1095">
            <v>424917.87095536524</v>
          </cell>
          <cell r="G1095">
            <v>4029538.2506785644</v>
          </cell>
          <cell r="H1095">
            <v>1.1807770430282141</v>
          </cell>
          <cell r="I1095">
            <v>30.062503217688853</v>
          </cell>
          <cell r="J1095">
            <v>27016993.064678557</v>
          </cell>
          <cell r="K1095">
            <v>0.9937725018726461</v>
          </cell>
          <cell r="L1095">
            <v>38.340637877000162</v>
          </cell>
          <cell r="M1095">
            <v>27268346.015381798</v>
          </cell>
          <cell r="N1095">
            <v>0.9900266604849538</v>
          </cell>
          <cell r="O1095">
            <v>38.924005377380347</v>
          </cell>
          <cell r="P1095"/>
          <cell r="Q1095">
            <v>121879.13140003226</v>
          </cell>
        </row>
        <row r="1096">
          <cell r="D1096">
            <v>40176</v>
          </cell>
          <cell r="E1096" t="str">
            <v/>
          </cell>
          <cell r="F1096">
            <v>464198.6745528336</v>
          </cell>
          <cell r="G1096">
            <v>4493736.9252313981</v>
          </cell>
          <cell r="H1096">
            <v>1.2713944045846173</v>
          </cell>
          <cell r="I1096">
            <v>26.736345581541553</v>
          </cell>
          <cell r="J1096">
            <v>27481191.739231389</v>
          </cell>
          <cell r="K1096">
            <v>1.0063357195797884</v>
          </cell>
          <cell r="L1096">
            <v>36.441276866517768</v>
          </cell>
          <cell r="M1096">
            <v>27634208.259529989</v>
          </cell>
          <cell r="N1096">
            <v>1.0032020064296352</v>
          </cell>
          <cell r="O1096">
            <v>36.915862398520929</v>
          </cell>
          <cell r="P1096"/>
          <cell r="Q1096">
            <v>121879.13140003226</v>
          </cell>
        </row>
        <row r="1097">
          <cell r="D1097">
            <v>40177</v>
          </cell>
          <cell r="E1097" t="str">
            <v/>
          </cell>
          <cell r="F1097">
            <v>489597.09243432415</v>
          </cell>
          <cell r="G1097">
            <v>4983334.0176657224</v>
          </cell>
          <cell r="H1097">
            <v>1.3629169490630839</v>
          </cell>
          <cell r="I1097">
            <v>23.788334883019214</v>
          </cell>
          <cell r="J1097">
            <v>27970788.831665713</v>
          </cell>
          <cell r="K1097">
            <v>1.0197132276930923</v>
          </cell>
          <cell r="L1097">
            <v>34.480056415896584</v>
          </cell>
          <cell r="M1097">
            <v>28076592.794024546</v>
          </cell>
          <cell r="N1097">
            <v>1.0191522001393791</v>
          </cell>
          <cell r="O1097">
            <v>34.566107183656534</v>
          </cell>
          <cell r="P1097"/>
          <cell r="Q1097">
            <v>121879.13140003226</v>
          </cell>
        </row>
        <row r="1098">
          <cell r="D1098">
            <v>40178</v>
          </cell>
          <cell r="E1098" t="str">
            <v>*</v>
          </cell>
          <cell r="F1098">
            <v>440079.33533427643</v>
          </cell>
          <cell r="G1098">
            <v>5423413.3529999992</v>
          </cell>
          <cell r="H1098">
            <v>1.43542882057874</v>
          </cell>
          <cell r="I1098">
            <v>21.711536911110898</v>
          </cell>
          <cell r="J1098">
            <v>28410868.166999988</v>
          </cell>
          <cell r="K1098">
            <v>1.0311751302800884</v>
          </cell>
          <cell r="L1098">
            <v>32.851773124256688</v>
          </cell>
          <cell r="M1098">
            <v>28410868.166999988</v>
          </cell>
          <cell r="N1098">
            <v>1.0311751302800884</v>
          </cell>
          <cell r="O1098">
            <v>32.856267097803858</v>
          </cell>
          <cell r="P1098"/>
          <cell r="Q1098">
            <v>121879.13140003226</v>
          </cell>
        </row>
        <row r="1099">
          <cell r="D1099">
            <v>40179</v>
          </cell>
          <cell r="E1099" t="str">
            <v/>
          </cell>
          <cell r="F1099">
            <v>344470.5900999998</v>
          </cell>
          <cell r="G1099">
            <v>344470.5900999998</v>
          </cell>
          <cell r="H1099">
            <v>2.730382873046143</v>
          </cell>
          <cell r="I1099">
            <v>2.9402690138024878</v>
          </cell>
          <cell r="J1099">
            <v>344470.5900999998</v>
          </cell>
          <cell r="K1099">
            <v>2.730382873046143</v>
          </cell>
          <cell r="L1099">
            <v>2.9402690138024878</v>
          </cell>
          <cell r="M1099">
            <v>28679313.623676192</v>
          </cell>
          <cell r="N1099">
            <v>1.0407385576388191</v>
          </cell>
          <cell r="O1099">
            <v>31.568294091748474</v>
          </cell>
          <cell r="P1099"/>
          <cell r="Q1099">
            <v>126162.009548387</v>
          </cell>
        </row>
        <row r="1100">
          <cell r="D1100">
            <v>40180</v>
          </cell>
          <cell r="E1100" t="str">
            <v/>
          </cell>
          <cell r="F1100">
            <v>291015.46909999964</v>
          </cell>
          <cell r="G1100">
            <v>635486.05919999944</v>
          </cell>
          <cell r="H1100">
            <v>2.5185317730543564</v>
          </cell>
          <cell r="I1100">
            <v>3.8826616624392352</v>
          </cell>
          <cell r="J1100">
            <v>635486.05919999944</v>
          </cell>
          <cell r="K1100">
            <v>2.5185317730543564</v>
          </cell>
          <cell r="L1100">
            <v>3.8826616624392352</v>
          </cell>
          <cell r="M1100">
            <v>28896856.760092679</v>
          </cell>
          <cell r="N1100">
            <v>1.0484518150040525</v>
          </cell>
          <cell r="O1100">
            <v>30.431699658811805</v>
          </cell>
          <cell r="P1100"/>
          <cell r="Q1100">
            <v>126162.009548387</v>
          </cell>
        </row>
        <row r="1101">
          <cell r="D1101">
            <v>40181</v>
          </cell>
          <cell r="E1101" t="str">
            <v/>
          </cell>
          <cell r="F1101">
            <v>317749.0115999995</v>
          </cell>
          <cell r="G1101">
            <v>953235.07079999894</v>
          </cell>
          <cell r="H1101">
            <v>2.5185475781291728</v>
          </cell>
          <cell r="I1101">
            <v>3.8825798538397627</v>
          </cell>
          <cell r="J1101">
            <v>953235.07079999894</v>
          </cell>
          <cell r="K1101">
            <v>2.5185475781291728</v>
          </cell>
          <cell r="L1101">
            <v>3.8825798538397627</v>
          </cell>
          <cell r="M1101">
            <v>29130050.060968757</v>
          </cell>
          <cell r="N1101">
            <v>1.0567301381560656</v>
          </cell>
          <cell r="O1101">
            <v>29.241575687072661</v>
          </cell>
          <cell r="P1101"/>
          <cell r="Q1101">
            <v>126162.009548387</v>
          </cell>
        </row>
        <row r="1102">
          <cell r="D1102">
            <v>40182</v>
          </cell>
          <cell r="E1102" t="str">
            <v/>
          </cell>
          <cell r="F1102">
            <v>418395.94400000008</v>
          </cell>
          <cell r="G1102">
            <v>1371631.0147999991</v>
          </cell>
          <cell r="H1102">
            <v>2.7179953373244592</v>
          </cell>
          <cell r="I1102">
            <v>2.9877444322478963</v>
          </cell>
          <cell r="J1102">
            <v>1371631.0147999991</v>
          </cell>
          <cell r="K1102">
            <v>2.7179953373244592</v>
          </cell>
          <cell r="L1102">
            <v>2.9877444322478963</v>
          </cell>
          <cell r="M1102">
            <v>29473760.036972567</v>
          </cell>
          <cell r="N1102">
            <v>1.0690140452057177</v>
          </cell>
          <cell r="O1102">
            <v>27.533040754706985</v>
          </cell>
          <cell r="P1102"/>
          <cell r="Q1102">
            <v>126162.009548387</v>
          </cell>
        </row>
        <row r="1103">
          <cell r="D1103">
            <v>40183</v>
          </cell>
          <cell r="E1103" t="str">
            <v/>
          </cell>
          <cell r="F1103">
            <v>307456.32390000019</v>
          </cell>
          <cell r="G1103">
            <v>1679087.3386999993</v>
          </cell>
          <cell r="H1103">
            <v>2.6617954877391483</v>
          </cell>
          <cell r="I1103">
            <v>3.2141284617759114</v>
          </cell>
          <cell r="J1103">
            <v>1679087.3386999993</v>
          </cell>
          <cell r="K1103">
            <v>2.6617954877391483</v>
          </cell>
          <cell r="L1103">
            <v>3.2141284617759114</v>
          </cell>
          <cell r="M1103">
            <v>29695144.808124091</v>
          </cell>
          <cell r="N1103">
            <v>1.0768577385066962</v>
          </cell>
          <cell r="O1103">
            <v>26.478299360374191</v>
          </cell>
          <cell r="P1103"/>
          <cell r="Q1103">
            <v>126162.009548387</v>
          </cell>
        </row>
        <row r="1104">
          <cell r="D1104">
            <v>40184</v>
          </cell>
          <cell r="E1104" t="str">
            <v/>
          </cell>
          <cell r="F1104">
            <v>298179.83499999985</v>
          </cell>
          <cell r="G1104">
            <v>1977267.1736999992</v>
          </cell>
          <cell r="H1104">
            <v>2.6120741903973035</v>
          </cell>
          <cell r="I1104">
            <v>3.4304194199395344</v>
          </cell>
          <cell r="J1104">
            <v>1977267.1736999992</v>
          </cell>
          <cell r="K1104">
            <v>2.6120741903973035</v>
          </cell>
          <cell r="L1104">
            <v>3.4304194199395344</v>
          </cell>
          <cell r="M1104">
            <v>29933740.995240707</v>
          </cell>
          <cell r="N1104">
            <v>1.0853227670462862</v>
          </cell>
          <cell r="O1104">
            <v>25.371832742746324</v>
          </cell>
          <cell r="P1104"/>
          <cell r="Q1104">
            <v>126162.009548387</v>
          </cell>
        </row>
        <row r="1105">
          <cell r="D1105">
            <v>40185</v>
          </cell>
          <cell r="E1105" t="str">
            <v/>
          </cell>
          <cell r="F1105">
            <v>264175.66930000065</v>
          </cell>
          <cell r="G1105">
            <v>2241442.8429999999</v>
          </cell>
          <cell r="H1105">
            <v>2.5380550101792929</v>
          </cell>
          <cell r="I1105">
            <v>3.783053799940761</v>
          </cell>
          <cell r="J1105">
            <v>2241442.8429999999</v>
          </cell>
          <cell r="K1105">
            <v>2.5380550101792929</v>
          </cell>
          <cell r="L1105">
            <v>3.783053799940761</v>
          </cell>
          <cell r="M1105">
            <v>30128002.550250262</v>
          </cell>
          <cell r="N1105">
            <v>1.0921776880945708</v>
          </cell>
          <cell r="O1105">
            <v>24.500064933376986</v>
          </cell>
          <cell r="P1105"/>
          <cell r="Q1105">
            <v>126162.009548387</v>
          </cell>
        </row>
        <row r="1106">
          <cell r="D1106">
            <v>40186</v>
          </cell>
          <cell r="E1106" t="str">
            <v/>
          </cell>
          <cell r="F1106">
            <v>161785.4758999997</v>
          </cell>
          <cell r="G1106">
            <v>2403228.3188999994</v>
          </cell>
          <cell r="H1106">
            <v>2.381093491914346</v>
          </cell>
          <cell r="I1106">
            <v>4.6722948423500892</v>
          </cell>
          <cell r="J1106">
            <v>2403228.3188999994</v>
          </cell>
          <cell r="K1106">
            <v>2.381093491914346</v>
          </cell>
          <cell r="L1106">
            <v>4.6722948423500892</v>
          </cell>
          <cell r="M1106">
            <v>30223768.095039431</v>
          </cell>
          <cell r="N1106">
            <v>1.095460256356048</v>
          </cell>
          <cell r="O1106">
            <v>24.090285274117541</v>
          </cell>
          <cell r="P1106"/>
          <cell r="Q1106">
            <v>126162.009548387</v>
          </cell>
        </row>
        <row r="1107">
          <cell r="D1107">
            <v>40187</v>
          </cell>
          <cell r="E1107" t="str">
            <v/>
          </cell>
          <cell r="F1107">
            <v>174087.12180000031</v>
          </cell>
          <cell r="G1107">
            <v>2577315.4406999997</v>
          </cell>
          <cell r="H1107">
            <v>2.2698463929442161</v>
          </cell>
          <cell r="I1107">
            <v>5.4430276907440174</v>
          </cell>
          <cell r="J1107">
            <v>2577315.4406999997</v>
          </cell>
          <cell r="K1107">
            <v>2.2698463929442161</v>
          </cell>
          <cell r="L1107">
            <v>5.4430276907440174</v>
          </cell>
          <cell r="M1107">
            <v>30335517.631573126</v>
          </cell>
          <cell r="N1107">
            <v>1.0993209317295516</v>
          </cell>
          <cell r="O1107">
            <v>23.614692207825094</v>
          </cell>
          <cell r="P1107"/>
          <cell r="Q1107">
            <v>126162.009548387</v>
          </cell>
        </row>
        <row r="1108">
          <cell r="D1108">
            <v>40188</v>
          </cell>
          <cell r="E1108" t="str">
            <v/>
          </cell>
          <cell r="F1108">
            <v>155798.85130000024</v>
          </cell>
          <cell r="G1108">
            <v>2733114.2919999999</v>
          </cell>
          <cell r="H1108">
            <v>2.1663528520063458</v>
          </cell>
          <cell r="I1108">
            <v>6.288382691001015</v>
          </cell>
          <cell r="J1108">
            <v>2733114.2919999999</v>
          </cell>
          <cell r="K1108">
            <v>2.1663528520063458</v>
          </cell>
          <cell r="L1108">
            <v>6.288382691001015</v>
          </cell>
          <cell r="M1108">
            <v>30439397.325849973</v>
          </cell>
          <cell r="N1108">
            <v>1.1028951312843842</v>
          </cell>
          <cell r="O1108">
            <v>23.180503872532377</v>
          </cell>
          <cell r="P1108"/>
          <cell r="Q1108">
            <v>126162.009548387</v>
          </cell>
        </row>
        <row r="1109">
          <cell r="D1109">
            <v>40189</v>
          </cell>
          <cell r="E1109" t="str">
            <v/>
          </cell>
          <cell r="F1109">
            <v>164742.34749999992</v>
          </cell>
          <cell r="G1109">
            <v>2897856.6394999996</v>
          </cell>
          <cell r="H1109">
            <v>2.0881207712594354</v>
          </cell>
          <cell r="I1109">
            <v>7.0240603179885008</v>
          </cell>
          <cell r="J1109">
            <v>2897856.6394999996</v>
          </cell>
          <cell r="K1109">
            <v>2.0881207712594354</v>
          </cell>
          <cell r="L1109">
            <v>7.0240603179885008</v>
          </cell>
          <cell r="M1109">
            <v>30552242.76405026</v>
          </cell>
          <cell r="N1109">
            <v>1.1067928932298232</v>
          </cell>
          <cell r="O1109">
            <v>22.713696717685174</v>
          </cell>
          <cell r="P1109"/>
          <cell r="Q1109">
            <v>126162.009548387</v>
          </cell>
        </row>
        <row r="1110">
          <cell r="D1110">
            <v>40190</v>
          </cell>
          <cell r="E1110" t="str">
            <v/>
          </cell>
          <cell r="F1110">
            <v>245785.28339999955</v>
          </cell>
          <cell r="G1110">
            <v>3143641.9228999992</v>
          </cell>
          <cell r="H1110">
            <v>2.0764583663451637</v>
          </cell>
          <cell r="I1110">
            <v>7.1416697564368743</v>
          </cell>
          <cell r="J1110">
            <v>3143641.9228999992</v>
          </cell>
          <cell r="K1110">
            <v>2.0764583663451637</v>
          </cell>
          <cell r="L1110">
            <v>7.1416697564368743</v>
          </cell>
          <cell r="M1110">
            <v>30738737.312393829</v>
          </cell>
          <cell r="N1110">
            <v>1.1133568813281585</v>
          </cell>
          <cell r="O1110">
            <v>21.943291447836422</v>
          </cell>
          <cell r="P1110"/>
          <cell r="Q1110">
            <v>126162.009548387</v>
          </cell>
        </row>
        <row r="1111">
          <cell r="D1111">
            <v>40191</v>
          </cell>
          <cell r="E1111" t="str">
            <v/>
          </cell>
          <cell r="F1111">
            <v>307659.6573000013</v>
          </cell>
          <cell r="G1111">
            <v>3451301.5802000007</v>
          </cell>
          <cell r="H1111">
            <v>2.1043160131072582</v>
          </cell>
          <cell r="I1111">
            <v>6.8642761299646304</v>
          </cell>
          <cell r="J1111">
            <v>3451301.5802000007</v>
          </cell>
          <cell r="K1111">
            <v>2.1043160131072582</v>
          </cell>
          <cell r="L1111">
            <v>6.8642761299646304</v>
          </cell>
          <cell r="M1111">
            <v>30983510.272425808</v>
          </cell>
          <cell r="N1111">
            <v>1.1220290859854349</v>
          </cell>
          <cell r="O1111">
            <v>20.955523735584602</v>
          </cell>
          <cell r="P1111"/>
          <cell r="Q1111">
            <v>126162.009548387</v>
          </cell>
        </row>
        <row r="1112">
          <cell r="D1112">
            <v>40192</v>
          </cell>
          <cell r="E1112" t="str">
            <v/>
          </cell>
          <cell r="F1112">
            <v>378986.30849999853</v>
          </cell>
          <cell r="G1112">
            <v>3830287.8886999991</v>
          </cell>
          <cell r="H1112">
            <v>2.1685766819136547</v>
          </cell>
          <cell r="I1112">
            <v>6.268756269849729</v>
          </cell>
          <cell r="J1112">
            <v>3830287.8886999991</v>
          </cell>
          <cell r="K1112">
            <v>2.1685766819136547</v>
          </cell>
          <cell r="L1112">
            <v>6.268756269849729</v>
          </cell>
          <cell r="M1112">
            <v>31300418.741404787</v>
          </cell>
          <cell r="N1112">
            <v>1.1333101479774725</v>
          </cell>
          <cell r="O1112">
            <v>19.721354037554928</v>
          </cell>
          <cell r="P1112"/>
          <cell r="Q1112">
            <v>126162.009548387</v>
          </cell>
        </row>
        <row r="1113">
          <cell r="D1113">
            <v>40193</v>
          </cell>
          <cell r="E1113" t="str">
            <v/>
          </cell>
          <cell r="F1113">
            <v>322894.60180000064</v>
          </cell>
          <cell r="G1113">
            <v>4153182.4904999998</v>
          </cell>
          <cell r="H1113">
            <v>2.1946292207228075</v>
          </cell>
          <cell r="I1113">
            <v>6.0438134517881821</v>
          </cell>
          <cell r="J1113">
            <v>4153182.4904999998</v>
          </cell>
          <cell r="K1113">
            <v>2.1946292207228075</v>
          </cell>
          <cell r="L1113">
            <v>6.0438134517881821</v>
          </cell>
          <cell r="M1113">
            <v>31559883.461751305</v>
          </cell>
          <cell r="N1113">
            <v>1.1425077851002861</v>
          </cell>
          <cell r="O1113">
            <v>18.757034243898161</v>
          </cell>
          <cell r="P1113"/>
          <cell r="Q1113">
            <v>126162.009548387</v>
          </cell>
        </row>
        <row r="1114">
          <cell r="D1114">
            <v>40194</v>
          </cell>
          <cell r="E1114" t="str">
            <v/>
          </cell>
          <cell r="F1114">
            <v>267625.06299999915</v>
          </cell>
          <cell r="G1114">
            <v>4420807.5534999985</v>
          </cell>
          <cell r="H1114">
            <v>2.1900449515888551</v>
          </cell>
          <cell r="I1114">
            <v>6.0827379293050265</v>
          </cell>
          <cell r="J1114">
            <v>4420807.5534999985</v>
          </cell>
          <cell r="K1114">
            <v>2.1900449515888551</v>
          </cell>
          <cell r="L1114">
            <v>6.0827379293050265</v>
          </cell>
          <cell r="M1114">
            <v>31769806.159719862</v>
          </cell>
          <cell r="N1114">
            <v>1.1499090775568894</v>
          </cell>
          <cell r="O1114">
            <v>18.007995458106308</v>
          </cell>
          <cell r="P1114"/>
          <cell r="Q1114">
            <v>126162.009548387</v>
          </cell>
        </row>
        <row r="1115">
          <cell r="D1115">
            <v>40195</v>
          </cell>
          <cell r="E1115" t="str">
            <v/>
          </cell>
          <cell r="F1115">
            <v>274451.86320000084</v>
          </cell>
          <cell r="G1115">
            <v>4695259.416699999</v>
          </cell>
          <cell r="H1115">
            <v>2.1891830304762987</v>
          </cell>
          <cell r="I1115">
            <v>6.0900873733001681</v>
          </cell>
          <cell r="J1115">
            <v>4695259.416699999</v>
          </cell>
          <cell r="K1115">
            <v>2.1891830304762987</v>
          </cell>
          <cell r="L1115">
            <v>6.0900873733001681</v>
          </cell>
          <cell r="M1115">
            <v>31991784.303228229</v>
          </cell>
          <cell r="N1115">
            <v>1.1577440918506534</v>
          </cell>
          <cell r="O1115">
            <v>17.240863953858764</v>
          </cell>
          <cell r="P1115"/>
          <cell r="Q1115">
            <v>126162.009548387</v>
          </cell>
        </row>
        <row r="1116">
          <cell r="D1116">
            <v>40196</v>
          </cell>
          <cell r="E1116" t="str">
            <v/>
          </cell>
          <cell r="F1116">
            <v>302117.0373000009</v>
          </cell>
          <cell r="G1116">
            <v>4997376.4539999999</v>
          </cell>
          <cell r="H1116">
            <v>2.2005992629321733</v>
          </cell>
          <cell r="I1116">
            <v>5.9935356680898222</v>
          </cell>
          <cell r="J1116">
            <v>4997376.4539999999</v>
          </cell>
          <cell r="K1116">
            <v>2.2005992629321733</v>
          </cell>
          <cell r="L1116">
            <v>5.9935356680898222</v>
          </cell>
          <cell r="M1116">
            <v>32242547.550034199</v>
          </cell>
          <cell r="N1116">
            <v>1.1666179257077143</v>
          </cell>
          <cell r="O1116">
            <v>16.4035583027893</v>
          </cell>
          <cell r="P1116"/>
          <cell r="Q1116">
            <v>126162.009548387</v>
          </cell>
        </row>
        <row r="1117">
          <cell r="D1117">
            <v>40197</v>
          </cell>
          <cell r="E1117" t="str">
            <v/>
          </cell>
          <cell r="F1117">
            <v>264152.18169999984</v>
          </cell>
          <cell r="G1117">
            <v>5261528.6356999995</v>
          </cell>
          <cell r="H1117">
            <v>2.1949758153422239</v>
          </cell>
          <cell r="I1117">
            <v>6.0408817991991821</v>
          </cell>
          <cell r="J1117">
            <v>5261528.6356999995</v>
          </cell>
          <cell r="K1117">
            <v>2.1949758153422239</v>
          </cell>
          <cell r="L1117">
            <v>6.0408817991991821</v>
          </cell>
          <cell r="M1117">
            <v>32430228.774122786</v>
          </cell>
          <cell r="N1117">
            <v>1.1732066270288348</v>
          </cell>
          <cell r="O1117">
            <v>15.803177735743223</v>
          </cell>
          <cell r="P1117"/>
          <cell r="Q1117">
            <v>126162.009548387</v>
          </cell>
        </row>
        <row r="1118">
          <cell r="D1118">
            <v>40198</v>
          </cell>
          <cell r="E1118" t="str">
            <v/>
          </cell>
          <cell r="F1118">
            <v>233016.6072999993</v>
          </cell>
          <cell r="G1118">
            <v>5494545.2429999989</v>
          </cell>
          <cell r="H1118">
            <v>2.1775751918776596</v>
          </cell>
          <cell r="I1118">
            <v>6.1900296461120607</v>
          </cell>
          <cell r="J1118">
            <v>5494545.2429999989</v>
          </cell>
          <cell r="K1118">
            <v>2.1775751918776596</v>
          </cell>
          <cell r="L1118">
            <v>6.1900296461120607</v>
          </cell>
          <cell r="M1118">
            <v>32578778.794654462</v>
          </cell>
          <cell r="N1118">
            <v>1.1783776797747494</v>
          </cell>
          <cell r="O1118">
            <v>15.344493712898</v>
          </cell>
          <cell r="P1118"/>
          <cell r="Q1118">
            <v>126162.009548387</v>
          </cell>
        </row>
        <row r="1119">
          <cell r="D1119">
            <v>40199</v>
          </cell>
          <cell r="E1119" t="str">
            <v/>
          </cell>
          <cell r="F1119">
            <v>224243.29419999939</v>
          </cell>
          <cell r="G1119">
            <v>5718788.5371999983</v>
          </cell>
          <cell r="H1119">
            <v>2.1585203394508872</v>
          </cell>
          <cell r="I1119">
            <v>6.3580523801559652</v>
          </cell>
          <cell r="J1119">
            <v>5718788.5371999983</v>
          </cell>
          <cell r="K1119">
            <v>2.1585203394508872</v>
          </cell>
          <cell r="L1119">
            <v>6.3580523801559652</v>
          </cell>
          <cell r="M1119">
            <v>32705939.991632104</v>
          </cell>
          <cell r="N1119">
            <v>1.1827734493121176</v>
          </cell>
          <cell r="O1119">
            <v>14.963121116410417</v>
          </cell>
          <cell r="P1119"/>
          <cell r="Q1119">
            <v>126162.009548387</v>
          </cell>
        </row>
        <row r="1120">
          <cell r="D1120">
            <v>40200</v>
          </cell>
          <cell r="E1120" t="str">
            <v/>
          </cell>
          <cell r="F1120">
            <v>196728.75240000096</v>
          </cell>
          <cell r="G1120">
            <v>5915517.2895999989</v>
          </cell>
          <cell r="H1120">
            <v>2.1312846116654964</v>
          </cell>
          <cell r="I1120">
            <v>6.6070472119451491</v>
          </cell>
          <cell r="J1120">
            <v>5915517.2895999989</v>
          </cell>
          <cell r="K1120">
            <v>2.1312846116654964</v>
          </cell>
          <cell r="L1120">
            <v>6.6070472119451491</v>
          </cell>
          <cell r="M1120">
            <v>32783353.290272038</v>
          </cell>
          <cell r="N1120">
            <v>1.1853689385598098</v>
          </cell>
          <cell r="O1120">
            <v>14.741586918112104</v>
          </cell>
          <cell r="P1120"/>
          <cell r="Q1120">
            <v>126162.009548387</v>
          </cell>
        </row>
        <row r="1121">
          <cell r="D1121">
            <v>40201</v>
          </cell>
          <cell r="E1121" t="str">
            <v/>
          </cell>
          <cell r="F1121">
            <v>195517.90289999906</v>
          </cell>
          <cell r="G1121">
            <v>6111035.192499998</v>
          </cell>
          <cell r="H1121">
            <v>2.1059999221136816</v>
          </cell>
          <cell r="I1121">
            <v>6.8478945624915966</v>
          </cell>
          <cell r="J1121">
            <v>6111035.192499998</v>
          </cell>
          <cell r="K1121">
            <v>2.1059999221136816</v>
          </cell>
          <cell r="L1121">
            <v>6.8478945624915966</v>
          </cell>
          <cell r="M1121">
            <v>32779178.200168625</v>
          </cell>
          <cell r="N1121">
            <v>1.1850139979204262</v>
          </cell>
          <cell r="O1121">
            <v>14.771723407434701</v>
          </cell>
          <cell r="P1121"/>
          <cell r="Q1121">
            <v>126162.009548387</v>
          </cell>
        </row>
        <row r="1122">
          <cell r="D1122">
            <v>40202</v>
          </cell>
          <cell r="E1122" t="str">
            <v/>
          </cell>
          <cell r="F1122">
            <v>187641.46770000024</v>
          </cell>
          <cell r="G1122">
            <v>6298676.6601999979</v>
          </cell>
          <cell r="H1122">
            <v>2.0802209934759395</v>
          </cell>
          <cell r="I1122">
            <v>7.1034893697970229</v>
          </cell>
          <cell r="J1122">
            <v>6298676.6601999979</v>
          </cell>
          <cell r="K1122">
            <v>2.0802209934759395</v>
          </cell>
          <cell r="L1122">
            <v>7.1034893697970229</v>
          </cell>
          <cell r="M1122">
            <v>32714445.988902871</v>
          </cell>
          <cell r="N1122">
            <v>1.1824703299234967</v>
          </cell>
          <cell r="O1122">
            <v>14.989169435024962</v>
          </cell>
          <cell r="P1122"/>
          <cell r="Q1122">
            <v>126162.009548387</v>
          </cell>
        </row>
        <row r="1123">
          <cell r="D1123">
            <v>40203</v>
          </cell>
          <cell r="E1123" t="str">
            <v/>
          </cell>
          <cell r="F1123">
            <v>177635.13670000085</v>
          </cell>
          <cell r="G1123">
            <v>6476311.7968999986</v>
          </cell>
          <cell r="H1123">
            <v>2.0533318453257943</v>
          </cell>
          <cell r="I1123">
            <v>7.3813811071606672</v>
          </cell>
          <cell r="J1123">
            <v>6476311.7968999986</v>
          </cell>
          <cell r="K1123">
            <v>2.0533318453257943</v>
          </cell>
          <cell r="L1123">
            <v>7.3813811071606672</v>
          </cell>
          <cell r="M1123">
            <v>32659327.630755484</v>
          </cell>
          <cell r="N1123">
            <v>1.1802749720692483</v>
          </cell>
          <cell r="O1123">
            <v>15.178929367742032</v>
          </cell>
          <cell r="P1123"/>
          <cell r="Q1123">
            <v>126162.009548387</v>
          </cell>
        </row>
        <row r="1124">
          <cell r="D1124">
            <v>40204</v>
          </cell>
          <cell r="E1124" t="str">
            <v/>
          </cell>
          <cell r="F1124">
            <v>165854.50389999975</v>
          </cell>
          <cell r="G1124">
            <v>6642166.3007999985</v>
          </cell>
          <cell r="H1124">
            <v>2.0249196692461844</v>
          </cell>
          <cell r="I1124">
            <v>7.6881287576303414</v>
          </cell>
          <cell r="J1124">
            <v>6642166.3007999985</v>
          </cell>
          <cell r="K1124">
            <v>2.0249196692461844</v>
          </cell>
          <cell r="L1124">
            <v>7.6881287576303414</v>
          </cell>
          <cell r="M1124">
            <v>32608121.737486579</v>
          </cell>
          <cell r="N1124">
            <v>1.1782217376695991</v>
          </cell>
          <cell r="O1124">
            <v>15.358166666366046</v>
          </cell>
          <cell r="P1124"/>
          <cell r="Q1124">
            <v>126162.009548387</v>
          </cell>
        </row>
        <row r="1125">
          <cell r="D1125">
            <v>40205</v>
          </cell>
          <cell r="E1125" t="str">
            <v/>
          </cell>
          <cell r="F1125">
            <v>156180.1279000004</v>
          </cell>
          <cell r="G1125">
            <v>6798346.4286999991</v>
          </cell>
          <cell r="H1125">
            <v>1.995772018626581</v>
          </cell>
          <cell r="I1125">
            <v>8.0175118618197381</v>
          </cell>
          <cell r="J1125">
            <v>6798346.4286999991</v>
          </cell>
          <cell r="K1125">
            <v>1.995772018626581</v>
          </cell>
          <cell r="L1125">
            <v>8.0175118618197381</v>
          </cell>
          <cell r="M1125">
            <v>32558859.806900579</v>
          </cell>
          <cell r="N1125">
            <v>1.1762394381927899</v>
          </cell>
          <cell r="O1125">
            <v>15.532836127638083</v>
          </cell>
          <cell r="P1125"/>
          <cell r="Q1125">
            <v>126162.009548387</v>
          </cell>
        </row>
        <row r="1126">
          <cell r="D1126">
            <v>40206</v>
          </cell>
          <cell r="E1126" t="str">
            <v/>
          </cell>
          <cell r="F1126">
            <v>145699.77899999902</v>
          </cell>
          <cell r="G1126">
            <v>6944046.2076999983</v>
          </cell>
          <cell r="H1126">
            <v>1.9657395373040858</v>
          </cell>
          <cell r="I1126">
            <v>8.3732593222767271</v>
          </cell>
          <cell r="J1126">
            <v>6944046.2076999983</v>
          </cell>
          <cell r="K1126">
            <v>1.9657395373040858</v>
          </cell>
          <cell r="L1126">
            <v>8.3732593222767271</v>
          </cell>
          <cell r="M1126">
            <v>32497347.192518096</v>
          </cell>
          <cell r="N1126">
            <v>1.1738153215488976</v>
          </cell>
          <cell r="O1126">
            <v>15.748616859866116</v>
          </cell>
          <cell r="P1126"/>
          <cell r="Q1126">
            <v>126162.009548387</v>
          </cell>
        </row>
        <row r="1127">
          <cell r="D1127">
            <v>40207</v>
          </cell>
          <cell r="E1127" t="str">
            <v/>
          </cell>
          <cell r="F1127">
            <v>139314.47779999973</v>
          </cell>
          <cell r="G1127">
            <v>7083360.6854999978</v>
          </cell>
          <cell r="H1127">
            <v>1.936033023060721</v>
          </cell>
          <cell r="I1127">
            <v>8.7423379834251858</v>
          </cell>
          <cell r="J1127">
            <v>7083360.6854999978</v>
          </cell>
          <cell r="K1127">
            <v>1.936033023060721</v>
          </cell>
          <cell r="L1127">
            <v>8.7423379834251858</v>
          </cell>
          <cell r="M1127">
            <v>32418947.58248385</v>
          </cell>
          <cell r="N1127">
            <v>1.170782179234193</v>
          </cell>
          <cell r="O1127">
            <v>16.022009421264372</v>
          </cell>
          <cell r="P1127"/>
          <cell r="Q1127">
            <v>126162.009548387</v>
          </cell>
        </row>
        <row r="1128">
          <cell r="D1128">
            <v>40208</v>
          </cell>
          <cell r="E1128" t="str">
            <v/>
          </cell>
          <cell r="F1128">
            <v>149606.88430000114</v>
          </cell>
          <cell r="G1128">
            <v>7232967.5697999988</v>
          </cell>
          <cell r="H1128">
            <v>1.9110263054336056</v>
          </cell>
          <cell r="I1128">
            <v>9.0669390875941609</v>
          </cell>
          <cell r="J1128">
            <v>7232967.5697999988</v>
          </cell>
          <cell r="K1128">
            <v>1.9110263054336056</v>
          </cell>
          <cell r="L1128">
            <v>9.0669390875941609</v>
          </cell>
          <cell r="M1128">
            <v>32359614.518457763</v>
          </cell>
          <cell r="N1128">
            <v>1.1684385330998559</v>
          </cell>
          <cell r="O1128">
            <v>16.235858658675983</v>
          </cell>
          <cell r="P1128"/>
          <cell r="Q1128">
            <v>126162.009548387</v>
          </cell>
        </row>
        <row r="1129">
          <cell r="D1129">
            <v>40209</v>
          </cell>
          <cell r="E1129" t="str">
            <v>*</v>
          </cell>
          <cell r="F1129">
            <v>141412.81549999956</v>
          </cell>
          <cell r="G1129">
            <v>7374380.3852999983</v>
          </cell>
          <cell r="H1129">
            <v>1.8855378024416161</v>
          </cell>
          <cell r="I1129">
            <v>9.411497896662901</v>
          </cell>
          <cell r="J1129">
            <v>7374380.3852999983</v>
          </cell>
          <cell r="K1129">
            <v>1.8855378024416161</v>
          </cell>
          <cell r="L1129">
            <v>9.411497896662901</v>
          </cell>
          <cell r="M1129">
            <v>32269695.127299987</v>
          </cell>
          <cell r="N1129">
            <v>1.1649914735571827</v>
          </cell>
          <cell r="O1129">
            <v>16.554544413785123</v>
          </cell>
          <cell r="P1129"/>
          <cell r="Q1129">
            <v>126162.009548387</v>
          </cell>
        </row>
        <row r="1130">
          <cell r="D1130">
            <v>40210</v>
          </cell>
          <cell r="E1130" t="str">
            <v/>
          </cell>
          <cell r="F1130">
            <v>138713.11139999976</v>
          </cell>
          <cell r="G1130">
            <v>138713.11139999976</v>
          </cell>
          <cell r="H1130">
            <v>1.3556969742388842</v>
          </cell>
          <cell r="I1130">
            <v>15.54340631086607</v>
          </cell>
          <cell r="J1130">
            <v>7513093.4966999982</v>
          </cell>
          <cell r="K1130">
            <v>1.8720297029951887</v>
          </cell>
          <cell r="L1130">
            <v>7.2772881215208969</v>
          </cell>
          <cell r="M1130">
            <v>32168467.54448656</v>
          </cell>
          <cell r="N1130">
            <v>1.1610622545608829</v>
          </cell>
          <cell r="O1130">
            <v>19.819052123192506</v>
          </cell>
          <cell r="P1130"/>
          <cell r="Q1130">
            <v>102318.67005373831</v>
          </cell>
        </row>
        <row r="1131">
          <cell r="D1131">
            <v>40211</v>
          </cell>
          <cell r="E1131" t="str">
            <v/>
          </cell>
          <cell r="F1131">
            <v>129352.9326000002</v>
          </cell>
          <cell r="G1131">
            <v>268066.04399999999</v>
          </cell>
          <cell r="H1131">
            <v>1.3099566474975206</v>
          </cell>
          <cell r="I1131">
            <v>16.880289695798488</v>
          </cell>
          <cell r="J1131">
            <v>7642446.4292999981</v>
          </cell>
          <cell r="K1131">
            <v>1.856918964399132</v>
          </cell>
          <cell r="L1131">
            <v>7.4633823812650384</v>
          </cell>
          <cell r="M1131">
            <v>32066960.55787681</v>
          </cell>
          <cell r="N1131">
            <v>1.1571248119534994</v>
          </cell>
          <cell r="O1131">
            <v>20.193700175684103</v>
          </cell>
          <cell r="P1131"/>
          <cell r="Q1131">
            <v>102318.67005373831</v>
          </cell>
        </row>
        <row r="1132">
          <cell r="D1132">
            <v>40212</v>
          </cell>
          <cell r="E1132" t="str">
            <v/>
          </cell>
          <cell r="F1132">
            <v>135043.05449999942</v>
          </cell>
          <cell r="G1132">
            <v>403109.09849999938</v>
          </cell>
          <cell r="H1132">
            <v>1.3132471271316182</v>
          </cell>
          <cell r="I1132">
            <v>16.780137053726229</v>
          </cell>
          <cell r="J1132">
            <v>7777489.4837999977</v>
          </cell>
          <cell r="K1132">
            <v>1.8438903472877988</v>
          </cell>
          <cell r="L1132">
            <v>7.6279835634865956</v>
          </cell>
          <cell r="M1132">
            <v>31997950.800404087</v>
          </cell>
          <cell r="N1132">
            <v>1.1543616049960508</v>
          </cell>
          <cell r="O1132">
            <v>20.459905656664024</v>
          </cell>
          <cell r="P1132"/>
          <cell r="Q1132">
            <v>102318.67005373831</v>
          </cell>
        </row>
        <row r="1133">
          <cell r="D1133">
            <v>40213</v>
          </cell>
          <cell r="E1133" t="str">
            <v/>
          </cell>
          <cell r="F1133">
            <v>136624.87600000092</v>
          </cell>
          <cell r="G1133">
            <v>539733.97450000024</v>
          </cell>
          <cell r="H1133">
            <v>1.3187573055252992</v>
          </cell>
          <cell r="I1133">
            <v>16.613837847304392</v>
          </cell>
          <cell r="J1133">
            <v>7914114.3597999988</v>
          </cell>
          <cell r="K1133">
            <v>1.8318449873632585</v>
          </cell>
          <cell r="L1133">
            <v>7.783669585987651</v>
          </cell>
          <cell r="M1133">
            <v>31909335.406035811</v>
          </cell>
          <cell r="N1133">
            <v>1.1508925765362501</v>
          </cell>
          <cell r="O1133">
            <v>20.79796503080167</v>
          </cell>
          <cell r="P1133"/>
          <cell r="Q1133">
            <v>102318.67005373831</v>
          </cell>
        </row>
        <row r="1134">
          <cell r="D1134">
            <v>40214</v>
          </cell>
          <cell r="E1134" t="str">
            <v/>
          </cell>
          <cell r="F1134">
            <v>142560.90219999943</v>
          </cell>
          <cell r="G1134">
            <v>682294.87669999967</v>
          </cell>
          <cell r="H1134">
            <v>1.3336664292873526</v>
          </cell>
          <cell r="I1134">
            <v>16.172621544087416</v>
          </cell>
          <cell r="J1134">
            <v>8056675.2619999982</v>
          </cell>
          <cell r="K1134">
            <v>1.8216991722528106</v>
          </cell>
          <cell r="L1134">
            <v>7.9174781269231715</v>
          </cell>
          <cell r="M1134">
            <v>31833343.981358267</v>
          </cell>
          <cell r="N1134">
            <v>1.1478803962665707</v>
          </cell>
          <cell r="O1134">
            <v>21.095000247100227</v>
          </cell>
          <cell r="P1134"/>
          <cell r="Q1134">
            <v>102318.67005373831</v>
          </cell>
        </row>
        <row r="1135">
          <cell r="D1135">
            <v>40215</v>
          </cell>
          <cell r="E1135" t="str">
            <v/>
          </cell>
          <cell r="F1135">
            <v>149198.7788999996</v>
          </cell>
          <cell r="G1135">
            <v>831493.65559999924</v>
          </cell>
          <cell r="H1135">
            <v>1.3544182685383719</v>
          </cell>
          <cell r="I1135">
            <v>15.579202630442879</v>
          </cell>
          <cell r="J1135">
            <v>8205874.0408999976</v>
          </cell>
          <cell r="K1135">
            <v>1.8134791506916725</v>
          </cell>
          <cell r="L1135">
            <v>8.0277165914577893</v>
          </cell>
          <cell r="M1135">
            <v>31779222.026004869</v>
          </cell>
          <cell r="N1135">
            <v>1.1456580455842924</v>
          </cell>
          <cell r="O1135">
            <v>21.316240289081534</v>
          </cell>
          <cell r="P1135"/>
          <cell r="Q1135">
            <v>102318.67005373831</v>
          </cell>
        </row>
        <row r="1136">
          <cell r="D1136">
            <v>40216</v>
          </cell>
          <cell r="E1136" t="str">
            <v/>
          </cell>
          <cell r="F1136">
            <v>127308.34059999979</v>
          </cell>
          <cell r="G1136">
            <v>958801.996199999</v>
          </cell>
          <cell r="H1136">
            <v>1.3386776203298845</v>
          </cell>
          <cell r="I1136">
            <v>16.027143143903842</v>
          </cell>
          <cell r="J1136">
            <v>8333182.3814999973</v>
          </cell>
          <cell r="K1136">
            <v>1.8008918911576808</v>
          </cell>
          <cell r="L1136">
            <v>8.1997594772827966</v>
          </cell>
          <cell r="M1136">
            <v>31689770.279117566</v>
          </cell>
          <cell r="N1136">
            <v>1.1421633877503128</v>
          </cell>
          <cell r="O1136">
            <v>21.667745400722826</v>
          </cell>
          <cell r="P1136"/>
          <cell r="Q1136">
            <v>102318.67005373831</v>
          </cell>
        </row>
        <row r="1137">
          <cell r="D1137">
            <v>40217</v>
          </cell>
          <cell r="E1137" t="str">
            <v/>
          </cell>
          <cell r="F1137">
            <v>131159.77530000103</v>
          </cell>
          <cell r="G1137">
            <v>1089961.7715</v>
          </cell>
          <cell r="H1137">
            <v>1.3315773295913962</v>
          </cell>
          <cell r="I1137">
            <v>16.233685339846339</v>
          </cell>
          <cell r="J1137">
            <v>8464342.1567999981</v>
          </cell>
          <cell r="K1137">
            <v>1.7896635830208081</v>
          </cell>
          <cell r="L1137">
            <v>8.3566003055113303</v>
          </cell>
          <cell r="M1137">
            <v>31646772.907723844</v>
          </cell>
          <cell r="N1137">
            <v>1.1403442947799829</v>
          </cell>
          <cell r="O1137">
            <v>21.852465055001236</v>
          </cell>
          <cell r="P1137"/>
          <cell r="Q1137">
            <v>102318.67005373831</v>
          </cell>
        </row>
        <row r="1138">
          <cell r="D1138">
            <v>40218</v>
          </cell>
          <cell r="E1138" t="str">
            <v/>
          </cell>
          <cell r="F1138">
            <v>154242.63110000044</v>
          </cell>
          <cell r="G1138">
            <v>1244204.4026000004</v>
          </cell>
          <cell r="H1138">
            <v>1.3511212914477417</v>
          </cell>
          <cell r="I1138">
            <v>15.671906233290557</v>
          </cell>
          <cell r="J1138">
            <v>8618584.7878999989</v>
          </cell>
          <cell r="K1138">
            <v>1.7836879990138532</v>
          </cell>
          <cell r="L1138">
            <v>8.441390670393945</v>
          </cell>
          <cell r="M1138">
            <v>31610283.650769264</v>
          </cell>
          <cell r="N1138">
            <v>1.1387605156760527</v>
          </cell>
          <cell r="O1138">
            <v>22.014267344635396</v>
          </cell>
          <cell r="P1138"/>
          <cell r="Q1138">
            <v>102318.67005373831</v>
          </cell>
        </row>
        <row r="1139">
          <cell r="D1139">
            <v>40219</v>
          </cell>
          <cell r="E1139" t="str">
            <v/>
          </cell>
          <cell r="F1139">
            <v>134840.50899999854</v>
          </cell>
          <cell r="G1139">
            <v>1379044.9115999988</v>
          </cell>
          <cell r="H1139">
            <v>1.3477940153793215</v>
          </cell>
          <cell r="I1139">
            <v>15.766060095384592</v>
          </cell>
          <cell r="J1139">
            <v>8753425.2968999967</v>
          </cell>
          <cell r="K1139">
            <v>1.7740280768493559</v>
          </cell>
          <cell r="L1139">
            <v>8.5804349343483022</v>
          </cell>
          <cell r="M1139">
            <v>31537668.581912812</v>
          </cell>
          <cell r="N1139">
            <v>1.1358763590957002</v>
          </cell>
          <cell r="O1139">
            <v>22.311261610631416</v>
          </cell>
          <cell r="P1139"/>
          <cell r="Q1139">
            <v>102318.67005373831</v>
          </cell>
        </row>
        <row r="1140">
          <cell r="D1140">
            <v>40220</v>
          </cell>
          <cell r="E1140" t="str">
            <v/>
          </cell>
          <cell r="F1140">
            <v>126971.30400000118</v>
          </cell>
          <cell r="G1140">
            <v>1506016.2156</v>
          </cell>
          <cell r="H1140">
            <v>1.338079990510425</v>
          </cell>
          <cell r="I1140">
            <v>16.044419136404276</v>
          </cell>
          <cell r="J1140">
            <v>8880396.6008999981</v>
          </cell>
          <cell r="K1140">
            <v>1.7631982168600961</v>
          </cell>
          <cell r="L1140">
            <v>8.7392707114135604</v>
          </cell>
          <cell r="M1140">
            <v>31468787.898814626</v>
          </cell>
          <cell r="N1140">
            <v>1.1331280316162073</v>
          </cell>
          <cell r="O1140">
            <v>22.597089948307982</v>
          </cell>
          <cell r="P1140"/>
          <cell r="Q1140">
            <v>102318.67005373831</v>
          </cell>
        </row>
        <row r="1141">
          <cell r="D1141">
            <v>40221</v>
          </cell>
          <cell r="E1141" t="str">
            <v/>
          </cell>
          <cell r="F1141">
            <v>120027.59699999998</v>
          </cell>
          <cell r="G1141">
            <v>1626043.8126000001</v>
          </cell>
          <cell r="H1141">
            <v>1.3243296749149767</v>
          </cell>
          <cell r="I1141">
            <v>16.44744663510097</v>
          </cell>
          <cell r="J1141">
            <v>9000424.1978999972</v>
          </cell>
          <cell r="K1141">
            <v>1.7514484007273041</v>
          </cell>
          <cell r="L1141">
            <v>8.9152016277078694</v>
          </cell>
          <cell r="M1141">
            <v>31399177.11692122</v>
          </cell>
          <cell r="N1141">
            <v>1.1303547178738462</v>
          </cell>
          <cell r="O1141">
            <v>22.888314987364566</v>
          </cell>
          <cell r="P1141"/>
          <cell r="Q1141">
            <v>102318.67005373831</v>
          </cell>
        </row>
        <row r="1142">
          <cell r="D1142">
            <v>40222</v>
          </cell>
          <cell r="E1142" t="str">
            <v/>
          </cell>
          <cell r="F1142">
            <v>125051.41799999951</v>
          </cell>
          <cell r="G1142">
            <v>1751095.2305999997</v>
          </cell>
          <cell r="H1142">
            <v>1.3164716962440182</v>
          </cell>
          <cell r="I1142">
            <v>16.682604276949263</v>
          </cell>
          <cell r="J1142">
            <v>9125475.6158999968</v>
          </cell>
          <cell r="K1142">
            <v>1.7411158786714345</v>
          </cell>
          <cell r="L1142">
            <v>9.0730757067058132</v>
          </cell>
          <cell r="M1142">
            <v>31346694.736561853</v>
          </cell>
          <cell r="N1142">
            <v>1.128199181001875</v>
          </cell>
          <cell r="O1142">
            <v>23.116613200005197</v>
          </cell>
          <cell r="P1142"/>
          <cell r="Q1142">
            <v>102318.67005373831</v>
          </cell>
        </row>
        <row r="1143">
          <cell r="D1143">
            <v>40223</v>
          </cell>
          <cell r="E1143" t="str">
            <v/>
          </cell>
          <cell r="F1143">
            <v>106780.09519999938</v>
          </cell>
          <cell r="G1143">
            <v>1857875.3257999991</v>
          </cell>
          <cell r="H1143">
            <v>1.2969810919609106</v>
          </cell>
          <cell r="I1143">
            <v>17.2814716560306</v>
          </cell>
          <cell r="J1143">
            <v>9232255.7110999953</v>
          </cell>
          <cell r="K1143">
            <v>1.7277596919152911</v>
          </cell>
          <cell r="L1143">
            <v>9.2816383174564088</v>
          </cell>
          <cell r="M1143">
            <v>31322812.783280484</v>
          </cell>
          <cell r="N1143">
            <v>1.1270737763180594</v>
          </cell>
          <cell r="O1143">
            <v>23.236484969667071</v>
          </cell>
          <cell r="P1143"/>
          <cell r="Q1143">
            <v>102318.67005373831</v>
          </cell>
        </row>
        <row r="1144">
          <cell r="D1144">
            <v>40224</v>
          </cell>
          <cell r="E1144" t="str">
            <v/>
          </cell>
          <cell r="F1144">
            <v>154135.46990000023</v>
          </cell>
          <cell r="G1144">
            <v>2012010.7956999992</v>
          </cell>
          <cell r="H1144">
            <v>1.3109440630553415</v>
          </cell>
          <cell r="I1144">
            <v>16.850168962497946</v>
          </cell>
          <cell r="J1144">
            <v>9386391.1809999961</v>
          </cell>
          <cell r="K1144">
            <v>1.723601148782981</v>
          </cell>
          <cell r="L1144">
            <v>9.3476277608572804</v>
          </cell>
          <cell r="M1144">
            <v>31285251.698254015</v>
          </cell>
          <cell r="N1144">
            <v>1.1254568087401664</v>
          </cell>
          <cell r="O1144">
            <v>23.409529816092721</v>
          </cell>
          <cell r="P1144"/>
          <cell r="Q1144">
            <v>102318.67005373831</v>
          </cell>
        </row>
        <row r="1145">
          <cell r="D1145">
            <v>40225</v>
          </cell>
          <cell r="E1145" t="str">
            <v/>
          </cell>
          <cell r="F1145">
            <v>129874.17039999971</v>
          </cell>
          <cell r="G1145">
            <v>2141884.9660999989</v>
          </cell>
          <cell r="H1145">
            <v>1.3083419703456058</v>
          </cell>
          <cell r="I1145">
            <v>16.92966837375781</v>
          </cell>
          <cell r="J1145">
            <v>9516265.3513999954</v>
          </cell>
          <cell r="K1145">
            <v>1.7152231039088122</v>
          </cell>
          <cell r="L1145">
            <v>9.4821163776653066</v>
          </cell>
          <cell r="M1145">
            <v>31264488.94950169</v>
          </cell>
          <cell r="N1145">
            <v>1.1244447650100182</v>
          </cell>
          <cell r="O1145">
            <v>23.518326063735174</v>
          </cell>
          <cell r="P1145"/>
          <cell r="Q1145">
            <v>102318.67005373831</v>
          </cell>
        </row>
        <row r="1146">
          <cell r="D1146">
            <v>40226</v>
          </cell>
          <cell r="E1146" t="str">
            <v/>
          </cell>
          <cell r="F1146">
            <v>228346.52370000037</v>
          </cell>
          <cell r="G1146">
            <v>2370231.4897999992</v>
          </cell>
          <cell r="H1146">
            <v>1.3626582683269255</v>
          </cell>
          <cell r="I1146">
            <v>15.350068173892971</v>
          </cell>
          <cell r="J1146">
            <v>9744611.8750999961</v>
          </cell>
          <cell r="K1146">
            <v>1.7245758587015056</v>
          </cell>
          <cell r="L1146">
            <v>9.3321153702583093</v>
          </cell>
          <cell r="M1146">
            <v>31343614.113227356</v>
          </cell>
          <cell r="N1146">
            <v>1.1270248760727701</v>
          </cell>
          <cell r="O1146">
            <v>23.241704092628957</v>
          </cell>
          <cell r="P1146"/>
          <cell r="Q1146">
            <v>102318.67005373831</v>
          </cell>
        </row>
        <row r="1147">
          <cell r="D1147">
            <v>40227</v>
          </cell>
          <cell r="E1147" t="str">
            <v/>
          </cell>
          <cell r="F1147">
            <v>231386.72390000062</v>
          </cell>
          <cell r="G1147">
            <v>2601618.2136999997</v>
          </cell>
          <cell r="H1147">
            <v>1.4125901473274163</v>
          </cell>
          <cell r="I1147">
            <v>14.036631806467948</v>
          </cell>
          <cell r="J1147">
            <v>9975998.5989999976</v>
          </cell>
          <cell r="K1147">
            <v>1.7341243938949495</v>
          </cell>
          <cell r="L1147">
            <v>9.1816123701416341</v>
          </cell>
          <cell r="M1147">
            <v>31441406.502792977</v>
          </cell>
          <cell r="N1147">
            <v>1.1302748321128615</v>
          </cell>
          <cell r="O1147">
            <v>22.896745491880168</v>
          </cell>
          <cell r="P1147"/>
          <cell r="Q1147">
            <v>102318.67005373831</v>
          </cell>
        </row>
        <row r="1148">
          <cell r="D1148">
            <v>40228</v>
          </cell>
          <cell r="E1148" t="str">
            <v/>
          </cell>
          <cell r="F1148">
            <v>141972.87009999983</v>
          </cell>
          <cell r="G1148">
            <v>2743591.0837999997</v>
          </cell>
          <cell r="H1148">
            <v>1.4112725531955832</v>
          </cell>
          <cell r="I1148">
            <v>14.069696022250167</v>
          </cell>
          <cell r="J1148">
            <v>10117971.469099997</v>
          </cell>
          <cell r="K1148">
            <v>1.7280680377740261</v>
          </cell>
          <cell r="L1148">
            <v>9.2767654211213806</v>
          </cell>
          <cell r="M1148">
            <v>31461049.765557311</v>
          </cell>
          <cell r="N1148">
            <v>1.1307145663939673</v>
          </cell>
          <cell r="O1148">
            <v>22.850368435043478</v>
          </cell>
          <cell r="P1148"/>
          <cell r="Q1148">
            <v>102318.67005373831</v>
          </cell>
        </row>
        <row r="1149">
          <cell r="D1149">
            <v>40229</v>
          </cell>
          <cell r="E1149" t="str">
            <v/>
          </cell>
          <cell r="F1149">
            <v>152638.07559999978</v>
          </cell>
          <cell r="G1149">
            <v>2896229.1593999993</v>
          </cell>
          <cell r="H1149">
            <v>1.4152984777259534</v>
          </cell>
          <cell r="I1149">
            <v>13.968930070971442</v>
          </cell>
          <cell r="J1149">
            <v>10270609.544699997</v>
          </cell>
          <cell r="K1149">
            <v>1.7240099645795122</v>
          </cell>
          <cell r="L1149">
            <v>9.3411181217122561</v>
          </cell>
          <cell r="M1149">
            <v>31494470.638436839</v>
          </cell>
          <cell r="N1149">
            <v>1.1316491461928511</v>
          </cell>
          <cell r="O1149">
            <v>22.752037123263623</v>
          </cell>
          <cell r="P1149"/>
          <cell r="Q1149">
            <v>102318.67005373831</v>
          </cell>
        </row>
        <row r="1150">
          <cell r="D1150">
            <v>40230</v>
          </cell>
          <cell r="E1150" t="str">
            <v/>
          </cell>
          <cell r="F1150">
            <v>166823.43919999953</v>
          </cell>
          <cell r="G1150">
            <v>3063052.5985999987</v>
          </cell>
          <cell r="H1150">
            <v>1.4255428405761585</v>
          </cell>
          <cell r="I1150">
            <v>13.716006252553159</v>
          </cell>
          <cell r="J1150">
            <v>10437432.983899996</v>
          </cell>
          <cell r="K1150">
            <v>1.7224298624566945</v>
          </cell>
          <cell r="L1150">
            <v>9.366305457957413</v>
          </cell>
          <cell r="M1150">
            <v>31553313.308255859</v>
          </cell>
          <cell r="N1150">
            <v>1.1334965186261847</v>
          </cell>
          <cell r="O1150">
            <v>22.558606910331569</v>
          </cell>
          <cell r="P1150"/>
          <cell r="Q1150">
            <v>102318.67005373831</v>
          </cell>
        </row>
        <row r="1151">
          <cell r="D1151">
            <v>40231</v>
          </cell>
          <cell r="E1151" t="str">
            <v/>
          </cell>
          <cell r="F1151">
            <v>237443.78760000126</v>
          </cell>
          <cell r="G1151">
            <v>3300496.3862000001</v>
          </cell>
          <cell r="H1151">
            <v>1.4662286260200432</v>
          </cell>
          <cell r="I1151">
            <v>12.759165682213268</v>
          </cell>
          <cell r="J1151">
            <v>10674876.771499997</v>
          </cell>
          <cell r="K1151">
            <v>1.7323627944035471</v>
          </cell>
          <cell r="L1151">
            <v>9.2091802107780332</v>
          </cell>
          <cell r="M1151">
            <v>31665052.696622122</v>
          </cell>
          <cell r="N1151">
            <v>1.137242794336067</v>
          </cell>
          <cell r="O1151">
            <v>22.170176358340367</v>
          </cell>
          <cell r="P1151"/>
          <cell r="Q1151">
            <v>102318.67005373831</v>
          </cell>
        </row>
        <row r="1152">
          <cell r="D1152">
            <v>40232</v>
          </cell>
          <cell r="E1152" t="str">
            <v/>
          </cell>
          <cell r="F1152">
            <v>399968.65489999979</v>
          </cell>
          <cell r="G1152">
            <v>3700465.0411</v>
          </cell>
          <cell r="H1152">
            <v>1.5724381905194034</v>
          </cell>
          <cell r="I1152">
            <v>10.585271069586266</v>
          </cell>
          <cell r="J1152">
            <v>11074845.426399997</v>
          </cell>
          <cell r="K1152">
            <v>1.7679156509695013</v>
          </cell>
          <cell r="L1152">
            <v>8.6696951970793634</v>
          </cell>
          <cell r="M1152">
            <v>31963336.735453736</v>
          </cell>
          <cell r="N1152">
            <v>1.1476854365730438</v>
          </cell>
          <cell r="O1152">
            <v>21.114337783559566</v>
          </cell>
          <cell r="P1152"/>
          <cell r="Q1152">
            <v>102318.67005373831</v>
          </cell>
        </row>
        <row r="1153">
          <cell r="D1153">
            <v>40233</v>
          </cell>
          <cell r="E1153" t="str">
            <v/>
          </cell>
          <cell r="F1153">
            <v>391087.34709999926</v>
          </cell>
          <cell r="G1153">
            <v>4091552.3881999995</v>
          </cell>
          <cell r="H1153">
            <v>1.6661802720734697</v>
          </cell>
          <cell r="I1153">
            <v>8.9987388654606431</v>
          </cell>
          <cell r="J1153">
            <v>11465932.773499995</v>
          </cell>
          <cell r="K1153">
            <v>1.800930799621675</v>
          </cell>
          <cell r="L1153">
            <v>8.1992215633818972</v>
          </cell>
          <cell r="M1153">
            <v>32255865.239477158</v>
          </cell>
          <cell r="N1153">
            <v>1.1579165534773408</v>
          </cell>
          <cell r="O1153">
            <v>20.117924627333572</v>
          </cell>
          <cell r="P1153"/>
          <cell r="Q1153">
            <v>102318.67005373831</v>
          </cell>
        </row>
        <row r="1154">
          <cell r="D1154">
            <v>40234</v>
          </cell>
          <cell r="E1154" t="str">
            <v/>
          </cell>
          <cell r="F1154">
            <v>510582.57610000088</v>
          </cell>
          <cell r="G1154">
            <v>4602134.9643000001</v>
          </cell>
          <cell r="H1154">
            <v>1.7991379136898218</v>
          </cell>
          <cell r="I1154">
            <v>7.1770180115347193</v>
          </cell>
          <cell r="J1154">
            <v>11976515.349599997</v>
          </cell>
          <cell r="K1154">
            <v>1.8513735704218359</v>
          </cell>
          <cell r="L1154">
            <v>7.5329660211612133</v>
          </cell>
          <cell r="M1154">
            <v>32668820.422994658</v>
          </cell>
          <cell r="N1154">
            <v>1.1724649003534324</v>
          </cell>
          <cell r="O1154">
            <v>18.764849451317943</v>
          </cell>
          <cell r="P1154"/>
          <cell r="Q1154">
            <v>102318.67005373831</v>
          </cell>
        </row>
        <row r="1155">
          <cell r="D1155">
            <v>40235</v>
          </cell>
          <cell r="E1155" t="str">
            <v/>
          </cell>
          <cell r="F1155">
            <v>355905.57819999906</v>
          </cell>
          <cell r="G1155">
            <v>4958040.5424999995</v>
          </cell>
          <cell r="H1155">
            <v>1.8637250359008508</v>
          </cell>
          <cell r="I1155">
            <v>6.4414737758824341</v>
          </cell>
          <cell r="J1155">
            <v>12332420.927799996</v>
          </cell>
          <cell r="K1155">
            <v>1.8767072640884803</v>
          </cell>
          <cell r="L1155">
            <v>7.2207079454709167</v>
          </cell>
          <cell r="M1155">
            <v>32926531.596959971</v>
          </cell>
          <cell r="N1155">
            <v>1.1814360978821583</v>
          </cell>
          <cell r="O1155">
            <v>17.967154899235105</v>
          </cell>
          <cell r="P1155"/>
          <cell r="Q1155">
            <v>102318.67005373831</v>
          </cell>
        </row>
        <row r="1156">
          <cell r="D1156">
            <v>40236</v>
          </cell>
          <cell r="E1156" t="str">
            <v/>
          </cell>
          <cell r="F1156">
            <v>493495.36969999975</v>
          </cell>
          <cell r="G1156">
            <v>5451535.9121999992</v>
          </cell>
          <cell r="H1156">
            <v>1.9733323095662338</v>
          </cell>
          <cell r="I1156">
            <v>5.3756759885029819</v>
          </cell>
          <cell r="J1156">
            <v>12825916.297499996</v>
          </cell>
          <cell r="K1156">
            <v>1.9218810812690714</v>
          </cell>
          <cell r="L1156">
            <v>6.6982248831067404</v>
          </cell>
          <cell r="M1156">
            <v>33327597.908665322</v>
          </cell>
          <cell r="N1156">
            <v>1.1955455897687757</v>
          </cell>
          <cell r="O1156">
            <v>16.767907552974627</v>
          </cell>
          <cell r="P1156"/>
          <cell r="Q1156">
            <v>102318.67005373831</v>
          </cell>
        </row>
        <row r="1157">
          <cell r="D1157">
            <v>40237</v>
          </cell>
          <cell r="E1157" t="str">
            <v>*</v>
          </cell>
          <cell r="F1157">
            <v>382484.4393999998</v>
          </cell>
          <cell r="G1157">
            <v>5834020.3515999988</v>
          </cell>
          <cell r="H1157">
            <v>2.0363621770158788</v>
          </cell>
          <cell r="I1157">
            <v>4.8518355282557213</v>
          </cell>
          <cell r="J1157">
            <v>13208400.736899996</v>
          </cell>
          <cell r="K1157">
            <v>1.9493075319834676</v>
          </cell>
          <cell r="L1157">
            <v>6.4011622739633678</v>
          </cell>
          <cell r="M1157">
            <v>33619348.474899985</v>
          </cell>
          <cell r="N1157">
            <v>1.2057279367825873</v>
          </cell>
          <cell r="O1157">
            <v>15.943543271612338</v>
          </cell>
          <cell r="P1157"/>
          <cell r="Q1157">
            <v>102318.67005373831</v>
          </cell>
        </row>
        <row r="1158">
          <cell r="D1158">
            <v>40238</v>
          </cell>
          <cell r="E1158" t="str">
            <v/>
          </cell>
          <cell r="F1158">
            <v>347516.41790000082</v>
          </cell>
          <cell r="G1158">
            <v>347516.41790000082</v>
          </cell>
          <cell r="H1158">
            <v>3.4512235059519973</v>
          </cell>
          <cell r="I1158">
            <v>0.85415419268856096</v>
          </cell>
          <cell r="J1158">
            <v>13555917.154799998</v>
          </cell>
          <cell r="K1158">
            <v>1.9712998834689088</v>
          </cell>
          <cell r="L1158">
            <v>5.6805704870493852</v>
          </cell>
          <cell r="M1158">
            <v>33879289.611870706</v>
          </cell>
          <cell r="N1158">
            <v>1.2149547743460629</v>
          </cell>
          <cell r="O1158">
            <v>17.708186597388632</v>
          </cell>
          <cell r="P1158"/>
          <cell r="Q1158">
            <v>100693.68654353224</v>
          </cell>
        </row>
        <row r="1159">
          <cell r="D1159">
            <v>40239</v>
          </cell>
          <cell r="E1159" t="str">
            <v/>
          </cell>
          <cell r="F1159">
            <v>278707.22310000088</v>
          </cell>
          <cell r="G1159">
            <v>626223.64100000169</v>
          </cell>
          <cell r="H1159">
            <v>3.1095476911021156</v>
          </cell>
          <cell r="I1159">
            <v>1.3758597208336498</v>
          </cell>
          <cell r="J1159">
            <v>13834624.377899999</v>
          </cell>
          <cell r="K1159">
            <v>1.9827956479818629</v>
          </cell>
          <cell r="L1159">
            <v>5.5613180574102916</v>
          </cell>
          <cell r="M1159">
            <v>34057647.791393116</v>
          </cell>
          <cell r="N1159">
            <v>1.2212547192578516</v>
          </cell>
          <cell r="O1159">
            <v>17.242560738239966</v>
          </cell>
          <cell r="P1159"/>
          <cell r="Q1159">
            <v>100693.68654353224</v>
          </cell>
        </row>
        <row r="1160">
          <cell r="D1160">
            <v>40240</v>
          </cell>
          <cell r="E1160" t="str">
            <v/>
          </cell>
          <cell r="F1160">
            <v>312529.7431999984</v>
          </cell>
          <cell r="G1160">
            <v>938753.38420000009</v>
          </cell>
          <cell r="H1160">
            <v>3.1076208000195886</v>
          </cell>
          <cell r="I1160">
            <v>1.3796437207161838</v>
          </cell>
          <cell r="J1160">
            <v>14147154.121099997</v>
          </cell>
          <cell r="K1160">
            <v>1.9987428538658554</v>
          </cell>
          <cell r="L1160">
            <v>5.4002745370184453</v>
          </cell>
          <cell r="M1160">
            <v>34274456.838417359</v>
          </cell>
          <cell r="N1160">
            <v>1.228932351931149</v>
          </cell>
          <cell r="O1160">
            <v>16.688914065276371</v>
          </cell>
          <cell r="P1160"/>
          <cell r="Q1160">
            <v>100693.68654353224</v>
          </cell>
        </row>
        <row r="1161">
          <cell r="D1161">
            <v>40241</v>
          </cell>
          <cell r="E1161" t="str">
            <v/>
          </cell>
          <cell r="F1161">
            <v>288098.54190000007</v>
          </cell>
          <cell r="G1161">
            <v>1226851.9261000003</v>
          </cell>
          <cell r="H1161">
            <v>3.0460001222857289</v>
          </cell>
          <cell r="I1161">
            <v>1.5068315040071223</v>
          </cell>
          <cell r="J1161">
            <v>14435252.662999997</v>
          </cell>
          <cell r="K1161">
            <v>2.0108394056002195</v>
          </cell>
          <cell r="L1161">
            <v>5.2814269653967738</v>
          </cell>
          <cell r="M1161">
            <v>34461234.37270426</v>
          </cell>
          <cell r="N1161">
            <v>1.2355320611349365</v>
          </cell>
          <cell r="O1161">
            <v>16.224947970714666</v>
          </cell>
          <cell r="P1161"/>
          <cell r="Q1161">
            <v>100693.68654353224</v>
          </cell>
        </row>
        <row r="1162">
          <cell r="D1162">
            <v>40242</v>
          </cell>
          <cell r="E1162" t="str">
            <v/>
          </cell>
          <cell r="F1162">
            <v>224257.65520000158</v>
          </cell>
          <cell r="G1162">
            <v>1451109.5813000018</v>
          </cell>
          <cell r="H1162">
            <v>2.8822255517929678</v>
          </cell>
          <cell r="I1162">
            <v>1.9112392001386813</v>
          </cell>
          <cell r="J1162">
            <v>14659510.318199998</v>
          </cell>
          <cell r="K1162">
            <v>2.0138312431201464</v>
          </cell>
          <cell r="L1162">
            <v>5.2524636715895685</v>
          </cell>
          <cell r="M1162">
            <v>34574408.824458942</v>
          </cell>
          <cell r="N1162">
            <v>1.2394920613859268</v>
          </cell>
          <cell r="O1162">
            <v>15.951790825880218</v>
          </cell>
          <cell r="P1162"/>
          <cell r="Q1162">
            <v>100693.68654353224</v>
          </cell>
        </row>
        <row r="1163">
          <cell r="D1163">
            <v>40243</v>
          </cell>
          <cell r="E1163" t="str">
            <v/>
          </cell>
          <cell r="F1163">
            <v>303635.75219999882</v>
          </cell>
          <cell r="G1163">
            <v>1754745.3335000006</v>
          </cell>
          <cell r="H1163">
            <v>2.9044279301155309</v>
          </cell>
          <cell r="I1163">
            <v>1.850084844731803</v>
          </cell>
          <cell r="J1163">
            <v>14963146.070399996</v>
          </cell>
          <cell r="K1163">
            <v>2.0274971232812371</v>
          </cell>
          <cell r="L1163">
            <v>5.1223000782657291</v>
          </cell>
          <cell r="M1163">
            <v>34750173.489782579</v>
          </cell>
          <cell r="N1163">
            <v>1.2456951195229533</v>
          </cell>
          <cell r="O1163">
            <v>15.531705059352706</v>
          </cell>
          <cell r="P1163"/>
          <cell r="Q1163">
            <v>100693.68654353224</v>
          </cell>
        </row>
        <row r="1164">
          <cell r="D1164">
            <v>40244</v>
          </cell>
          <cell r="E1164" t="str">
            <v/>
          </cell>
          <cell r="F1164">
            <v>252730.44069999995</v>
          </cell>
          <cell r="G1164">
            <v>2007475.7742000006</v>
          </cell>
          <cell r="H1164">
            <v>2.8480658847777933</v>
          </cell>
          <cell r="I1164">
            <v>2.009661042166011</v>
          </cell>
          <cell r="J1164">
            <v>15215876.511099996</v>
          </cell>
          <cell r="K1164">
            <v>2.0339903158936274</v>
          </cell>
          <cell r="L1164">
            <v>5.0616614644297675</v>
          </cell>
          <cell r="M1164">
            <v>34843298.083939008</v>
          </cell>
          <cell r="N1164">
            <v>1.2489350219857134</v>
          </cell>
          <cell r="O1164">
            <v>15.316036369880614</v>
          </cell>
          <cell r="P1164"/>
          <cell r="Q1164">
            <v>100693.68654353224</v>
          </cell>
        </row>
        <row r="1165">
          <cell r="D1165">
            <v>40245</v>
          </cell>
          <cell r="E1165" t="str">
            <v/>
          </cell>
          <cell r="F1165">
            <v>259558.87450000015</v>
          </cell>
          <cell r="G1165">
            <v>2267034.6487000007</v>
          </cell>
          <cell r="H1165">
            <v>2.8142710910180906</v>
          </cell>
          <cell r="I1165">
            <v>2.1124733088219938</v>
          </cell>
          <cell r="J1165">
            <v>15475435.385599997</v>
          </cell>
          <cell r="K1165">
            <v>2.0412117009172293</v>
          </cell>
          <cell r="L1165">
            <v>4.9951189391650779</v>
          </cell>
          <cell r="M1165">
            <v>34964745.170070879</v>
          </cell>
          <cell r="N1165">
            <v>1.2531895353624529</v>
          </cell>
          <cell r="O1165">
            <v>15.036690992990209</v>
          </cell>
          <cell r="P1165"/>
          <cell r="Q1165">
            <v>100693.68654353224</v>
          </cell>
        </row>
        <row r="1166">
          <cell r="D1166">
            <v>40246</v>
          </cell>
          <cell r="E1166" t="str">
            <v/>
          </cell>
          <cell r="F1166">
            <v>226673.61650000027</v>
          </cell>
          <cell r="G1166">
            <v>2493708.2652000012</v>
          </cell>
          <cell r="H1166">
            <v>2.7516987970595941</v>
          </cell>
          <cell r="I1166">
            <v>2.3182401650460926</v>
          </cell>
          <cell r="J1166">
            <v>15702109.002099996</v>
          </cell>
          <cell r="K1166">
            <v>2.0439630635066943</v>
          </cell>
          <cell r="L1166">
            <v>4.9700117214701027</v>
          </cell>
          <cell r="M1166">
            <v>35090165.553888977</v>
          </cell>
          <cell r="N1166">
            <v>1.2575857766442851</v>
          </cell>
          <cell r="O1166">
            <v>14.752603999899117</v>
          </cell>
          <cell r="P1166"/>
          <cell r="Q1166">
            <v>100693.68654353224</v>
          </cell>
        </row>
        <row r="1167">
          <cell r="D1167">
            <v>40247</v>
          </cell>
          <cell r="E1167" t="str">
            <v/>
          </cell>
          <cell r="F1167">
            <v>219033.25620000056</v>
          </cell>
          <cell r="G1167">
            <v>2712741.5214000018</v>
          </cell>
          <cell r="H1167">
            <v>2.6940532366219609</v>
          </cell>
          <cell r="I1167">
            <v>2.5271646542420423</v>
          </cell>
          <cell r="J1167">
            <v>15921142.258299997</v>
          </cell>
          <cell r="K1167">
            <v>2.0456615449056907</v>
          </cell>
          <cell r="L1167">
            <v>4.9545795624490241</v>
          </cell>
          <cell r="M1167">
            <v>35170724.260155864</v>
          </cell>
          <cell r="N1167">
            <v>1.2603736683053366</v>
          </cell>
          <cell r="O1167">
            <v>14.574831051136805</v>
          </cell>
          <cell r="P1167"/>
          <cell r="Q1167">
            <v>100693.68654353224</v>
          </cell>
        </row>
        <row r="1168">
          <cell r="D1168">
            <v>40248</v>
          </cell>
          <cell r="E1168" t="str">
            <v/>
          </cell>
          <cell r="F1168">
            <v>192611.18479999906</v>
          </cell>
          <cell r="G1168">
            <v>2905352.7062000008</v>
          </cell>
          <cell r="H1168">
            <v>2.6230340983366682</v>
          </cell>
          <cell r="I1168">
            <v>2.8130877963668421</v>
          </cell>
          <cell r="J1168">
            <v>16113753.443099996</v>
          </cell>
          <cell r="K1168">
            <v>2.0439651043260119</v>
          </cell>
          <cell r="L1168">
            <v>4.9699931481881565</v>
          </cell>
          <cell r="M1168">
            <v>35221161.653477192</v>
          </cell>
          <cell r="N1168">
            <v>1.2620817824334347</v>
          </cell>
          <cell r="O1168">
            <v>14.466818023878636</v>
          </cell>
          <cell r="P1168"/>
          <cell r="Q1168">
            <v>100693.68654353224</v>
          </cell>
        </row>
        <row r="1169">
          <cell r="D1169">
            <v>40249</v>
          </cell>
          <cell r="E1169" t="str">
            <v/>
          </cell>
          <cell r="F1169">
            <v>175344.54640000017</v>
          </cell>
          <cell r="G1169">
            <v>3080697.2526000012</v>
          </cell>
          <cell r="H1169">
            <v>2.5495617437644613</v>
          </cell>
          <cell r="I1169">
            <v>3.1461998505666111</v>
          </cell>
          <cell r="J1169">
            <v>16289097.989499995</v>
          </cell>
          <cell r="K1169">
            <v>2.0401488709311684</v>
          </cell>
          <cell r="L1169">
            <v>5.0048537991784219</v>
          </cell>
          <cell r="M1169">
            <v>35275753.47222852</v>
          </cell>
          <cell r="N1169">
            <v>1.2639384817034931</v>
          </cell>
          <cell r="O1169">
            <v>14.35018660397105</v>
          </cell>
          <cell r="P1169"/>
          <cell r="Q1169">
            <v>100693.68654353224</v>
          </cell>
        </row>
        <row r="1170">
          <cell r="D1170">
            <v>40250</v>
          </cell>
          <cell r="E1170" t="str">
            <v/>
          </cell>
          <cell r="F1170">
            <v>163986.36350000033</v>
          </cell>
          <cell r="G1170">
            <v>3244683.6161000016</v>
          </cell>
          <cell r="H1170">
            <v>2.4787159548916091</v>
          </cell>
          <cell r="I1170">
            <v>3.5081914418658267</v>
          </cell>
          <cell r="J1170">
            <v>16453084.352999996</v>
          </cell>
          <cell r="K1170">
            <v>2.0350228428341901</v>
          </cell>
          <cell r="L1170">
            <v>5.052089540880611</v>
          </cell>
          <cell r="M1170">
            <v>35338603.653917648</v>
          </cell>
          <cell r="N1170">
            <v>1.2660907644988446</v>
          </cell>
          <cell r="O1170">
            <v>14.2159963665629</v>
          </cell>
          <cell r="P1170"/>
          <cell r="Q1170">
            <v>100693.68654353224</v>
          </cell>
        </row>
        <row r="1171">
          <cell r="D1171">
            <v>40251</v>
          </cell>
          <cell r="E1171" t="str">
            <v/>
          </cell>
          <cell r="F1171">
            <v>164131.85529999953</v>
          </cell>
          <cell r="G1171">
            <v>3408815.4714000011</v>
          </cell>
          <cell r="H1171">
            <v>2.4180941997833139</v>
          </cell>
          <cell r="I1171">
            <v>3.8538277432687784</v>
          </cell>
          <cell r="J1171">
            <v>16617216.208299996</v>
          </cell>
          <cell r="K1171">
            <v>2.030040701682442</v>
          </cell>
          <cell r="L1171">
            <v>5.098454480835823</v>
          </cell>
          <cell r="M1171">
            <v>35389830.787263356</v>
          </cell>
          <cell r="N1171">
            <v>1.2678263175483213</v>
          </cell>
          <cell r="O1171">
            <v>14.108573413365344</v>
          </cell>
          <cell r="P1171"/>
          <cell r="Q1171">
            <v>100693.68654353224</v>
          </cell>
        </row>
        <row r="1172">
          <cell r="D1172">
            <v>40252</v>
          </cell>
          <cell r="E1172" t="str">
            <v/>
          </cell>
          <cell r="F1172">
            <v>134515.21010000026</v>
          </cell>
          <cell r="G1172">
            <v>3543330.6815000013</v>
          </cell>
          <cell r="H1172">
            <v>2.3459469361190699</v>
          </cell>
          <cell r="I1172">
            <v>4.3138645456676112</v>
          </cell>
          <cell r="J1172">
            <v>16751731.418399997</v>
          </cell>
          <cell r="K1172">
            <v>2.0216054957128922</v>
          </cell>
          <cell r="L1172">
            <v>5.1779901692450618</v>
          </cell>
          <cell r="M1172">
            <v>35416864.816546194</v>
          </cell>
          <cell r="N1172">
            <v>1.2686949575250763</v>
          </cell>
          <cell r="O1172">
            <v>14.05507064413818</v>
          </cell>
          <cell r="P1172"/>
          <cell r="Q1172">
            <v>100693.68654353224</v>
          </cell>
        </row>
        <row r="1173">
          <cell r="D1173">
            <v>40253</v>
          </cell>
          <cell r="E1173" t="str">
            <v/>
          </cell>
          <cell r="F1173">
            <v>141523.36500000072</v>
          </cell>
          <cell r="G1173">
            <v>3684854.046500002</v>
          </cell>
          <cell r="H1173">
            <v>2.2871680024018652</v>
          </cell>
          <cell r="I1173">
            <v>4.7325207971350309</v>
          </cell>
          <cell r="J1173">
            <v>16893254.783399999</v>
          </cell>
          <cell r="K1173">
            <v>2.0142084265204772</v>
          </cell>
          <cell r="L1173">
            <v>5.248824257983042</v>
          </cell>
          <cell r="M1173">
            <v>35418954.86850775</v>
          </cell>
          <cell r="N1173">
            <v>1.2686699935722574</v>
          </cell>
          <cell r="O1173">
            <v>14.056605831411062</v>
          </cell>
          <cell r="P1173"/>
          <cell r="Q1173">
            <v>100693.68654353224</v>
          </cell>
        </row>
        <row r="1174">
          <cell r="D1174">
            <v>40254</v>
          </cell>
          <cell r="E1174" t="str">
            <v/>
          </cell>
          <cell r="F1174">
            <v>130733.46969999833</v>
          </cell>
          <cell r="G1174">
            <v>3815587.5162000004</v>
          </cell>
          <cell r="H1174">
            <v>2.2290009650736109</v>
          </cell>
          <cell r="I1174">
            <v>5.1902387692928436</v>
          </cell>
          <cell r="J1174">
            <v>17023988.253099997</v>
          </cell>
          <cell r="K1174">
            <v>2.0057156332065094</v>
          </cell>
          <cell r="L1174">
            <v>5.3314243950006057</v>
          </cell>
          <cell r="M1174">
            <v>35435775.290456206</v>
          </cell>
          <cell r="N1174">
            <v>1.2691726185121932</v>
          </cell>
          <cell r="O1174">
            <v>14.025724058249034</v>
          </cell>
          <cell r="P1174"/>
          <cell r="Q1174">
            <v>100693.68654353224</v>
          </cell>
        </row>
        <row r="1175">
          <cell r="D1175">
            <v>40255</v>
          </cell>
          <cell r="E1175" t="str">
            <v/>
          </cell>
          <cell r="F1175">
            <v>147141.52290000019</v>
          </cell>
          <cell r="G1175">
            <v>3962729.0391000006</v>
          </cell>
          <cell r="H1175">
            <v>2.1863497190378141</v>
          </cell>
          <cell r="I1175">
            <v>5.5560720597837454</v>
          </cell>
          <cell r="J1175">
            <v>17171129.775999997</v>
          </cell>
          <cell r="K1175">
            <v>1.9993324677930939</v>
          </cell>
          <cell r="L1175">
            <v>5.3944161751490967</v>
          </cell>
          <cell r="M1175">
            <v>35494055.29912971</v>
          </cell>
          <cell r="N1175">
            <v>1.2711599698236664</v>
          </cell>
          <cell r="O1175">
            <v>13.904189620016783</v>
          </cell>
          <cell r="P1175"/>
          <cell r="Q1175">
            <v>100693.68654353224</v>
          </cell>
        </row>
        <row r="1176">
          <cell r="D1176">
            <v>40256</v>
          </cell>
          <cell r="E1176" t="str">
            <v/>
          </cell>
          <cell r="F1176">
            <v>159645.3656000004</v>
          </cell>
          <cell r="G1176">
            <v>4122374.4047000012</v>
          </cell>
          <cell r="H1176">
            <v>2.1547237108830961</v>
          </cell>
          <cell r="I1176">
            <v>5.8452096665772446</v>
          </cell>
          <cell r="J1176">
            <v>17330775.141599998</v>
          </cell>
          <cell r="K1176">
            <v>1.9945362667118738</v>
          </cell>
          <cell r="L1176">
            <v>5.4422676997083137</v>
          </cell>
          <cell r="M1176">
            <v>35535397.114896163</v>
          </cell>
          <cell r="N1176">
            <v>1.2725404432518561</v>
          </cell>
          <cell r="O1176">
            <v>13.820302319557898</v>
          </cell>
          <cell r="P1176"/>
          <cell r="Q1176">
            <v>100693.68654353224</v>
          </cell>
        </row>
        <row r="1177">
          <cell r="D1177">
            <v>40257</v>
          </cell>
          <cell r="E1177" t="str">
            <v/>
          </cell>
          <cell r="F1177">
            <v>216541.10640000107</v>
          </cell>
          <cell r="G1177">
            <v>4338915.5111000026</v>
          </cell>
          <cell r="H1177">
            <v>2.1545121943788348</v>
          </cell>
          <cell r="I1177">
            <v>5.8471970106412252</v>
          </cell>
          <cell r="J1177">
            <v>17547316.248</v>
          </cell>
          <cell r="K1177">
            <v>1.9963228674528104</v>
          </cell>
          <cell r="L1177">
            <v>5.4243903103680218</v>
          </cell>
          <cell r="M1177">
            <v>35643465.198746644</v>
          </cell>
          <cell r="N1177">
            <v>1.2763100127640019</v>
          </cell>
          <cell r="O1177">
            <v>13.593453543232382</v>
          </cell>
          <cell r="P1177"/>
          <cell r="Q1177">
            <v>100693.68654353224</v>
          </cell>
        </row>
        <row r="1178">
          <cell r="D1178">
            <v>40258</v>
          </cell>
          <cell r="E1178" t="str">
            <v/>
          </cell>
          <cell r="F1178">
            <v>250890.01219999889</v>
          </cell>
          <cell r="G1178">
            <v>4589805.5233000014</v>
          </cell>
          <cell r="H1178">
            <v>2.1705647620886448</v>
          </cell>
          <cell r="I1178">
            <v>5.6984143591834897</v>
          </cell>
          <cell r="J1178">
            <v>17798206.260199998</v>
          </cell>
          <cell r="K1178">
            <v>2.0019325444298932</v>
          </cell>
          <cell r="L1178">
            <v>5.3686624962426377</v>
          </cell>
          <cell r="M1178">
            <v>35791016.304558851</v>
          </cell>
          <cell r="N1178">
            <v>1.2814926737463619</v>
          </cell>
          <cell r="O1178">
            <v>13.286817451787226</v>
          </cell>
          <cell r="P1178"/>
          <cell r="Q1178">
            <v>100693.68654353224</v>
          </cell>
        </row>
        <row r="1179">
          <cell r="D1179">
            <v>40259</v>
          </cell>
          <cell r="E1179" t="str">
            <v/>
          </cell>
          <cell r="F1179">
            <v>222753.81119999985</v>
          </cell>
          <cell r="G1179">
            <v>4812559.3345000008</v>
          </cell>
          <cell r="H1179">
            <v>2.1724569288478226</v>
          </cell>
          <cell r="I1179">
            <v>5.6811466777080044</v>
          </cell>
          <cell r="J1179">
            <v>18020960.071399998</v>
          </cell>
          <cell r="K1179">
            <v>2.0042872722283311</v>
          </cell>
          <cell r="L1179">
            <v>5.3454518074466666</v>
          </cell>
          <cell r="M1179">
            <v>35923267.18168477</v>
          </cell>
          <cell r="N1179">
            <v>1.2861267399081424</v>
          </cell>
          <cell r="O1179">
            <v>13.017727199565932</v>
          </cell>
          <cell r="P1179"/>
          <cell r="Q1179">
            <v>100693.68654353224</v>
          </cell>
        </row>
        <row r="1180">
          <cell r="D1180">
            <v>40260</v>
          </cell>
          <cell r="E1180" t="str">
            <v/>
          </cell>
          <cell r="F1180">
            <v>202594.49299999973</v>
          </cell>
          <cell r="G1180">
            <v>5015153.8275000006</v>
          </cell>
          <cell r="H1180">
            <v>2.1654800206244849</v>
          </cell>
          <cell r="I1180">
            <v>5.7450971024648361</v>
          </cell>
          <cell r="J1180">
            <v>18223554.564399999</v>
          </cell>
          <cell r="K1180">
            <v>2.0043725589868759</v>
          </cell>
          <cell r="L1180">
            <v>5.3446131362841935</v>
          </cell>
          <cell r="M1180">
            <v>36034990.111624427</v>
          </cell>
          <cell r="N1180">
            <v>1.2900251923373227</v>
          </cell>
          <cell r="O1180">
            <v>12.795027635852252</v>
          </cell>
          <cell r="P1180"/>
          <cell r="Q1180">
            <v>100693.68654353224</v>
          </cell>
        </row>
        <row r="1181">
          <cell r="D1181">
            <v>40261</v>
          </cell>
          <cell r="E1181" t="str">
            <v/>
          </cell>
          <cell r="F1181">
            <v>199444.9329000017</v>
          </cell>
          <cell r="G1181">
            <v>5214598.7604000019</v>
          </cell>
          <cell r="H1181">
            <v>2.1577812453620626</v>
          </cell>
          <cell r="I1181">
            <v>5.8165629110014772</v>
          </cell>
          <cell r="J1181">
            <v>18422999.497299999</v>
          </cell>
          <cell r="K1181">
            <v>2.004113358004898</v>
          </cell>
          <cell r="L1181">
            <v>5.347162434517216</v>
          </cell>
          <cell r="M1181">
            <v>36157398.645972751</v>
          </cell>
          <cell r="N1181">
            <v>1.2943055380678279</v>
          </cell>
          <cell r="O1181">
            <v>12.55433585384732</v>
          </cell>
          <cell r="P1181"/>
          <cell r="Q1181">
            <v>100693.68654353224</v>
          </cell>
        </row>
        <row r="1182">
          <cell r="D1182">
            <v>40262</v>
          </cell>
          <cell r="E1182" t="str">
            <v/>
          </cell>
          <cell r="F1182">
            <v>234572.89169999841</v>
          </cell>
          <cell r="G1182">
            <v>5449171.6521000005</v>
          </cell>
          <cell r="H1182">
            <v>2.1646527559577224</v>
          </cell>
          <cell r="I1182">
            <v>5.7527309623104923</v>
          </cell>
          <cell r="J1182">
            <v>18657572.388999999</v>
          </cell>
          <cell r="K1182">
            <v>2.0076397021984755</v>
          </cell>
          <cell r="L1182">
            <v>5.3125906765989939</v>
          </cell>
          <cell r="M1182">
            <v>36312702.932526395</v>
          </cell>
          <cell r="N1182">
            <v>1.2997626683479933</v>
          </cell>
          <cell r="O1182">
            <v>12.253202988723654</v>
          </cell>
          <cell r="P1182"/>
          <cell r="Q1182">
            <v>100693.68654353224</v>
          </cell>
        </row>
        <row r="1183">
          <cell r="D1183">
            <v>40263</v>
          </cell>
          <cell r="E1183" t="str">
            <v/>
          </cell>
          <cell r="F1183">
            <v>263338.21249999985</v>
          </cell>
          <cell r="G1183">
            <v>5712509.8646</v>
          </cell>
          <cell r="H1183">
            <v>2.1819830558517115</v>
          </cell>
          <cell r="I1183">
            <v>5.5950624532885351</v>
          </cell>
          <cell r="J1183">
            <v>18920910.601499997</v>
          </cell>
          <cell r="K1183">
            <v>2.0141525501844386</v>
          </cell>
          <cell r="L1183">
            <v>5.2493632351145569</v>
          </cell>
          <cell r="M1183">
            <v>36492232.383122861</v>
          </cell>
          <cell r="N1183">
            <v>1.306085978373535</v>
          </cell>
          <cell r="O1183">
            <v>11.912188823296798</v>
          </cell>
          <cell r="P1183"/>
          <cell r="Q1183">
            <v>100693.68654353224</v>
          </cell>
        </row>
        <row r="1184">
          <cell r="D1184">
            <v>40264</v>
          </cell>
          <cell r="E1184" t="str">
            <v/>
          </cell>
          <cell r="F1184">
            <v>248149.09350000095</v>
          </cell>
          <cell r="G1184">
            <v>5960658.9581000013</v>
          </cell>
          <cell r="H1184">
            <v>2.1924427853860977</v>
          </cell>
          <cell r="I1184">
            <v>5.5021538333068776</v>
          </cell>
          <cell r="J1184">
            <v>19169059.694999997</v>
          </cell>
          <cell r="K1184">
            <v>2.0189275056093106</v>
          </cell>
          <cell r="L1184">
            <v>5.2035163273809637</v>
          </cell>
          <cell r="M1184">
            <v>36667440.529262245</v>
          </cell>
          <cell r="N1184">
            <v>1.3122536433993752</v>
          </cell>
          <cell r="O1184">
            <v>11.587617501599535</v>
          </cell>
          <cell r="P1184"/>
          <cell r="Q1184">
            <v>100693.68654353224</v>
          </cell>
        </row>
        <row r="1185">
          <cell r="D1185">
            <v>40265</v>
          </cell>
          <cell r="E1185" t="str">
            <v/>
          </cell>
          <cell r="F1185">
            <v>202256.13650000069</v>
          </cell>
          <cell r="G1185">
            <v>6162915.0946000023</v>
          </cell>
          <cell r="H1185">
            <v>2.1858779639205341</v>
          </cell>
          <cell r="I1185">
            <v>5.5602703027099576</v>
          </cell>
          <cell r="J1185">
            <v>19371315.831499998</v>
          </cell>
          <cell r="K1185">
            <v>2.0188194204505554</v>
          </cell>
          <cell r="L1185">
            <v>5.2045493845678914</v>
          </cell>
          <cell r="M1185">
            <v>36798423.845335744</v>
          </cell>
          <cell r="N1185">
            <v>1.316837745800473</v>
          </cell>
          <cell r="O1185">
            <v>11.351446189373837</v>
          </cell>
          <cell r="P1185"/>
          <cell r="Q1185">
            <v>100693.68654353224</v>
          </cell>
        </row>
        <row r="1186">
          <cell r="D1186">
            <v>40266</v>
          </cell>
          <cell r="E1186" t="str">
            <v/>
          </cell>
          <cell r="F1186">
            <v>228874.38459999952</v>
          </cell>
          <cell r="G1186">
            <v>6391789.4792000018</v>
          </cell>
          <cell r="H1186">
            <v>2.1888813621917644</v>
          </cell>
          <cell r="I1186">
            <v>5.5336005995891613</v>
          </cell>
          <cell r="J1186">
            <v>19600190.216099996</v>
          </cell>
          <cell r="K1186">
            <v>2.0214588440408283</v>
          </cell>
          <cell r="L1186">
            <v>5.1793845740996547</v>
          </cell>
          <cell r="M1186">
            <v>36962956.310887702</v>
          </cell>
          <cell r="N1186">
            <v>1.3226215950871516</v>
          </cell>
          <cell r="O1186">
            <v>11.059528763554205</v>
          </cell>
          <cell r="P1186"/>
          <cell r="Q1186">
            <v>100693.68654353224</v>
          </cell>
        </row>
        <row r="1187">
          <cell r="D1187">
            <v>40267</v>
          </cell>
          <cell r="E1187" t="str">
            <v/>
          </cell>
          <cell r="F1187">
            <v>240805.2030999999</v>
          </cell>
          <cell r="G1187">
            <v>6632594.6823000014</v>
          </cell>
          <cell r="H1187">
            <v>2.1956340759697905</v>
          </cell>
          <cell r="I1187">
            <v>5.4741384780791824</v>
          </cell>
          <cell r="J1187">
            <v>19840995.419199996</v>
          </cell>
          <cell r="K1187">
            <v>2.0252618438515881</v>
          </cell>
          <cell r="L1187">
            <v>5.1433534394959457</v>
          </cell>
          <cell r="M1187">
            <v>37114858.1066311</v>
          </cell>
          <cell r="N1187">
            <v>1.3279526155916033</v>
          </cell>
          <cell r="O1187">
            <v>10.796365929405615</v>
          </cell>
          <cell r="P1187"/>
          <cell r="Q1187">
            <v>100693.68654353224</v>
          </cell>
        </row>
        <row r="1188">
          <cell r="D1188">
            <v>40268</v>
          </cell>
          <cell r="E1188" t="str">
            <v>*</v>
          </cell>
          <cell r="F1188">
            <v>233331.1211000004</v>
          </cell>
          <cell r="G1188">
            <v>6865925.8034000015</v>
          </cell>
          <cell r="H1188">
            <v>2.1995567461250984</v>
          </cell>
          <cell r="I1188">
            <v>5.4399125456513486</v>
          </cell>
          <cell r="J1188">
            <v>20074326.540299997</v>
          </cell>
          <cell r="K1188">
            <v>2.0282323101622128</v>
          </cell>
          <cell r="L1188">
            <v>5.1153956572313248</v>
          </cell>
          <cell r="M1188">
            <v>37282292.017299995</v>
          </cell>
          <cell r="N1188">
            <v>1.333838486419276</v>
          </cell>
          <cell r="O1188">
            <v>10.512275504827029</v>
          </cell>
          <cell r="P1188"/>
          <cell r="Q1188">
            <v>100693.68654353224</v>
          </cell>
        </row>
        <row r="1189">
          <cell r="D1189">
            <v>40269</v>
          </cell>
          <cell r="E1189" t="str">
            <v/>
          </cell>
          <cell r="F1189">
            <v>213953.15369999979</v>
          </cell>
          <cell r="G1189">
            <v>213953.15369999979</v>
          </cell>
          <cell r="H1189">
            <v>2.1267724490009017</v>
          </cell>
          <cell r="I1189">
            <v>2.3298492295010464</v>
          </cell>
          <cell r="J1189">
            <v>20288279.693999998</v>
          </cell>
          <cell r="K1189">
            <v>2.0292238166586789</v>
          </cell>
          <cell r="L1189">
            <v>2.4209649119773857</v>
          </cell>
          <cell r="M1189">
            <v>37424869.289587528</v>
          </cell>
          <cell r="N1189">
            <v>1.3389573401663712</v>
          </cell>
          <cell r="O1189">
            <v>10.797695870308655</v>
          </cell>
          <cell r="P1189"/>
          <cell r="Q1189">
            <v>100599.92727501667</v>
          </cell>
        </row>
        <row r="1190">
          <cell r="D1190">
            <v>40270</v>
          </cell>
          <cell r="E1190" t="str">
            <v/>
          </cell>
          <cell r="F1190">
            <v>181327.08109999975</v>
          </cell>
          <cell r="G1190">
            <v>395280.23479999951</v>
          </cell>
          <cell r="H1190">
            <v>1.9646149132861488</v>
          </cell>
          <cell r="I1190">
            <v>3.590688571683609</v>
          </cell>
          <cell r="J1190">
            <v>20469606.775099996</v>
          </cell>
          <cell r="K1190">
            <v>2.0269648326262293</v>
          </cell>
          <cell r="L1190">
            <v>2.4359309347764646</v>
          </cell>
          <cell r="M1190">
            <v>37538844.578782894</v>
          </cell>
          <cell r="N1190">
            <v>1.3430530180326141</v>
          </cell>
          <cell r="O1190">
            <v>10.606547737827942</v>
          </cell>
          <cell r="P1190"/>
          <cell r="Q1190">
            <v>100599.92727501667</v>
          </cell>
        </row>
        <row r="1191">
          <cell r="D1191">
            <v>40271</v>
          </cell>
          <cell r="E1191" t="str">
            <v/>
          </cell>
          <cell r="F1191">
            <v>192011.52009999965</v>
          </cell>
          <cell r="G1191">
            <v>587291.75489999913</v>
          </cell>
          <cell r="H1191">
            <v>1.9459648093465012</v>
          </cell>
          <cell r="I1191">
            <v>3.7743965171527116</v>
          </cell>
          <cell r="J1191">
            <v>20661618.295199998</v>
          </cell>
          <cell r="K1191">
            <v>2.0257979825465178</v>
          </cell>
          <cell r="L1191">
            <v>2.4436983915894328</v>
          </cell>
          <cell r="M1191">
            <v>37664158.416213803</v>
          </cell>
          <cell r="N1191">
            <v>1.3475544778928341</v>
          </cell>
          <cell r="O1191">
            <v>10.399952656549926</v>
          </cell>
          <cell r="P1191"/>
          <cell r="Q1191">
            <v>100599.92727501667</v>
          </cell>
        </row>
        <row r="1192">
          <cell r="D1192">
            <v>40272</v>
          </cell>
          <cell r="E1192" t="str">
            <v/>
          </cell>
          <cell r="F1192">
            <v>150070.83280000102</v>
          </cell>
          <cell r="G1192">
            <v>737362.58770000015</v>
          </cell>
          <cell r="H1192">
            <v>1.8324133219406393</v>
          </cell>
          <cell r="I1192">
            <v>5.1159163209895002</v>
          </cell>
          <cell r="J1192">
            <v>20811689.127999999</v>
          </cell>
          <cell r="K1192">
            <v>2.0205819549464916</v>
          </cell>
          <cell r="L1192">
            <v>2.4787304871487392</v>
          </cell>
          <cell r="M1192">
            <v>37753126.452611007</v>
          </cell>
          <cell r="N1192">
            <v>1.3507556546908803</v>
          </cell>
          <cell r="O1192">
            <v>10.255232389633417</v>
          </cell>
          <cell r="P1192"/>
          <cell r="Q1192">
            <v>100599.92727501667</v>
          </cell>
        </row>
        <row r="1193">
          <cell r="D1193">
            <v>40273</v>
          </cell>
          <cell r="E1193" t="str">
            <v/>
          </cell>
          <cell r="F1193">
            <v>188668.94679999919</v>
          </cell>
          <cell r="G1193">
            <v>926031.53449999937</v>
          </cell>
          <cell r="H1193">
            <v>1.8410182980916989</v>
          </cell>
          <cell r="I1193">
            <v>4.9993177446691517</v>
          </cell>
          <cell r="J1193">
            <v>21000358.0748</v>
          </cell>
          <cell r="K1193">
            <v>2.0191780298896509</v>
          </cell>
          <cell r="L1193">
            <v>2.4882468029823746</v>
          </cell>
          <cell r="M1193">
            <v>37880187.754449286</v>
          </cell>
          <cell r="N1193">
            <v>1.3553198607033787</v>
          </cell>
          <cell r="O1193">
            <v>10.052012212149497</v>
          </cell>
          <cell r="P1193"/>
          <cell r="Q1193">
            <v>100599.92727501667</v>
          </cell>
        </row>
        <row r="1194">
          <cell r="D1194">
            <v>40274</v>
          </cell>
          <cell r="E1194" t="str">
            <v/>
          </cell>
          <cell r="F1194">
            <v>183112.07199999917</v>
          </cell>
          <cell r="G1194">
            <v>1109143.6064999986</v>
          </cell>
          <cell r="H1194">
            <v>1.8375487215278321</v>
          </cell>
          <cell r="I1194">
            <v>5.0460078439661942</v>
          </cell>
          <cell r="J1194">
            <v>21183470.1468</v>
          </cell>
          <cell r="K1194">
            <v>2.0172718306951514</v>
          </cell>
          <cell r="L1194">
            <v>2.5012274003009205</v>
          </cell>
          <cell r="M1194">
            <v>37993961.561434947</v>
          </cell>
          <cell r="N1194">
            <v>1.3594087675373747</v>
          </cell>
          <cell r="O1194">
            <v>9.8730321981519644</v>
          </cell>
          <cell r="P1194"/>
          <cell r="Q1194">
            <v>100599.92727501667</v>
          </cell>
        </row>
        <row r="1195">
          <cell r="D1195">
            <v>40275</v>
          </cell>
          <cell r="E1195" t="str">
            <v/>
          </cell>
          <cell r="F1195">
            <v>151238.15980000002</v>
          </cell>
          <cell r="G1195">
            <v>1260381.7662999986</v>
          </cell>
          <cell r="H1195">
            <v>1.789807835055685</v>
          </cell>
          <cell r="I1195">
            <v>5.7344712093840737</v>
          </cell>
          <cell r="J1195">
            <v>21334708.306600001</v>
          </cell>
          <cell r="K1195">
            <v>2.0123953024791499</v>
          </cell>
          <cell r="L1195">
            <v>2.534750235593608</v>
          </cell>
          <cell r="M1195">
            <v>38089773.400019594</v>
          </cell>
          <cell r="N1195">
            <v>1.3628551030902099</v>
          </cell>
          <cell r="O1195">
            <v>9.7244096597922436</v>
          </cell>
          <cell r="P1195"/>
          <cell r="Q1195">
            <v>100599.92727501667</v>
          </cell>
        </row>
        <row r="1196">
          <cell r="D1196">
            <v>40276</v>
          </cell>
          <cell r="E1196" t="str">
            <v/>
          </cell>
          <cell r="F1196">
            <v>108635.99670000139</v>
          </cell>
          <cell r="G1196">
            <v>1369017.763</v>
          </cell>
          <cell r="H1196">
            <v>1.7010670386190063</v>
          </cell>
          <cell r="I1196">
            <v>7.2715627304715262</v>
          </cell>
          <cell r="J1196">
            <v>21443344.303300001</v>
          </cell>
          <cell r="K1196">
            <v>2.003629777915632</v>
          </cell>
          <cell r="L1196">
            <v>2.5961636774361585</v>
          </cell>
          <cell r="M1196">
            <v>38121891.1975988</v>
          </cell>
          <cell r="N1196">
            <v>1.3640225225243341</v>
          </cell>
          <cell r="O1196">
            <v>9.6745234412921164</v>
          </cell>
          <cell r="P1196"/>
          <cell r="Q1196">
            <v>100599.92727501667</v>
          </cell>
        </row>
        <row r="1197">
          <cell r="D1197">
            <v>40277</v>
          </cell>
          <cell r="E1197" t="str">
            <v/>
          </cell>
          <cell r="F1197">
            <v>183882.75429999977</v>
          </cell>
          <cell r="G1197">
            <v>1552900.5172999997</v>
          </cell>
          <cell r="H1197">
            <v>1.7151553345612853</v>
          </cell>
          <cell r="I1197">
            <v>7.0027923160154382</v>
          </cell>
          <cell r="J1197">
            <v>21627227.057599999</v>
          </cell>
          <cell r="K1197">
            <v>2.0019929637605318</v>
          </cell>
          <cell r="L1197">
            <v>2.6077986120936703</v>
          </cell>
          <cell r="M1197">
            <v>38255574.13834703</v>
          </cell>
          <cell r="N1197">
            <v>1.368824079238997</v>
          </cell>
          <cell r="O1197">
            <v>9.4717589793936732</v>
          </cell>
          <cell r="P1197"/>
          <cell r="Q1197">
            <v>100599.92727501667</v>
          </cell>
        </row>
        <row r="1198">
          <cell r="D1198">
            <v>40278</v>
          </cell>
          <cell r="E1198" t="str">
            <v/>
          </cell>
          <cell r="F1198">
            <v>135438.59879999995</v>
          </cell>
          <cell r="G1198">
            <v>1688339.1160999998</v>
          </cell>
          <cell r="H1198">
            <v>1.6782707123480074</v>
          </cell>
          <cell r="I1198">
            <v>7.7281434916489538</v>
          </cell>
          <cell r="J1198">
            <v>21762665.656399999</v>
          </cell>
          <cell r="K1198">
            <v>1.9959433412878647</v>
          </cell>
          <cell r="L1198">
            <v>2.6512641483203425</v>
          </cell>
          <cell r="M1198">
            <v>38305145.565809011</v>
          </cell>
          <cell r="N1198">
            <v>1.3706161270439936</v>
          </cell>
          <cell r="O1198">
            <v>9.397070678767605</v>
          </cell>
          <cell r="P1198"/>
          <cell r="Q1198">
            <v>100599.92727501667</v>
          </cell>
        </row>
        <row r="1199">
          <cell r="D1199">
            <v>40279</v>
          </cell>
          <cell r="E1199" t="str">
            <v/>
          </cell>
          <cell r="F1199">
            <v>123131.98769999993</v>
          </cell>
          <cell r="G1199">
            <v>1811471.1037999997</v>
          </cell>
          <cell r="H1199">
            <v>1.6369712753802599</v>
          </cell>
          <cell r="I1199">
            <v>8.6281065970584372</v>
          </cell>
          <cell r="J1199">
            <v>21885797.644099999</v>
          </cell>
          <cell r="K1199">
            <v>1.9888859599073991</v>
          </cell>
          <cell r="L1199">
            <v>2.7029042529526759</v>
          </cell>
          <cell r="M1199">
            <v>38371994.620491281</v>
          </cell>
          <cell r="N1199">
            <v>1.3730264507241312</v>
          </cell>
          <cell r="O1199">
            <v>9.2974529371402497</v>
          </cell>
          <cell r="P1199"/>
          <cell r="Q1199">
            <v>100599.92727501667</v>
          </cell>
        </row>
        <row r="1200">
          <cell r="D1200">
            <v>40280</v>
          </cell>
          <cell r="E1200" t="str">
            <v/>
          </cell>
          <cell r="F1200">
            <v>123085.48440000022</v>
          </cell>
          <cell r="G1200">
            <v>1934556.5881999999</v>
          </cell>
          <cell r="H1200">
            <v>1.6025165562590109</v>
          </cell>
          <cell r="I1200">
            <v>9.45663023984139</v>
          </cell>
          <cell r="J1200">
            <v>22008883.1285</v>
          </cell>
          <cell r="K1200">
            <v>1.9819522601374999</v>
          </cell>
          <cell r="L1200">
            <v>2.7546372632735627</v>
          </cell>
          <cell r="M1200">
            <v>38375884.119329162</v>
          </cell>
          <cell r="N1200">
            <v>1.3731839903487368</v>
          </cell>
          <cell r="O1200">
            <v>9.2909752323491741</v>
          </cell>
          <cell r="P1200"/>
          <cell r="Q1200">
            <v>100599.92727501667</v>
          </cell>
        </row>
        <row r="1201">
          <cell r="D1201">
            <v>40281</v>
          </cell>
          <cell r="E1201" t="str">
            <v/>
          </cell>
          <cell r="F1201">
            <v>129589.79049999928</v>
          </cell>
          <cell r="G1201">
            <v>2064146.3786999991</v>
          </cell>
          <cell r="H1201">
            <v>1.5783360383070852</v>
          </cell>
          <cell r="I1201">
            <v>10.083772747496377</v>
          </cell>
          <cell r="J1201">
            <v>22138472.919</v>
          </cell>
          <cell r="K1201">
            <v>1.9757235305036285</v>
          </cell>
          <cell r="L1201">
            <v>2.8019697369872199</v>
          </cell>
          <cell r="M1201">
            <v>38439793.104369305</v>
          </cell>
          <cell r="N1201">
            <v>1.3754892084828501</v>
          </cell>
          <cell r="O1201">
            <v>9.1966549645325575</v>
          </cell>
          <cell r="P1201"/>
          <cell r="Q1201">
            <v>100599.92727501667</v>
          </cell>
        </row>
        <row r="1202">
          <cell r="D1202">
            <v>40282</v>
          </cell>
          <cell r="E1202" t="str">
            <v/>
          </cell>
          <cell r="F1202">
            <v>129546.8710000008</v>
          </cell>
          <cell r="G1202">
            <v>2193693.2497</v>
          </cell>
          <cell r="H1202">
            <v>1.5575794060984869</v>
          </cell>
          <cell r="I1202">
            <v>10.654072509385571</v>
          </cell>
          <cell r="J1202">
            <v>22268019.789999999</v>
          </cell>
          <cell r="K1202">
            <v>1.9696018516599207</v>
          </cell>
          <cell r="L1202">
            <v>2.8492954588553165</v>
          </cell>
          <cell r="M1202">
            <v>38475675.684565336</v>
          </cell>
          <cell r="N1202">
            <v>1.3767916074149165</v>
          </cell>
          <cell r="O1202">
            <v>9.1437497836793451</v>
          </cell>
          <cell r="P1202"/>
          <cell r="Q1202">
            <v>100599.92727501667</v>
          </cell>
        </row>
        <row r="1203">
          <cell r="D1203">
            <v>40283</v>
          </cell>
          <cell r="E1203" t="str">
            <v/>
          </cell>
          <cell r="F1203">
            <v>162180.66189999908</v>
          </cell>
          <cell r="G1203">
            <v>2355873.9115999993</v>
          </cell>
          <cell r="H1203">
            <v>1.561216444460966</v>
          </cell>
          <cell r="I1203">
            <v>10.551941212550419</v>
          </cell>
          <cell r="J1203">
            <v>22430200.451899998</v>
          </cell>
          <cell r="K1203">
            <v>1.9664491488771445</v>
          </cell>
          <cell r="L1203">
            <v>2.8739850047181825</v>
          </cell>
          <cell r="M1203">
            <v>38544268.12322925</v>
          </cell>
          <cell r="N1203">
            <v>1.379264527738556</v>
          </cell>
          <cell r="O1203">
            <v>9.0440540268660783</v>
          </cell>
          <cell r="P1203"/>
          <cell r="Q1203">
            <v>100599.92727501667</v>
          </cell>
        </row>
        <row r="1204">
          <cell r="D1204">
            <v>40284</v>
          </cell>
          <cell r="E1204" t="str">
            <v/>
          </cell>
          <cell r="F1204">
            <v>159733.36900000082</v>
          </cell>
          <cell r="G1204">
            <v>2515607.2806000002</v>
          </cell>
          <cell r="H1204">
            <v>1.5628784164791927</v>
          </cell>
          <cell r="I1204">
            <v>10.505586632099762</v>
          </cell>
          <cell r="J1204">
            <v>22589933.820899997</v>
          </cell>
          <cell r="K1204">
            <v>1.9631388931293665</v>
          </cell>
          <cell r="L1204">
            <v>2.9001426786069873</v>
          </cell>
          <cell r="M1204">
            <v>38599141.40483816</v>
          </cell>
          <cell r="N1204">
            <v>1.3812465826003548</v>
          </cell>
          <cell r="O1204">
            <v>8.9648595798081274</v>
          </cell>
          <cell r="P1204"/>
          <cell r="Q1204">
            <v>100599.92727501667</v>
          </cell>
        </row>
        <row r="1205">
          <cell r="D1205">
            <v>40285</v>
          </cell>
          <cell r="E1205" t="str">
            <v/>
          </cell>
          <cell r="F1205">
            <v>171907.21479999978</v>
          </cell>
          <cell r="G1205">
            <v>2687514.4953999999</v>
          </cell>
          <cell r="H1205">
            <v>1.5714632430352289</v>
          </cell>
          <cell r="I1205">
            <v>10.269258732280695</v>
          </cell>
          <cell r="J1205">
            <v>22761841.035699997</v>
          </cell>
          <cell r="K1205">
            <v>1.9609347933108434</v>
          </cell>
          <cell r="L1205">
            <v>2.9176936743282811</v>
          </cell>
          <cell r="M1205">
            <v>38687189.606414735</v>
          </cell>
          <cell r="N1205">
            <v>1.3844158505108735</v>
          </cell>
          <cell r="O1205">
            <v>8.8395349298114887</v>
          </cell>
          <cell r="P1205"/>
          <cell r="Q1205">
            <v>100599.92727501667</v>
          </cell>
        </row>
        <row r="1206">
          <cell r="D1206">
            <v>40286</v>
          </cell>
          <cell r="E1206" t="str">
            <v/>
          </cell>
          <cell r="F1206">
            <v>178137.60539999962</v>
          </cell>
          <cell r="G1206">
            <v>2865652.1007999997</v>
          </cell>
          <cell r="H1206">
            <v>1.5825348864683111</v>
          </cell>
          <cell r="I1206">
            <v>9.9720524908803228</v>
          </cell>
          <cell r="J1206">
            <v>22939978.641099997</v>
          </cell>
          <cell r="K1206">
            <v>1.9593007066270827</v>
          </cell>
          <cell r="L1206">
            <v>2.9307754191497559</v>
          </cell>
          <cell r="M1206">
            <v>38762207.341317996</v>
          </cell>
          <cell r="N1206">
            <v>1.3871189034783487</v>
          </cell>
          <cell r="O1206">
            <v>8.7339049233830508</v>
          </cell>
          <cell r="P1206"/>
          <cell r="Q1206">
            <v>100599.92727501667</v>
          </cell>
        </row>
        <row r="1207">
          <cell r="D1207">
            <v>40287</v>
          </cell>
          <cell r="E1207" t="str">
            <v/>
          </cell>
          <cell r="F1207">
            <v>192305.85239999957</v>
          </cell>
          <cell r="G1207">
            <v>3057957.9531999994</v>
          </cell>
          <cell r="H1207">
            <v>1.5998535962316605</v>
          </cell>
          <cell r="I1207">
            <v>9.5237964660581991</v>
          </cell>
          <cell r="J1207">
            <v>23132284.493499998</v>
          </cell>
          <cell r="K1207">
            <v>1.9588942608659545</v>
          </cell>
          <cell r="L1207">
            <v>2.9340384894104621</v>
          </cell>
          <cell r="M1207">
            <v>38836160.819285892</v>
          </cell>
          <cell r="N1207">
            <v>1.3897839434479509</v>
          </cell>
          <cell r="O1207">
            <v>8.6308843720616313</v>
          </cell>
          <cell r="P1207"/>
          <cell r="Q1207">
            <v>100599.92727501667</v>
          </cell>
        </row>
        <row r="1208">
          <cell r="D1208">
            <v>40288</v>
          </cell>
          <cell r="E1208" t="str">
            <v/>
          </cell>
          <cell r="F1208">
            <v>149596.44530000151</v>
          </cell>
          <cell r="G1208">
            <v>3207554.3985000011</v>
          </cell>
          <cell r="H1208">
            <v>1.5942130801602359</v>
          </cell>
          <cell r="I1208">
            <v>9.6675975782936181</v>
          </cell>
          <cell r="J1208">
            <v>23281880.9388</v>
          </cell>
          <cell r="K1208">
            <v>1.95490850305942</v>
          </cell>
          <cell r="L1208">
            <v>2.9662337672321071</v>
          </cell>
          <cell r="M1208">
            <v>38891549.083017468</v>
          </cell>
          <cell r="N1208">
            <v>1.3917846743718874</v>
          </cell>
          <cell r="O1208">
            <v>8.5542710514890157</v>
          </cell>
          <cell r="P1208"/>
          <cell r="Q1208">
            <v>100599.92727501667</v>
          </cell>
        </row>
        <row r="1209">
          <cell r="D1209">
            <v>40289</v>
          </cell>
          <cell r="E1209" t="str">
            <v/>
          </cell>
          <cell r="F1209">
            <v>146726.86709999817</v>
          </cell>
          <cell r="G1209">
            <v>3354281.2655999991</v>
          </cell>
          <cell r="H1209">
            <v>1.5877514391996281</v>
          </cell>
          <cell r="I1209">
            <v>9.834923251696237</v>
          </cell>
          <cell r="J1209">
            <v>23428607.805899996</v>
          </cell>
          <cell r="K1209">
            <v>1.9507505857127045</v>
          </cell>
          <cell r="L1209">
            <v>3.0002025761379003</v>
          </cell>
          <cell r="M1209">
            <v>38946604.531254627</v>
          </cell>
          <cell r="N1209">
            <v>1.3937735484256892</v>
          </cell>
          <cell r="O1209">
            <v>8.478725639502505</v>
          </cell>
          <cell r="P1209"/>
          <cell r="Q1209">
            <v>100599.92727501667</v>
          </cell>
        </row>
        <row r="1210">
          <cell r="D1210">
            <v>40290</v>
          </cell>
          <cell r="E1210" t="str">
            <v/>
          </cell>
          <cell r="F1210">
            <v>179004.01200000171</v>
          </cell>
          <cell r="G1210">
            <v>3533285.2776000006</v>
          </cell>
          <cell r="H1210">
            <v>1.5964611566317739</v>
          </cell>
          <cell r="I1210">
            <v>9.610033466613876</v>
          </cell>
          <cell r="J1210">
            <v>23607611.817899998</v>
          </cell>
          <cell r="K1210">
            <v>1.9493269331200467</v>
          </cell>
          <cell r="L1210">
            <v>3.0119240007177916</v>
          </cell>
          <cell r="M1210">
            <v>39037633.930476248</v>
          </cell>
          <cell r="N1210">
            <v>1.397049884759725</v>
          </cell>
          <cell r="O1210">
            <v>8.3556011662354379</v>
          </cell>
          <cell r="P1210"/>
          <cell r="Q1210">
            <v>100599.92727501667</v>
          </cell>
        </row>
        <row r="1211">
          <cell r="D1211">
            <v>40291</v>
          </cell>
          <cell r="E1211" t="str">
            <v/>
          </cell>
          <cell r="F1211">
            <v>169662.03949999838</v>
          </cell>
          <cell r="G1211">
            <v>3702947.3170999992</v>
          </cell>
          <cell r="H1211">
            <v>1.6003760022509785</v>
          </cell>
          <cell r="I1211">
            <v>9.5105836913085717</v>
          </cell>
          <cell r="J1211">
            <v>23777273.857399996</v>
          </cell>
          <cell r="K1211">
            <v>1.9471617073440524</v>
          </cell>
          <cell r="L1211">
            <v>3.029840342644885</v>
          </cell>
          <cell r="M1211">
            <v>39113342.959038764</v>
          </cell>
          <cell r="N1211">
            <v>1.399778027351873</v>
          </cell>
          <cell r="O1211">
            <v>8.2543238533069552</v>
          </cell>
          <cell r="P1211"/>
          <cell r="Q1211">
            <v>100599.92727501667</v>
          </cell>
        </row>
        <row r="1212">
          <cell r="D1212">
            <v>40292</v>
          </cell>
          <cell r="E1212" t="str">
            <v/>
          </cell>
          <cell r="F1212">
            <v>158807.61280000149</v>
          </cell>
          <cell r="G1212">
            <v>3861754.9299000008</v>
          </cell>
          <cell r="H1212">
            <v>1.5994689039150034</v>
          </cell>
          <cell r="I1212">
            <v>9.5335375641270037</v>
          </cell>
          <cell r="J1212">
            <v>23936081.470199998</v>
          </cell>
          <cell r="K1212">
            <v>1.9441502411067102</v>
          </cell>
          <cell r="L1212">
            <v>3.0549391966338102</v>
          </cell>
          <cell r="M1212">
            <v>39179105.435091496</v>
          </cell>
          <cell r="N1212">
            <v>1.4021502735656042</v>
          </cell>
          <cell r="O1212">
            <v>8.1671703636705839</v>
          </cell>
          <cell r="P1212"/>
          <cell r="Q1212">
            <v>100599.92727501667</v>
          </cell>
        </row>
        <row r="1213">
          <cell r="D1213">
            <v>40293</v>
          </cell>
          <cell r="E1213" t="str">
            <v/>
          </cell>
          <cell r="F1213">
            <v>153144.3047999992</v>
          </cell>
          <cell r="G1213">
            <v>4014899.2346999999</v>
          </cell>
          <cell r="H1213">
            <v>1.5963825594919976</v>
          </cell>
          <cell r="I1213">
            <v>9.6120403946286856</v>
          </cell>
          <cell r="J1213">
            <v>24089225.774999999</v>
          </cell>
          <cell r="K1213">
            <v>1.9407313289227077</v>
          </cell>
          <cell r="L1213">
            <v>3.0836900671893375</v>
          </cell>
          <cell r="M1213">
            <v>39286174.704140395</v>
          </cell>
          <cell r="N1213">
            <v>1.4060008994362025</v>
          </cell>
          <cell r="O1213">
            <v>8.0274907477437925</v>
          </cell>
          <cell r="P1213"/>
          <cell r="Q1213">
            <v>100599.92727501667</v>
          </cell>
        </row>
        <row r="1214">
          <cell r="D1214">
            <v>40294</v>
          </cell>
          <cell r="E1214" t="str">
            <v/>
          </cell>
          <cell r="F1214">
            <v>174199.73629999976</v>
          </cell>
          <cell r="G1214">
            <v>4189098.9709999999</v>
          </cell>
          <cell r="H1214">
            <v>1.6015835752231253</v>
          </cell>
          <cell r="I1214">
            <v>9.4801097014101448</v>
          </cell>
          <cell r="J1214">
            <v>24263425.511299998</v>
          </cell>
          <cell r="K1214">
            <v>1.9390500682757816</v>
          </cell>
          <cell r="L1214">
            <v>3.0979290677237148</v>
          </cell>
          <cell r="M1214">
            <v>39355037.556021899</v>
          </cell>
          <cell r="N1214">
            <v>1.4084842522492926</v>
          </cell>
          <cell r="O1214">
            <v>7.9385704221755171</v>
          </cell>
          <cell r="P1214"/>
          <cell r="Q1214">
            <v>100599.92727501667</v>
          </cell>
        </row>
        <row r="1215">
          <cell r="D1215">
            <v>40295</v>
          </cell>
          <cell r="E1215" t="str">
            <v/>
          </cell>
          <cell r="F1215">
            <v>161422.07130000074</v>
          </cell>
          <cell r="G1215">
            <v>4350521.0423000008</v>
          </cell>
          <cell r="H1215">
            <v>1.60169508406881</v>
          </cell>
          <cell r="I1215">
            <v>9.4773004842578565</v>
          </cell>
          <cell r="J1215">
            <v>24424847.582599998</v>
          </cell>
          <cell r="K1215">
            <v>1.9363826221718814</v>
          </cell>
          <cell r="L1215">
            <v>3.1206574781218799</v>
          </cell>
          <cell r="M1215">
            <v>39435365.211037815</v>
          </cell>
          <cell r="N1215">
            <v>1.411377992816738</v>
          </cell>
          <cell r="O1215">
            <v>7.8360931638524312</v>
          </cell>
          <cell r="P1215"/>
          <cell r="Q1215">
            <v>100599.92727501667</v>
          </cell>
        </row>
        <row r="1216">
          <cell r="D1216">
            <v>40296</v>
          </cell>
          <cell r="E1216" t="str">
            <v/>
          </cell>
          <cell r="F1216">
            <v>140041.02169999905</v>
          </cell>
          <cell r="G1216">
            <v>4490562.0640000002</v>
          </cell>
          <cell r="H1216">
            <v>1.5942080766419908</v>
          </cell>
          <cell r="I1216">
            <v>9.6677260706433454</v>
          </cell>
          <cell r="J1216">
            <v>24564888.604299996</v>
          </cell>
          <cell r="K1216">
            <v>1.9320757270834372</v>
          </cell>
          <cell r="L1216">
            <v>3.1577131249827639</v>
          </cell>
          <cell r="M1216">
            <v>39492486.984334581</v>
          </cell>
          <cell r="N1216">
            <v>1.4134412692674458</v>
          </cell>
          <cell r="O1216">
            <v>7.7637669698347178</v>
          </cell>
          <cell r="P1216"/>
          <cell r="Q1216">
            <v>100599.92727501667</v>
          </cell>
        </row>
        <row r="1217">
          <cell r="D1217">
            <v>40297</v>
          </cell>
          <cell r="E1217" t="str">
            <v/>
          </cell>
          <cell r="F1217">
            <v>146212.22190000053</v>
          </cell>
          <cell r="G1217">
            <v>4636774.2859000005</v>
          </cell>
          <cell r="H1217">
            <v>1.5893527243037835</v>
          </cell>
          <cell r="I1217">
            <v>9.7931976749331184</v>
          </cell>
          <cell r="J1217">
            <v>24711100.826199997</v>
          </cell>
          <cell r="K1217">
            <v>1.9283180189449671</v>
          </cell>
          <cell r="L1217">
            <v>3.1904084958825685</v>
          </cell>
          <cell r="M1217">
            <v>39563849.661353752</v>
          </cell>
          <cell r="N1217">
            <v>1.4160142915452234</v>
          </cell>
          <cell r="O1217">
            <v>7.6744295724384903</v>
          </cell>
          <cell r="P1217"/>
          <cell r="Q1217">
            <v>100599.92727501667</v>
          </cell>
        </row>
        <row r="1218">
          <cell r="D1218">
            <v>40298</v>
          </cell>
          <cell r="E1218" t="str">
            <v>*</v>
          </cell>
          <cell r="F1218">
            <v>142803.72179999918</v>
          </cell>
          <cell r="G1218">
            <v>4779578.0077</v>
          </cell>
          <cell r="H1218">
            <v>1.5836916709471529</v>
          </cell>
          <cell r="I1218">
            <v>9.9414847497693479</v>
          </cell>
          <cell r="J1218">
            <v>24853904.547999997</v>
          </cell>
          <cell r="K1218">
            <v>1.9243549404668929</v>
          </cell>
          <cell r="L1218">
            <v>3.2252632284273886</v>
          </cell>
          <cell r="M1218">
            <v>39654135.900999993</v>
          </cell>
          <cell r="N1218">
            <v>1.4192646775661133</v>
          </cell>
          <cell r="O1218">
            <v>7.5629218562825784</v>
          </cell>
          <cell r="P1218"/>
          <cell r="Q1218">
            <v>100599.92727501667</v>
          </cell>
        </row>
        <row r="1219">
          <cell r="D1219">
            <v>40299</v>
          </cell>
          <cell r="E1219" t="str">
            <v/>
          </cell>
          <cell r="F1219">
            <v>123657.00720000052</v>
          </cell>
          <cell r="G1219">
            <v>123657.00720000052</v>
          </cell>
          <cell r="H1219">
            <v>1.2624084176325683</v>
          </cell>
          <cell r="I1219">
            <v>22.426100318621678</v>
          </cell>
          <cell r="J1219">
            <v>24977561.555199996</v>
          </cell>
          <cell r="K1219">
            <v>1.9193723985384226</v>
          </cell>
          <cell r="L1219">
            <v>2.1613338126266313</v>
          </cell>
          <cell r="M1219">
            <v>39703315.466905326</v>
          </cell>
          <cell r="N1219">
            <v>1.4209653552524679</v>
          </cell>
          <cell r="O1219">
            <v>8.5311955998376376</v>
          </cell>
          <cell r="P1219"/>
          <cell r="Q1219">
            <v>97953.24989348388</v>
          </cell>
        </row>
        <row r="1220">
          <cell r="D1220">
            <v>40300</v>
          </cell>
          <cell r="E1220" t="str">
            <v/>
          </cell>
          <cell r="F1220">
            <v>137470.02059999949</v>
          </cell>
          <cell r="G1220">
            <v>261127.02780000001</v>
          </cell>
          <cell r="H1220">
            <v>1.332916611158661</v>
          </cell>
          <cell r="I1220">
            <v>18.240117203581196</v>
          </cell>
          <cell r="J1220">
            <v>25115031.575799994</v>
          </cell>
          <cell r="K1220">
            <v>1.9155178199106586</v>
          </cell>
          <cell r="L1220">
            <v>2.1894370040089761</v>
          </cell>
          <cell r="M1220">
            <v>39765972.665990293</v>
          </cell>
          <cell r="N1220">
            <v>1.4231482292522657</v>
          </cell>
          <cell r="O1220">
            <v>8.454621001297669</v>
          </cell>
          <cell r="P1220"/>
          <cell r="Q1220">
            <v>97953.24989348388</v>
          </cell>
        </row>
        <row r="1221">
          <cell r="D1221">
            <v>40301</v>
          </cell>
          <cell r="E1221" t="str">
            <v/>
          </cell>
          <cell r="F1221">
            <v>137397.52050000074</v>
          </cell>
          <cell r="G1221">
            <v>398524.54830000072</v>
          </cell>
          <cell r="H1221">
            <v>1.356172625660246</v>
          </cell>
          <cell r="I1221">
            <v>17.017517444459486</v>
          </cell>
          <cell r="J1221">
            <v>25252429.096299995</v>
          </cell>
          <cell r="K1221">
            <v>1.9117149197632159</v>
          </cell>
          <cell r="L1221">
            <v>2.2175215721166985</v>
          </cell>
          <cell r="M1221">
            <v>39803310.999163412</v>
          </cell>
          <cell r="N1221">
            <v>1.4244248445097487</v>
          </cell>
          <cell r="O1221">
            <v>8.410131299856749</v>
          </cell>
          <cell r="P1221"/>
          <cell r="Q1221">
            <v>97953.24989348388</v>
          </cell>
        </row>
        <row r="1222">
          <cell r="D1222">
            <v>40302</v>
          </cell>
          <cell r="E1222" t="str">
            <v/>
          </cell>
          <cell r="F1222">
            <v>123519.74150000021</v>
          </cell>
          <cell r="G1222">
            <v>522044.28980000096</v>
          </cell>
          <cell r="H1222">
            <v>1.3323812389269403</v>
          </cell>
          <cell r="I1222">
            <v>18.269149968456755</v>
          </cell>
          <cell r="J1222">
            <v>25375948.837799996</v>
          </cell>
          <cell r="K1222">
            <v>1.9069251323086216</v>
          </cell>
          <cell r="L1222">
            <v>2.253407486296688</v>
          </cell>
          <cell r="M1222">
            <v>39851913.940089293</v>
          </cell>
          <cell r="N1222">
            <v>1.4261044578906541</v>
          </cell>
          <cell r="O1222">
            <v>8.3519255202219256</v>
          </cell>
          <cell r="P1222"/>
          <cell r="Q1222">
            <v>97953.24989348388</v>
          </cell>
        </row>
        <row r="1223">
          <cell r="D1223">
            <v>40303</v>
          </cell>
          <cell r="E1223" t="str">
            <v/>
          </cell>
          <cell r="F1223">
            <v>132183.92149999962</v>
          </cell>
          <cell r="G1223">
            <v>654228.21130000055</v>
          </cell>
          <cell r="H1223">
            <v>1.3357968459676837</v>
          </cell>
          <cell r="I1223">
            <v>18.084618410562591</v>
          </cell>
          <cell r="J1223">
            <v>25508132.759299997</v>
          </cell>
          <cell r="K1223">
            <v>1.9028516729125697</v>
          </cell>
          <cell r="L1223">
            <v>2.2843829726429732</v>
          </cell>
          <cell r="M1223">
            <v>39905675.828701869</v>
          </cell>
          <cell r="N1223">
            <v>1.4279685363046672</v>
          </cell>
          <cell r="O1223">
            <v>8.2877617735410034</v>
          </cell>
          <cell r="P1223"/>
          <cell r="Q1223">
            <v>97953.24989348388</v>
          </cell>
        </row>
        <row r="1224">
          <cell r="D1224">
            <v>40304</v>
          </cell>
          <cell r="E1224" t="str">
            <v/>
          </cell>
          <cell r="F1224">
            <v>126373.11389999941</v>
          </cell>
          <cell r="G1224">
            <v>780601.32519999996</v>
          </cell>
          <cell r="H1224">
            <v>1.3281868749443226</v>
          </cell>
          <cell r="I1224">
            <v>18.498011926638171</v>
          </cell>
          <cell r="J1224">
            <v>25634505.873199996</v>
          </cell>
          <cell r="K1224">
            <v>1.8984069827856329</v>
          </cell>
          <cell r="L1224">
            <v>2.3186670245639918</v>
          </cell>
          <cell r="M1224">
            <v>39952748.039964534</v>
          </cell>
          <cell r="N1224">
            <v>1.4295930879353793</v>
          </cell>
          <cell r="O1224">
            <v>8.2322135905337426</v>
          </cell>
          <cell r="P1224"/>
          <cell r="Q1224">
            <v>97953.24989348388</v>
          </cell>
        </row>
        <row r="1225">
          <cell r="D1225">
            <v>40305</v>
          </cell>
          <cell r="E1225" t="str">
            <v/>
          </cell>
          <cell r="F1225">
            <v>115348.84030000123</v>
          </cell>
          <cell r="G1225">
            <v>895950.16550000117</v>
          </cell>
          <cell r="H1225">
            <v>1.3066731417783097</v>
          </cell>
          <cell r="I1225">
            <v>19.711659143558624</v>
          </cell>
          <cell r="J1225">
            <v>25749854.713499997</v>
          </cell>
          <cell r="K1225">
            <v>1.8932157710499333</v>
          </cell>
          <cell r="L1225">
            <v>2.3593606869107941</v>
          </cell>
          <cell r="M1225">
            <v>39988149.745635204</v>
          </cell>
          <cell r="N1225">
            <v>1.4307999258544521</v>
          </cell>
          <cell r="O1225">
            <v>8.1911706959172719</v>
          </cell>
          <cell r="P1225"/>
          <cell r="Q1225">
            <v>97953.24989348388</v>
          </cell>
        </row>
        <row r="1226">
          <cell r="D1226">
            <v>40306</v>
          </cell>
          <cell r="E1226" t="str">
            <v/>
          </cell>
          <cell r="F1226">
            <v>110015.31060000001</v>
          </cell>
          <cell r="G1226">
            <v>1005965.4761000011</v>
          </cell>
          <cell r="H1226">
            <v>1.283731623496293</v>
          </cell>
          <cell r="I1226">
            <v>21.081154392833447</v>
          </cell>
          <cell r="J1226">
            <v>25859870.024099998</v>
          </cell>
          <cell r="K1226">
            <v>1.8877094622613528</v>
          </cell>
          <cell r="L1226">
            <v>2.4033041393483168</v>
          </cell>
          <cell r="M1226">
            <v>40034233.82679487</v>
          </cell>
          <cell r="N1226">
            <v>1.4323888685027717</v>
          </cell>
          <cell r="O1226">
            <v>8.1374207597824206</v>
          </cell>
          <cell r="P1226"/>
          <cell r="Q1226">
            <v>97953.24989348388</v>
          </cell>
        </row>
        <row r="1227">
          <cell r="D1227">
            <v>40307</v>
          </cell>
          <cell r="E1227" t="str">
            <v/>
          </cell>
          <cell r="F1227">
            <v>147340.89880000055</v>
          </cell>
          <cell r="G1227">
            <v>1153306.3749000016</v>
          </cell>
          <cell r="H1227">
            <v>1.3082276790817473</v>
          </cell>
          <cell r="I1227">
            <v>19.621702423663056</v>
          </cell>
          <cell r="J1227">
            <v>26007210.922899999</v>
          </cell>
          <cell r="K1227">
            <v>1.8849866742653567</v>
          </cell>
          <cell r="L1227">
            <v>2.4253345017752559</v>
          </cell>
          <cell r="M1227">
            <v>40109671.120497078</v>
          </cell>
          <cell r="N1227">
            <v>1.4350278656733431</v>
          </cell>
          <cell r="O1227">
            <v>8.0488688128683261</v>
          </cell>
          <cell r="P1227"/>
          <cell r="Q1227">
            <v>97953.24989348388</v>
          </cell>
        </row>
        <row r="1228">
          <cell r="D1228">
            <v>40308</v>
          </cell>
          <cell r="E1228" t="str">
            <v/>
          </cell>
          <cell r="F1228">
            <v>129004.7557999999</v>
          </cell>
          <cell r="G1228">
            <v>1282311.1307000015</v>
          </cell>
          <cell r="H1228">
            <v>1.309105243669209</v>
          </cell>
          <cell r="I1228">
            <v>19.571077377368585</v>
          </cell>
          <cell r="J1228">
            <v>26136215.6787</v>
          </cell>
          <cell r="K1228">
            <v>1.8809826514944408</v>
          </cell>
          <cell r="L1228">
            <v>2.4580981247285361</v>
          </cell>
          <cell r="M1228">
            <v>40150200.692456514</v>
          </cell>
          <cell r="N1228">
            <v>1.4364177795805588</v>
          </cell>
          <cell r="O1228">
            <v>8.0025885814543507</v>
          </cell>
          <cell r="P1228"/>
          <cell r="Q1228">
            <v>97953.24989348388</v>
          </cell>
        </row>
        <row r="1229">
          <cell r="D1229">
            <v>40309</v>
          </cell>
          <cell r="E1229" t="str">
            <v/>
          </cell>
          <cell r="F1229">
            <v>153944.12129999866</v>
          </cell>
          <cell r="G1229">
            <v>1436255.2520000001</v>
          </cell>
          <cell r="H1229">
            <v>1.3329691400204686</v>
          </cell>
          <cell r="I1229">
            <v>18.237270791168434</v>
          </cell>
          <cell r="J1229">
            <v>26290159.799999997</v>
          </cell>
          <cell r="K1229">
            <v>1.8788169695314372</v>
          </cell>
          <cell r="L1229">
            <v>2.4760028600044115</v>
          </cell>
          <cell r="M1229">
            <v>40187621.29201138</v>
          </cell>
          <cell r="N1229">
            <v>1.4376963548516646</v>
          </cell>
          <cell r="O1229">
            <v>7.9602328211949125</v>
          </cell>
          <cell r="P1229"/>
          <cell r="Q1229">
            <v>97953.24989348388</v>
          </cell>
        </row>
        <row r="1230">
          <cell r="D1230">
            <v>40310</v>
          </cell>
          <cell r="E1230" t="str">
            <v/>
          </cell>
          <cell r="F1230">
            <v>212209.50710000083</v>
          </cell>
          <cell r="G1230">
            <v>1648464.7591000008</v>
          </cell>
          <cell r="H1230">
            <v>1.4024247629120445</v>
          </cell>
          <cell r="I1230">
            <v>14.800514722850611</v>
          </cell>
          <cell r="J1230">
            <v>26502369.307099998</v>
          </cell>
          <cell r="K1230">
            <v>1.8808163667776294</v>
          </cell>
          <cell r="L1230">
            <v>2.4594682898612996</v>
          </cell>
          <cell r="M1230">
            <v>40297101.239131406</v>
          </cell>
          <cell r="N1230">
            <v>1.441552610000383</v>
          </cell>
          <cell r="O1230">
            <v>7.8337372189269168</v>
          </cell>
          <cell r="P1230"/>
          <cell r="Q1230">
            <v>97953.24989348388</v>
          </cell>
        </row>
        <row r="1231">
          <cell r="D1231">
            <v>40311</v>
          </cell>
          <cell r="E1231" t="str">
            <v/>
          </cell>
          <cell r="F1231">
            <v>197021.53990000056</v>
          </cell>
          <cell r="G1231">
            <v>1845486.2990000015</v>
          </cell>
          <cell r="H1231">
            <v>1.4492677342796896</v>
          </cell>
          <cell r="I1231">
            <v>12.824553376942859</v>
          </cell>
          <cell r="J1231">
            <v>26699390.846999999</v>
          </cell>
          <cell r="K1231">
            <v>1.8817177417212889</v>
          </cell>
          <cell r="L1231">
            <v>2.4520501938913974</v>
          </cell>
          <cell r="M1231">
            <v>40384046.256286904</v>
          </cell>
          <cell r="N1231">
            <v>1.4446024315415964</v>
          </cell>
          <cell r="O1231">
            <v>7.7350145724818571</v>
          </cell>
          <cell r="P1231"/>
          <cell r="Q1231">
            <v>97953.24989348388</v>
          </cell>
        </row>
        <row r="1232">
          <cell r="D1232">
            <v>40312</v>
          </cell>
          <cell r="E1232" t="str">
            <v/>
          </cell>
          <cell r="F1232">
            <v>176896.51549999998</v>
          </cell>
          <cell r="G1232">
            <v>2022382.8145000015</v>
          </cell>
          <cell r="H1232">
            <v>1.4747434666895951</v>
          </cell>
          <cell r="I1232">
            <v>11.85441512844262</v>
          </cell>
          <cell r="J1232">
            <v>26876287.362500001</v>
          </cell>
          <cell r="K1232">
            <v>1.8811981112582452</v>
          </cell>
          <cell r="L1232">
            <v>2.4563238961581191</v>
          </cell>
          <cell r="M1232">
            <v>40455804.004158713</v>
          </cell>
          <cell r="N1232">
            <v>1.4471087474053979</v>
          </cell>
          <cell r="O1232">
            <v>7.6547488778014987</v>
          </cell>
          <cell r="P1232"/>
          <cell r="Q1232">
            <v>97953.24989348388</v>
          </cell>
        </row>
        <row r="1233">
          <cell r="D1233">
            <v>40313</v>
          </cell>
          <cell r="E1233" t="str">
            <v/>
          </cell>
          <cell r="F1233">
            <v>166561.45949999997</v>
          </cell>
          <cell r="G1233">
            <v>2188944.2740000016</v>
          </cell>
          <cell r="H1233">
            <v>1.4897884289225034</v>
          </cell>
          <cell r="I1233">
            <v>11.313835653691262</v>
          </cell>
          <cell r="J1233">
            <v>27042848.822000001</v>
          </cell>
          <cell r="K1233">
            <v>1.8799670843561569</v>
          </cell>
          <cell r="L1233">
            <v>2.4664781644579192</v>
          </cell>
          <cell r="M1233">
            <v>40537278.846305579</v>
          </cell>
          <cell r="N1233">
            <v>1.4499624204913653</v>
          </cell>
          <cell r="O1233">
            <v>7.5642989538251886</v>
          </cell>
          <cell r="P1233"/>
          <cell r="Q1233">
            <v>97953.24989348388</v>
          </cell>
        </row>
        <row r="1234">
          <cell r="D1234">
            <v>40314</v>
          </cell>
          <cell r="E1234" t="str">
            <v/>
          </cell>
          <cell r="F1234">
            <v>148504.97149999841</v>
          </cell>
          <cell r="G1234">
            <v>2337449.2455000002</v>
          </cell>
          <cell r="H1234">
            <v>1.4914316574754944</v>
          </cell>
          <cell r="I1234">
            <v>11.256200343202627</v>
          </cell>
          <cell r="J1234">
            <v>27191353.793499999</v>
          </cell>
          <cell r="K1234">
            <v>1.8775059468486168</v>
          </cell>
          <cell r="L1234">
            <v>2.4869048791841819</v>
          </cell>
          <cell r="M1234">
            <v>40608516.006380253</v>
          </cell>
          <cell r="N1234">
            <v>1.45244968229628</v>
          </cell>
          <cell r="O1234">
            <v>7.4862722158491994</v>
          </cell>
          <cell r="P1234"/>
          <cell r="Q1234">
            <v>97953.24989348388</v>
          </cell>
        </row>
        <row r="1235">
          <cell r="D1235">
            <v>40315</v>
          </cell>
          <cell r="E1235" t="str">
            <v/>
          </cell>
          <cell r="F1235">
            <v>130119.29170000109</v>
          </cell>
          <cell r="G1235">
            <v>2467568.5372000011</v>
          </cell>
          <cell r="H1235">
            <v>1.4818404757511294</v>
          </cell>
          <cell r="I1235">
            <v>11.596495932153161</v>
          </cell>
          <cell r="J1235">
            <v>27321473.085200001</v>
          </cell>
          <cell r="K1235">
            <v>1.873816913190349</v>
          </cell>
          <cell r="L1235">
            <v>2.517839238999442</v>
          </cell>
          <cell r="M1235">
            <v>40635891.523045428</v>
          </cell>
          <cell r="N1235">
            <v>1.4533679968833721</v>
          </cell>
          <cell r="O1235">
            <v>7.4576534449853238</v>
          </cell>
          <cell r="P1235"/>
          <cell r="Q1235">
            <v>97953.24989348388</v>
          </cell>
        </row>
        <row r="1236">
          <cell r="D1236">
            <v>40316</v>
          </cell>
          <cell r="E1236" t="str">
            <v/>
          </cell>
          <cell r="F1236">
            <v>130141.14970000039</v>
          </cell>
          <cell r="G1236">
            <v>2597709.6869000015</v>
          </cell>
          <cell r="H1236">
            <v>1.4733273779554117</v>
          </cell>
          <cell r="I1236">
            <v>11.906510138537318</v>
          </cell>
          <cell r="J1236">
            <v>27451614.234900001</v>
          </cell>
          <cell r="K1236">
            <v>1.870178603946171</v>
          </cell>
          <cell r="L1236">
            <v>2.5487240869829786</v>
          </cell>
          <cell r="M1236">
            <v>40653044.406336725</v>
          </cell>
          <cell r="N1236">
            <v>1.4539206310519575</v>
          </cell>
          <cell r="O1236">
            <v>7.4404798818381357</v>
          </cell>
          <cell r="P1236"/>
          <cell r="Q1236">
            <v>97953.24989348388</v>
          </cell>
        </row>
        <row r="1237">
          <cell r="D1237">
            <v>40317</v>
          </cell>
          <cell r="E1237" t="str">
            <v/>
          </cell>
          <cell r="F1237">
            <v>118905.78480000014</v>
          </cell>
          <cell r="G1237">
            <v>2716615.4717000015</v>
          </cell>
          <cell r="H1237">
            <v>1.4596734852993631</v>
          </cell>
          <cell r="I1237">
            <v>12.419777246871099</v>
          </cell>
          <cell r="J1237">
            <v>27570520.019700002</v>
          </cell>
          <cell r="K1237">
            <v>1.8658281805665329</v>
          </cell>
          <cell r="L1237">
            <v>2.5861501405658238</v>
          </cell>
          <cell r="M1237">
            <v>40691888.321772851</v>
          </cell>
          <cell r="N1237">
            <v>1.455248947324383</v>
          </cell>
          <cell r="O1237">
            <v>7.3993514305869983</v>
          </cell>
          <cell r="P1237"/>
          <cell r="Q1237">
            <v>97953.24989348388</v>
          </cell>
        </row>
        <row r="1238">
          <cell r="D1238">
            <v>40318</v>
          </cell>
          <cell r="E1238" t="str">
            <v/>
          </cell>
          <cell r="F1238">
            <v>121930.03339999943</v>
          </cell>
          <cell r="G1238">
            <v>2838545.5051000011</v>
          </cell>
          <cell r="H1238">
            <v>1.4489287023078281</v>
          </cell>
          <cell r="I1238">
            <v>12.837943233265181</v>
          </cell>
          <cell r="J1238">
            <v>27692450.053100001</v>
          </cell>
          <cell r="K1238">
            <v>1.8617383724444656</v>
          </cell>
          <cell r="L1238">
            <v>2.6218335177373264</v>
          </cell>
          <cell r="M1238">
            <v>40720716.28596589</v>
          </cell>
          <cell r="N1238">
            <v>1.4562189706561735</v>
          </cell>
          <cell r="O1238">
            <v>7.3694502409589635</v>
          </cell>
          <cell r="P1238"/>
          <cell r="Q1238">
            <v>97953.24989348388</v>
          </cell>
        </row>
        <row r="1239">
          <cell r="D1239">
            <v>40319</v>
          </cell>
          <cell r="E1239" t="str">
            <v/>
          </cell>
          <cell r="F1239">
            <v>110633.83529999954</v>
          </cell>
          <cell r="G1239">
            <v>2949179.3404000006</v>
          </cell>
          <cell r="H1239">
            <v>1.433715691927862</v>
          </cell>
          <cell r="I1239">
            <v>13.452134146404804</v>
          </cell>
          <cell r="J1239">
            <v>27803083.8884</v>
          </cell>
          <cell r="K1239">
            <v>1.8569476124202788</v>
          </cell>
          <cell r="L1239">
            <v>2.6642570190468118</v>
          </cell>
          <cell r="M1239">
            <v>40740223.71596323</v>
          </cell>
          <cell r="N1239">
            <v>1.4568556138867828</v>
          </cell>
          <cell r="O1239">
            <v>7.3498866173566153</v>
          </cell>
          <cell r="P1239"/>
          <cell r="Q1239">
            <v>97953.24989348388</v>
          </cell>
        </row>
        <row r="1240">
          <cell r="D1240">
            <v>40320</v>
          </cell>
          <cell r="E1240" t="str">
            <v/>
          </cell>
          <cell r="F1240">
            <v>107657.73120000049</v>
          </cell>
          <cell r="G1240">
            <v>3056837.0716000008</v>
          </cell>
          <cell r="H1240">
            <v>1.4185046414414573</v>
          </cell>
          <cell r="I1240">
            <v>14.092986829064335</v>
          </cell>
          <cell r="J1240">
            <v>27910741.619600002</v>
          </cell>
          <cell r="K1240">
            <v>1.852021649577988</v>
          </cell>
          <cell r="L1240">
            <v>2.7085907806780773</v>
          </cell>
          <cell r="M1240">
            <v>40768184.361102544</v>
          </cell>
          <cell r="N1240">
            <v>1.4577944750959932</v>
          </cell>
          <cell r="O1240">
            <v>7.3211240706568814</v>
          </cell>
          <cell r="P1240"/>
          <cell r="Q1240">
            <v>97953.24989348388</v>
          </cell>
        </row>
        <row r="1241">
          <cell r="D1241">
            <v>40321</v>
          </cell>
          <cell r="E1241" t="str">
            <v/>
          </cell>
          <cell r="F1241">
            <v>108106.26499999966</v>
          </cell>
          <cell r="G1241">
            <v>3164943.3366000005</v>
          </cell>
          <cell r="H1241">
            <v>1.4048153805588117</v>
          </cell>
          <cell r="I1241">
            <v>14.693329277638723</v>
          </cell>
          <cell r="J1241">
            <v>28018847.884600002</v>
          </cell>
          <cell r="K1241">
            <v>1.8471888781439285</v>
          </cell>
          <cell r="L1241">
            <v>2.7527995006544237</v>
          </cell>
          <cell r="M1241">
            <v>40800519.431494199</v>
          </cell>
          <cell r="N1241">
            <v>1.4588896725076543</v>
          </cell>
          <cell r="O1241">
            <v>7.2877042676516179</v>
          </cell>
          <cell r="P1241"/>
          <cell r="Q1241">
            <v>97953.24989348388</v>
          </cell>
        </row>
        <row r="1242">
          <cell r="D1242">
            <v>40322</v>
          </cell>
          <cell r="E1242" t="str">
            <v/>
          </cell>
          <cell r="F1242">
            <v>110838.68900000083</v>
          </cell>
          <cell r="G1242">
            <v>3275782.0256000012</v>
          </cell>
          <cell r="H1242">
            <v>1.3934291907798468</v>
          </cell>
          <cell r="I1242">
            <v>15.210197200785425</v>
          </cell>
          <cell r="J1242">
            <v>28129686.573600002</v>
          </cell>
          <cell r="K1242">
            <v>1.8425971074286607</v>
          </cell>
          <cell r="L1242">
            <v>2.7954687240763998</v>
          </cell>
          <cell r="M1242">
            <v>40821319.506662875</v>
          </cell>
          <cell r="N1242">
            <v>1.4595723428062184</v>
          </cell>
          <cell r="O1242">
            <v>7.2669444792933362</v>
          </cell>
          <cell r="P1242"/>
          <cell r="Q1242">
            <v>97953.24989348388</v>
          </cell>
        </row>
        <row r="1243">
          <cell r="D1243">
            <v>40323</v>
          </cell>
          <cell r="E1243" t="str">
            <v/>
          </cell>
          <cell r="F1243">
            <v>114660.36149999878</v>
          </cell>
          <cell r="G1243">
            <v>3390442.3870999999</v>
          </cell>
          <cell r="H1243">
            <v>1.3845145069864766</v>
          </cell>
          <cell r="I1243">
            <v>15.626245959680386</v>
          </cell>
          <cell r="J1243">
            <v>28244346.9351</v>
          </cell>
          <cell r="K1243">
            <v>1.8383126228809508</v>
          </cell>
          <cell r="L1243">
            <v>2.8358756807650987</v>
          </cell>
          <cell r="M1243">
            <v>40842049.219416119</v>
          </cell>
          <cell r="N1243">
            <v>1.4602524402683981</v>
          </cell>
          <cell r="O1243">
            <v>7.2463176130926339</v>
          </cell>
          <cell r="P1243"/>
          <cell r="Q1243">
            <v>97953.24989348388</v>
          </cell>
        </row>
        <row r="1244">
          <cell r="D1244">
            <v>40324</v>
          </cell>
          <cell r="E1244" t="str">
            <v/>
          </cell>
          <cell r="F1244">
            <v>102066.07760000046</v>
          </cell>
          <cell r="G1244">
            <v>3492508.4647000004</v>
          </cell>
          <cell r="H1244">
            <v>1.3713403974689717</v>
          </cell>
          <cell r="I1244">
            <v>16.259786824319079</v>
          </cell>
          <cell r="J1244">
            <v>28346413.012700003</v>
          </cell>
          <cell r="K1244">
            <v>1.833267903601896</v>
          </cell>
          <cell r="L1244">
            <v>2.8841976131263047</v>
          </cell>
          <cell r="M1244">
            <v>40858633.220283613</v>
          </cell>
          <cell r="N1244">
            <v>1.4607842626837131</v>
          </cell>
          <cell r="O1244">
            <v>7.2302257701034156</v>
          </cell>
          <cell r="P1244"/>
          <cell r="Q1244">
            <v>97953.24989348388</v>
          </cell>
        </row>
        <row r="1245">
          <cell r="D1245">
            <v>40325</v>
          </cell>
          <cell r="E1245" t="str">
            <v/>
          </cell>
          <cell r="F1245">
            <v>103199.0808999994</v>
          </cell>
          <cell r="G1245">
            <v>3595707.5455999998</v>
          </cell>
          <cell r="H1245">
            <v>1.3595705470268411</v>
          </cell>
          <cell r="I1245">
            <v>16.845092175456045</v>
          </cell>
          <cell r="J1245">
            <v>28449612.093600001</v>
          </cell>
          <cell r="K1245">
            <v>1.8283595128182424</v>
          </cell>
          <cell r="L1245">
            <v>2.9319992043431276</v>
          </cell>
          <cell r="M1245">
            <v>40868027.072016619</v>
          </cell>
          <cell r="N1245">
            <v>1.4610589880166753</v>
          </cell>
          <cell r="O1245">
            <v>7.2219261758786342</v>
          </cell>
          <cell r="P1245"/>
          <cell r="Q1245">
            <v>97953.24989348388</v>
          </cell>
        </row>
        <row r="1246">
          <cell r="D1246">
            <v>40326</v>
          </cell>
          <cell r="E1246" t="str">
            <v/>
          </cell>
          <cell r="F1246">
            <v>113257.02760000149</v>
          </cell>
          <cell r="G1246">
            <v>3708964.5732000014</v>
          </cell>
          <cell r="H1246">
            <v>1.3523085820579848</v>
          </cell>
          <cell r="I1246">
            <v>17.215496364568484</v>
          </cell>
          <cell r="J1246">
            <v>28562869.121200003</v>
          </cell>
          <cell r="K1246">
            <v>1.8241548795470401</v>
          </cell>
          <cell r="L1246">
            <v>2.9735726202292256</v>
          </cell>
          <cell r="M1246">
            <v>40898321.902444124</v>
          </cell>
          <cell r="N1246">
            <v>1.4620808829134309</v>
          </cell>
          <cell r="O1246">
            <v>7.1911319291498632</v>
          </cell>
          <cell r="P1246"/>
          <cell r="Q1246">
            <v>97953.24989348388</v>
          </cell>
        </row>
        <row r="1247">
          <cell r="D1247">
            <v>40327</v>
          </cell>
          <cell r="E1247" t="str">
            <v/>
          </cell>
          <cell r="F1247">
            <v>87235.374199999831</v>
          </cell>
          <cell r="G1247">
            <v>3796199.9474000013</v>
          </cell>
          <cell r="H1247">
            <v>1.3363869662764205</v>
          </cell>
          <cell r="I1247">
            <v>18.05290294839217</v>
          </cell>
          <cell r="J1247">
            <v>28650104.495400004</v>
          </cell>
          <cell r="K1247">
            <v>1.8183509956898622</v>
          </cell>
          <cell r="L1247">
            <v>3.0319223098839387</v>
          </cell>
          <cell r="M1247">
            <v>40893610.605034918</v>
          </cell>
          <cell r="N1247">
            <v>1.4618513048040078</v>
          </cell>
          <cell r="O1247">
            <v>7.1980394829240568</v>
          </cell>
          <cell r="P1247"/>
          <cell r="Q1247">
            <v>97953.24989348388</v>
          </cell>
        </row>
        <row r="1248">
          <cell r="D1248">
            <v>40328</v>
          </cell>
          <cell r="E1248" t="str">
            <v/>
          </cell>
          <cell r="F1248">
            <v>97531.363999998634</v>
          </cell>
          <cell r="G1248">
            <v>3893731.3114</v>
          </cell>
          <cell r="H1248">
            <v>1.3250305003097953</v>
          </cell>
          <cell r="I1248">
            <v>18.671887904839714</v>
          </cell>
          <cell r="J1248">
            <v>28747635.859400004</v>
          </cell>
          <cell r="K1248">
            <v>1.8132682532587452</v>
          </cell>
          <cell r="L1248">
            <v>3.0839549003849664</v>
          </cell>
          <cell r="M1248">
            <v>40911588.75108216</v>
          </cell>
          <cell r="N1248">
            <v>1.4624328067147701</v>
          </cell>
          <cell r="O1248">
            <v>7.1805552061741329</v>
          </cell>
          <cell r="P1248"/>
          <cell r="Q1248">
            <v>97953.24989348388</v>
          </cell>
        </row>
        <row r="1249">
          <cell r="D1249">
            <v>40329</v>
          </cell>
          <cell r="E1249" t="str">
            <v>*</v>
          </cell>
          <cell r="F1249">
            <v>106463.20420000005</v>
          </cell>
          <cell r="G1249">
            <v>4000194.5156</v>
          </cell>
          <cell r="H1249">
            <v>1.3173481523237787</v>
          </cell>
          <cell r="I1249">
            <v>19.101063506149764</v>
          </cell>
          <cell r="J1249">
            <v>28854099.063600004</v>
          </cell>
          <cell r="K1249">
            <v>1.8088078518370696</v>
          </cell>
          <cell r="L1249">
            <v>3.1303460871219158</v>
          </cell>
          <cell r="M1249">
            <v>40948823.645599976</v>
          </cell>
          <cell r="N1249">
            <v>1.4637025862866766</v>
          </cell>
          <cell r="O1249">
            <v>7.1425134517407063</v>
          </cell>
          <cell r="P1249"/>
          <cell r="Q1249">
            <v>97953.24989348388</v>
          </cell>
        </row>
        <row r="1250">
          <cell r="D1250">
            <v>40330</v>
          </cell>
          <cell r="E1250" t="str">
            <v/>
          </cell>
          <cell r="F1250">
            <v>108065.39050000075</v>
          </cell>
          <cell r="G1250">
            <v>108065.39050000075</v>
          </cell>
          <cell r="H1250">
            <v>1.7072419869345303</v>
          </cell>
          <cell r="I1250">
            <v>2.1364038730594226</v>
          </cell>
          <cell r="J1250">
            <v>28962164.454100005</v>
          </cell>
          <cell r="K1250">
            <v>1.8084064269056033</v>
          </cell>
          <cell r="L1250">
            <v>2.1731909368352342</v>
          </cell>
          <cell r="M1250">
            <v>40993087.782138705</v>
          </cell>
          <cell r="N1250">
            <v>1.4652658840630743</v>
          </cell>
          <cell r="O1250">
            <v>7.4434524069800334</v>
          </cell>
          <cell r="P1250"/>
          <cell r="Q1250">
            <v>63298.226804999998</v>
          </cell>
        </row>
        <row r="1251">
          <cell r="D1251">
            <v>40331</v>
          </cell>
          <cell r="E1251" t="str">
            <v/>
          </cell>
          <cell r="F1251">
            <v>105341.81690000047</v>
          </cell>
          <cell r="G1251">
            <v>213407.20740000124</v>
          </cell>
          <cell r="H1251">
            <v>1.6857281646880506</v>
          </cell>
          <cell r="I1251">
            <v>2.3385765624481691</v>
          </cell>
          <cell r="J1251">
            <v>29067506.271000005</v>
          </cell>
          <cell r="K1251">
            <v>1.8078387713592197</v>
          </cell>
          <cell r="L1251">
            <v>2.1779776953345098</v>
          </cell>
          <cell r="M1251">
            <v>41061210.751247741</v>
          </cell>
          <cell r="N1251">
            <v>1.4676819458085746</v>
          </cell>
          <cell r="O1251">
            <v>7.3707661083151521</v>
          </cell>
          <cell r="P1251"/>
          <cell r="Q1251">
            <v>63298.226804999998</v>
          </cell>
        </row>
        <row r="1252">
          <cell r="D1252">
            <v>40332</v>
          </cell>
          <cell r="E1252" t="str">
            <v/>
          </cell>
          <cell r="F1252">
            <v>94928.926399998803</v>
          </cell>
          <cell r="G1252">
            <v>308336.13380000007</v>
          </cell>
          <cell r="H1252">
            <v>1.6237218079314044</v>
          </cell>
          <cell r="I1252">
            <v>3.0322155684305074</v>
          </cell>
          <cell r="J1252">
            <v>29162435.197400004</v>
          </cell>
          <cell r="K1252">
            <v>1.8066304829213677</v>
          </cell>
          <cell r="L1252">
            <v>2.1882012842570742</v>
          </cell>
          <cell r="M1252">
            <v>41091561.118371993</v>
          </cell>
          <cell r="N1252">
            <v>1.4687478279072503</v>
          </cell>
          <cell r="O1252">
            <v>7.3389102221274598</v>
          </cell>
          <cell r="P1252"/>
          <cell r="Q1252">
            <v>63298.226804999998</v>
          </cell>
        </row>
        <row r="1253">
          <cell r="D1253">
            <v>40333</v>
          </cell>
          <cell r="E1253" t="str">
            <v/>
          </cell>
          <cell r="F1253">
            <v>73840.305200000308</v>
          </cell>
          <cell r="G1253">
            <v>382176.43900000036</v>
          </cell>
          <cell r="H1253">
            <v>1.5094279030017466</v>
          </cell>
          <cell r="I1253">
            <v>4.8719824419822029</v>
          </cell>
          <cell r="J1253">
            <v>29236275.502600003</v>
          </cell>
          <cell r="K1253">
            <v>1.804130283983292</v>
          </cell>
          <cell r="L1253">
            <v>2.2095066889950554</v>
          </cell>
          <cell r="M1253">
            <v>41104200.964024685</v>
          </cell>
          <cell r="N1253">
            <v>1.4691806582559905</v>
          </cell>
          <cell r="O1253">
            <v>7.3260109586497641</v>
          </cell>
          <cell r="P1253"/>
          <cell r="Q1253">
            <v>63298.226804999998</v>
          </cell>
        </row>
        <row r="1254">
          <cell r="D1254">
            <v>40334</v>
          </cell>
          <cell r="E1254" t="str">
            <v/>
          </cell>
          <cell r="F1254">
            <v>95052.764000001072</v>
          </cell>
          <cell r="G1254">
            <v>477229.20300000143</v>
          </cell>
          <cell r="H1254">
            <v>1.5078754242837797</v>
          </cell>
          <cell r="I1254">
            <v>4.903208414985194</v>
          </cell>
          <cell r="J1254">
            <v>29331328.266600005</v>
          </cell>
          <cell r="K1254">
            <v>1.8029534393571527</v>
          </cell>
          <cell r="L1254">
            <v>2.2196059002429935</v>
          </cell>
          <cell r="M1254">
            <v>41139537.634854741</v>
          </cell>
          <cell r="N1254">
            <v>1.4704247158344794</v>
          </cell>
          <cell r="O1254">
            <v>7.2890530221970113</v>
          </cell>
          <cell r="P1254"/>
          <cell r="Q1254">
            <v>63298.226804999998</v>
          </cell>
        </row>
        <row r="1255">
          <cell r="D1255">
            <v>40335</v>
          </cell>
          <cell r="E1255" t="str">
            <v/>
          </cell>
          <cell r="F1255">
            <v>79908.408799999161</v>
          </cell>
          <cell r="G1255">
            <v>557137.61180000054</v>
          </cell>
          <cell r="H1255">
            <v>1.4669647685296392</v>
          </cell>
          <cell r="I1255">
            <v>5.7986756214412623</v>
          </cell>
          <cell r="J1255">
            <v>29411236.675400004</v>
          </cell>
          <cell r="K1255">
            <v>1.8008584238903373</v>
          </cell>
          <cell r="L1255">
            <v>2.2376973538991485</v>
          </cell>
          <cell r="M1255">
            <v>41159186.309572987</v>
          </cell>
          <cell r="N1255">
            <v>1.4711080223264807</v>
          </cell>
          <cell r="O1255">
            <v>7.2688277055126704</v>
          </cell>
          <cell r="P1255"/>
          <cell r="Q1255">
            <v>63298.226804999998</v>
          </cell>
        </row>
        <row r="1256">
          <cell r="D1256">
            <v>40336</v>
          </cell>
          <cell r="E1256" t="str">
            <v/>
          </cell>
          <cell r="F1256">
            <v>70564.583999999042</v>
          </cell>
          <cell r="G1256">
            <v>627702.19579999964</v>
          </cell>
          <cell r="H1256">
            <v>1.4166548856635512</v>
          </cell>
          <cell r="I1256">
            <v>7.1140937253189707</v>
          </cell>
          <cell r="J1256">
            <v>29481801.259400003</v>
          </cell>
          <cell r="K1256">
            <v>1.7982096691169747</v>
          </cell>
          <cell r="L1256">
            <v>2.2607790148119977</v>
          </cell>
          <cell r="M1256">
            <v>41169549.220554128</v>
          </cell>
          <cell r="N1256">
            <v>1.4714594245143706</v>
          </cell>
          <cell r="O1256">
            <v>7.2584468836160099</v>
          </cell>
          <cell r="P1256"/>
          <cell r="Q1256">
            <v>63298.226804999998</v>
          </cell>
        </row>
        <row r="1257">
          <cell r="D1257">
            <v>40337</v>
          </cell>
          <cell r="E1257" t="str">
            <v/>
          </cell>
          <cell r="F1257">
            <v>107555.64040000175</v>
          </cell>
          <cell r="G1257">
            <v>735257.83620000142</v>
          </cell>
          <cell r="H1257">
            <v>1.4519716296024319</v>
          </cell>
          <cell r="I1257">
            <v>6.164356026788365</v>
          </cell>
          <cell r="J1257">
            <v>29589356.899800003</v>
          </cell>
          <cell r="K1257">
            <v>1.7978288393109962</v>
          </cell>
          <cell r="L1257">
            <v>2.2641168819741875</v>
          </cell>
          <cell r="M1257">
            <v>41210493.47681582</v>
          </cell>
          <cell r="N1257">
            <v>1.4729038251817252</v>
          </cell>
          <cell r="O1257">
            <v>7.2159227565188999</v>
          </cell>
          <cell r="P1257"/>
          <cell r="Q1257">
            <v>63298.226804999998</v>
          </cell>
        </row>
        <row r="1258">
          <cell r="D1258">
            <v>40338</v>
          </cell>
          <cell r="E1258" t="str">
            <v/>
          </cell>
          <cell r="F1258">
            <v>116123.47809999877</v>
          </cell>
          <cell r="G1258">
            <v>851381.3143000002</v>
          </cell>
          <cell r="H1258">
            <v>1.4944798391040985</v>
          </cell>
          <cell r="I1258">
            <v>5.1807363733526124</v>
          </cell>
          <cell r="J1258">
            <v>29705480.377900001</v>
          </cell>
          <cell r="K1258">
            <v>1.7979695090370109</v>
          </cell>
          <cell r="L1258">
            <v>2.2628833851433772</v>
          </cell>
          <cell r="M1258">
            <v>41252623.306778856</v>
          </cell>
          <cell r="N1258">
            <v>1.474390561603472</v>
          </cell>
          <cell r="O1258">
            <v>7.1723951713209111</v>
          </cell>
          <cell r="P1258"/>
          <cell r="Q1258">
            <v>63298.226804999998</v>
          </cell>
        </row>
        <row r="1259">
          <cell r="D1259">
            <v>40339</v>
          </cell>
          <cell r="E1259" t="str">
            <v/>
          </cell>
          <cell r="F1259">
            <v>161822.41720000026</v>
          </cell>
          <cell r="G1259">
            <v>1013203.7315000005</v>
          </cell>
          <cell r="H1259">
            <v>1.6006826456945338</v>
          </cell>
          <cell r="I1259">
            <v>3.3381688005115984</v>
          </cell>
          <cell r="J1259">
            <v>29867302.7951</v>
          </cell>
          <cell r="K1259">
            <v>1.8008645462891895</v>
          </cell>
          <cell r="L1259">
            <v>2.2376442726488088</v>
          </cell>
          <cell r="M1259">
            <v>41331431.29077103</v>
          </cell>
          <cell r="N1259">
            <v>1.4771881393532635</v>
          </cell>
          <cell r="O1259">
            <v>7.0911537247593142</v>
          </cell>
          <cell r="P1259"/>
          <cell r="Q1259">
            <v>63298.226804999998</v>
          </cell>
        </row>
        <row r="1260">
          <cell r="D1260">
            <v>40340</v>
          </cell>
          <cell r="E1260" t="str">
            <v/>
          </cell>
          <cell r="F1260">
            <v>212461.40099999934</v>
          </cell>
          <cell r="G1260">
            <v>1225665.1324999998</v>
          </cell>
          <cell r="H1260">
            <v>1.7603037016787955</v>
          </cell>
          <cell r="I1260">
            <v>1.7084993961957173</v>
          </cell>
          <cell r="J1260">
            <v>30079764.1961</v>
          </cell>
          <cell r="K1260">
            <v>1.8067792640838518</v>
          </cell>
          <cell r="L1260">
            <v>2.1869398613254543</v>
          </cell>
          <cell r="M1260">
            <v>41462656.098434746</v>
          </cell>
          <cell r="N1260">
            <v>1.4818590015434889</v>
          </cell>
          <cell r="O1260">
            <v>6.9574259176135467</v>
          </cell>
          <cell r="P1260"/>
          <cell r="Q1260">
            <v>63298.226804999998</v>
          </cell>
        </row>
        <row r="1261">
          <cell r="D1261">
            <v>40341</v>
          </cell>
          <cell r="E1261" t="str">
            <v/>
          </cell>
          <cell r="F1261">
            <v>180574.67550000059</v>
          </cell>
          <cell r="G1261">
            <v>1406239.8080000004</v>
          </cell>
          <cell r="H1261">
            <v>1.8513417607680915</v>
          </cell>
          <cell r="I1261">
            <v>1.1630043978222537</v>
          </cell>
          <cell r="J1261">
            <v>30260338.871600002</v>
          </cell>
          <cell r="K1261">
            <v>1.8107411136048976</v>
          </cell>
          <cell r="L1261">
            <v>2.1536126681680701</v>
          </cell>
          <cell r="M1261">
            <v>41563595.246498629</v>
          </cell>
          <cell r="N1261">
            <v>1.4854473596135978</v>
          </cell>
          <cell r="O1261">
            <v>6.8562966243658208</v>
          </cell>
          <cell r="P1261"/>
          <cell r="Q1261">
            <v>63298.226804999998</v>
          </cell>
        </row>
        <row r="1262">
          <cell r="D1262">
            <v>40342</v>
          </cell>
          <cell r="E1262" t="str">
            <v/>
          </cell>
          <cell r="F1262">
            <v>170067.05019999991</v>
          </cell>
          <cell r="G1262">
            <v>1576306.8582000004</v>
          </cell>
          <cell r="H1262">
            <v>1.9156045884387132</v>
          </cell>
          <cell r="I1262">
            <v>0.88611446877786548</v>
          </cell>
          <cell r="J1262">
            <v>30430405.921800002</v>
          </cell>
          <cell r="K1262">
            <v>1.8140466731985923</v>
          </cell>
          <cell r="L1262">
            <v>2.126190431765218</v>
          </cell>
          <cell r="M1262">
            <v>41663091.808590934</v>
          </cell>
          <cell r="N1262">
            <v>1.4889840689579452</v>
          </cell>
          <cell r="O1262">
            <v>6.7579709222192363</v>
          </cell>
          <cell r="P1262"/>
          <cell r="Q1262">
            <v>63298.226804999998</v>
          </cell>
        </row>
        <row r="1263">
          <cell r="D1263">
            <v>40343</v>
          </cell>
          <cell r="E1263" t="str">
            <v/>
          </cell>
          <cell r="F1263">
            <v>159512.70400000093</v>
          </cell>
          <cell r="G1263">
            <v>1735819.5622000012</v>
          </cell>
          <cell r="H1263">
            <v>1.9587770123115125</v>
          </cell>
          <cell r="I1263">
            <v>0.73814537771788036</v>
          </cell>
          <cell r="J1263">
            <v>30589918.625800002</v>
          </cell>
          <cell r="K1263">
            <v>1.8167005695584402</v>
          </cell>
          <cell r="L1263">
            <v>2.1044241440909772</v>
          </cell>
          <cell r="M1263">
            <v>41757666.254985072</v>
          </cell>
          <cell r="N1263">
            <v>1.4923447793672522</v>
          </cell>
          <cell r="O1263">
            <v>6.6657638980700646</v>
          </cell>
          <cell r="P1263"/>
          <cell r="Q1263">
            <v>63298.226804999998</v>
          </cell>
        </row>
        <row r="1264">
          <cell r="D1264">
            <v>40344</v>
          </cell>
          <cell r="E1264" t="str">
            <v/>
          </cell>
          <cell r="F1264">
            <v>142308.59510000018</v>
          </cell>
          <cell r="G1264">
            <v>1878128.1573000015</v>
          </cell>
          <cell r="H1264">
            <v>1.9780734807267895</v>
          </cell>
          <cell r="I1264">
            <v>0.68027361601855629</v>
          </cell>
          <cell r="J1264">
            <v>30732227.220900003</v>
          </cell>
          <cell r="K1264">
            <v>1.8183166815474237</v>
          </cell>
          <cell r="L1264">
            <v>2.0912774011842106</v>
          </cell>
          <cell r="M1264">
            <v>41851771.952793971</v>
          </cell>
          <cell r="N1264">
            <v>1.4956886510265837</v>
          </cell>
          <cell r="O1264">
            <v>6.5751908487313049</v>
          </cell>
          <cell r="P1264"/>
          <cell r="Q1264">
            <v>63298.226804999998</v>
          </cell>
        </row>
        <row r="1265">
          <cell r="D1265">
            <v>40345</v>
          </cell>
          <cell r="E1265" t="str">
            <v/>
          </cell>
          <cell r="F1265">
            <v>156640.89209999895</v>
          </cell>
          <cell r="G1265">
            <v>2034769.0494000004</v>
          </cell>
          <cell r="H1265">
            <v>2.0091094491363304</v>
          </cell>
          <cell r="I1265">
            <v>0.59658471058686713</v>
          </cell>
          <cell r="J1265">
            <v>30888868.113000002</v>
          </cell>
          <cell r="K1265">
            <v>1.8207655606969095</v>
          </cell>
          <cell r="L1265">
            <v>2.0715107977444025</v>
          </cell>
          <cell r="M1265">
            <v>41949522.896744326</v>
          </cell>
          <cell r="N1265">
            <v>1.4991627076537344</v>
          </cell>
          <cell r="O1265">
            <v>6.4823157569968366</v>
          </cell>
          <cell r="P1265"/>
          <cell r="Q1265">
            <v>63298.226804999998</v>
          </cell>
        </row>
        <row r="1266">
          <cell r="D1266">
            <v>40346</v>
          </cell>
          <cell r="E1266" t="str">
            <v/>
          </cell>
          <cell r="F1266">
            <v>158254.02989999944</v>
          </cell>
          <cell r="G1266">
            <v>2193023.0792999999</v>
          </cell>
          <cell r="H1266">
            <v>2.0379932285195137</v>
          </cell>
          <cell r="I1266">
            <v>0.52801092563327101</v>
          </cell>
          <cell r="J1266">
            <v>31047122.142900001</v>
          </cell>
          <cell r="K1266">
            <v>1.8232909675183924</v>
          </cell>
          <cell r="L1266">
            <v>2.0513199135552607</v>
          </cell>
          <cell r="M1266">
            <v>42037205.202766925</v>
          </cell>
          <cell r="N1266">
            <v>1.5022768533363628</v>
          </cell>
          <cell r="O1266">
            <v>6.4001111298186641</v>
          </cell>
          <cell r="P1266"/>
          <cell r="Q1266">
            <v>63298.226804999998</v>
          </cell>
        </row>
        <row r="1267">
          <cell r="D1267">
            <v>40347</v>
          </cell>
          <cell r="E1267" t="str">
            <v/>
          </cell>
          <cell r="F1267">
            <v>139155.84500000009</v>
          </cell>
          <cell r="G1267">
            <v>2332178.9243000001</v>
          </cell>
          <cell r="H1267">
            <v>2.0469056138585215</v>
          </cell>
          <cell r="I1267">
            <v>0.50849550436258273</v>
          </cell>
          <cell r="J1267">
            <v>31186277.9879</v>
          </cell>
          <cell r="K1267">
            <v>1.8246802514307181</v>
          </cell>
          <cell r="L1267">
            <v>2.0402955334694384</v>
          </cell>
          <cell r="M1267">
            <v>42134702.694177635</v>
          </cell>
          <cell r="N1267">
            <v>1.5057416778388319</v>
          </cell>
          <cell r="O1267">
            <v>6.3098015620061343</v>
          </cell>
          <cell r="P1267"/>
          <cell r="Q1267">
            <v>63298.226804999998</v>
          </cell>
        </row>
        <row r="1268">
          <cell r="D1268">
            <v>40348</v>
          </cell>
          <cell r="E1268" t="str">
            <v/>
          </cell>
          <cell r="F1268">
            <v>141166.83510000049</v>
          </cell>
          <cell r="G1268">
            <v>2473345.7594000008</v>
          </cell>
          <cell r="H1268">
            <v>2.0565519631541602</v>
          </cell>
          <cell r="I1268">
            <v>0.48818957692539078</v>
          </cell>
          <cell r="J1268">
            <v>31327444.822999999</v>
          </cell>
          <cell r="K1268">
            <v>1.8261765098463441</v>
          </cell>
          <cell r="L1268">
            <v>2.0284877979253824</v>
          </cell>
          <cell r="M1268">
            <v>42218808.816897705</v>
          </cell>
          <cell r="N1268">
            <v>1.5087278600904734</v>
          </cell>
          <cell r="O1268">
            <v>6.2329307357415376</v>
          </cell>
          <cell r="P1268"/>
          <cell r="Q1268">
            <v>63298.226804999998</v>
          </cell>
        </row>
        <row r="1269">
          <cell r="D1269">
            <v>40349</v>
          </cell>
          <cell r="E1269" t="str">
            <v/>
          </cell>
          <cell r="F1269">
            <v>124830.02010000114</v>
          </cell>
          <cell r="G1269">
            <v>2598175.779500002</v>
          </cell>
          <cell r="H1269">
            <v>2.0523290387770934</v>
          </cell>
          <cell r="I1269">
            <v>0.49697661895833356</v>
          </cell>
          <cell r="J1269">
            <v>31452274.8431</v>
          </cell>
          <cell r="K1269">
            <v>1.82671294295945</v>
          </cell>
          <cell r="L1269">
            <v>2.0242710087429838</v>
          </cell>
          <cell r="M1269">
            <v>42289971.095859028</v>
          </cell>
          <cell r="N1269">
            <v>1.5112514111251001</v>
          </cell>
          <cell r="O1269">
            <v>6.1686571364882425</v>
          </cell>
          <cell r="P1269"/>
          <cell r="Q1269">
            <v>63298.226804999998</v>
          </cell>
        </row>
        <row r="1270">
          <cell r="D1270">
            <v>40350</v>
          </cell>
          <cell r="E1270" t="str">
            <v/>
          </cell>
          <cell r="F1270">
            <v>121650.08859999903</v>
          </cell>
          <cell r="G1270">
            <v>2719825.868100001</v>
          </cell>
          <cell r="H1270">
            <v>2.0461160456763516</v>
          </cell>
          <cell r="I1270">
            <v>0.51019473133271376</v>
          </cell>
          <cell r="J1270">
            <v>31573924.931699999</v>
          </cell>
          <cell r="K1270">
            <v>1.8270614359626252</v>
          </cell>
          <cell r="L1270">
            <v>2.0215362240826984</v>
          </cell>
          <cell r="M1270">
            <v>42364965.01823283</v>
          </cell>
          <cell r="N1270">
            <v>1.5139118208021956</v>
          </cell>
          <cell r="O1270">
            <v>6.1015740309454998</v>
          </cell>
          <cell r="P1270"/>
          <cell r="Q1270">
            <v>63298.226804999998</v>
          </cell>
        </row>
        <row r="1271">
          <cell r="D1271">
            <v>40351</v>
          </cell>
          <cell r="E1271" t="str">
            <v/>
          </cell>
          <cell r="F1271">
            <v>110868.76350000076</v>
          </cell>
          <cell r="G1271">
            <v>2830694.6316000018</v>
          </cell>
          <cell r="H1271">
            <v>2.0327257854533838</v>
          </cell>
          <cell r="I1271">
            <v>0.53989738055485459</v>
          </cell>
          <cell r="J1271">
            <v>31684793.6952</v>
          </cell>
          <cell r="K1271">
            <v>1.8267857883840866</v>
          </cell>
          <cell r="L1271">
            <v>2.0236990549339251</v>
          </cell>
          <cell r="M1271">
            <v>42423413.234385163</v>
          </cell>
          <cell r="N1271">
            <v>1.5159809087284242</v>
          </cell>
          <cell r="O1271">
            <v>6.0498771618064158</v>
          </cell>
          <cell r="P1271"/>
          <cell r="Q1271">
            <v>63298.226804999998</v>
          </cell>
        </row>
        <row r="1272">
          <cell r="D1272">
            <v>40352</v>
          </cell>
          <cell r="E1272" t="str">
            <v/>
          </cell>
          <cell r="F1272">
            <v>97820.962499999339</v>
          </cell>
          <cell r="G1272">
            <v>2928515.5941000013</v>
          </cell>
          <cell r="H1272">
            <v>2.011537627319631</v>
          </cell>
          <cell r="I1272">
            <v>0.59049049175734503</v>
          </cell>
          <cell r="J1272">
            <v>31782614.657699998</v>
          </cell>
          <cell r="K1272">
            <v>1.8257626102563795</v>
          </cell>
          <cell r="L1272">
            <v>2.0317473124083496</v>
          </cell>
          <cell r="M1272">
            <v>42483591.413470246</v>
          </cell>
          <cell r="N1272">
            <v>1.5181117618882789</v>
          </cell>
          <cell r="O1272">
            <v>5.9970688700861974</v>
          </cell>
          <cell r="P1272"/>
          <cell r="Q1272">
            <v>63298.226804999998</v>
          </cell>
        </row>
        <row r="1273">
          <cell r="D1273">
            <v>40353</v>
          </cell>
          <cell r="E1273" t="str">
            <v/>
          </cell>
          <cell r="F1273">
            <v>86165.717999999877</v>
          </cell>
          <cell r="G1273">
            <v>3014681.3121000011</v>
          </cell>
          <cell r="H1273">
            <v>1.9844429722252155</v>
          </cell>
          <cell r="I1273">
            <v>0.66218763145287074</v>
          </cell>
          <cell r="J1273">
            <v>31868780.375699997</v>
          </cell>
          <cell r="K1273">
            <v>1.8240797325525637</v>
          </cell>
          <cell r="L1273">
            <v>2.0450536223227234</v>
          </cell>
          <cell r="M1273">
            <v>42528785.991352513</v>
          </cell>
          <cell r="N1273">
            <v>1.5197071418735171</v>
          </cell>
          <cell r="O1273">
            <v>5.957815983226455</v>
          </cell>
          <cell r="P1273"/>
          <cell r="Q1273">
            <v>63298.226804999998</v>
          </cell>
        </row>
        <row r="1274">
          <cell r="D1274">
            <v>40354</v>
          </cell>
          <cell r="E1274" t="str">
            <v/>
          </cell>
          <cell r="F1274">
            <v>98382.651200000924</v>
          </cell>
          <cell r="G1274">
            <v>3113063.9633000023</v>
          </cell>
          <cell r="H1274">
            <v>1.9672361267814198</v>
          </cell>
          <cell r="I1274">
            <v>0.71219180791441961</v>
          </cell>
          <cell r="J1274">
            <v>31967163.026899997</v>
          </cell>
          <cell r="K1274">
            <v>1.8231057437511418</v>
          </cell>
          <cell r="L1274">
            <v>2.052794161563487</v>
          </cell>
          <cell r="M1274">
            <v>42593332.764478691</v>
          </cell>
          <cell r="N1274">
            <v>1.5219939956113204</v>
          </cell>
          <cell r="O1274">
            <v>5.9019726178083598</v>
          </cell>
          <cell r="P1274"/>
          <cell r="Q1274">
            <v>63298.226804999998</v>
          </cell>
        </row>
        <row r="1275">
          <cell r="D1275">
            <v>40355</v>
          </cell>
          <cell r="E1275" t="str">
            <v/>
          </cell>
          <cell r="F1275">
            <v>99184.762999998755</v>
          </cell>
          <cell r="G1275">
            <v>3212248.7263000011</v>
          </cell>
          <cell r="H1275">
            <v>1.9518402674252506</v>
          </cell>
          <cell r="I1275">
            <v>0.76013384880807555</v>
          </cell>
          <cell r="J1275">
            <v>32066347.789899997</v>
          </cell>
          <cell r="K1275">
            <v>1.8221843420834922</v>
          </cell>
          <cell r="L1275">
            <v>2.0601434364573068</v>
          </cell>
          <cell r="M1275">
            <v>42661615.798831806</v>
          </cell>
          <cell r="N1275">
            <v>1.5244142970087293</v>
          </cell>
          <cell r="O1275">
            <v>5.843408956276452</v>
          </cell>
          <cell r="P1275"/>
          <cell r="Q1275">
            <v>63298.226804999998</v>
          </cell>
        </row>
        <row r="1276">
          <cell r="D1276">
            <v>40356</v>
          </cell>
          <cell r="E1276" t="str">
            <v/>
          </cell>
          <cell r="F1276">
            <v>97567.94000000073</v>
          </cell>
          <cell r="G1276">
            <v>3309816.666300002</v>
          </cell>
          <cell r="H1276">
            <v>1.9366388071691192</v>
          </cell>
          <cell r="I1276">
            <v>0.81064153064815958</v>
          </cell>
          <cell r="J1276">
            <v>32163915.729899999</v>
          </cell>
          <cell r="K1276">
            <v>1.8211779977417628</v>
          </cell>
          <cell r="L1276">
            <v>2.0681999504959192</v>
          </cell>
          <cell r="M1276">
            <v>42722364.798601583</v>
          </cell>
          <cell r="N1276">
            <v>1.526565328108727</v>
          </cell>
          <cell r="O1276">
            <v>5.7918218313979359</v>
          </cell>
          <cell r="P1276"/>
          <cell r="Q1276">
            <v>63298.226804999998</v>
          </cell>
        </row>
        <row r="1277">
          <cell r="D1277">
            <v>40357</v>
          </cell>
          <cell r="E1277" t="str">
            <v/>
          </cell>
          <cell r="F1277">
            <v>100106.37609999927</v>
          </cell>
          <cell r="G1277">
            <v>3409923.0424000011</v>
          </cell>
          <cell r="H1277">
            <v>1.9239554083429742</v>
          </cell>
          <cell r="I1277">
            <v>0.85534414817722837</v>
          </cell>
          <cell r="J1277">
            <v>32264022.105999999</v>
          </cell>
          <cell r="K1277">
            <v>1.8203220586892035</v>
          </cell>
          <cell r="L1277">
            <v>2.0750768655164675</v>
          </cell>
          <cell r="M1277">
            <v>42768907.397183537</v>
          </cell>
          <cell r="N1277">
            <v>1.5282086838759033</v>
          </cell>
          <cell r="O1277">
            <v>5.752700314462988</v>
          </cell>
          <cell r="P1277"/>
          <cell r="Q1277">
            <v>63298.226804999998</v>
          </cell>
        </row>
        <row r="1278">
          <cell r="D1278">
            <v>40358</v>
          </cell>
          <cell r="E1278" t="str">
            <v/>
          </cell>
          <cell r="F1278">
            <v>75476.586199999627</v>
          </cell>
          <cell r="G1278">
            <v>3485399.6286000009</v>
          </cell>
          <cell r="H1278">
            <v>1.8987292402346014</v>
          </cell>
          <cell r="I1278">
            <v>0.95171352883892668</v>
          </cell>
          <cell r="J1278">
            <v>32339498.692199998</v>
          </cell>
          <cell r="K1278">
            <v>1.8180875544017572</v>
          </cell>
          <cell r="L1278">
            <v>2.0931363543750026</v>
          </cell>
          <cell r="M1278">
            <v>42803547.519629195</v>
          </cell>
          <cell r="N1278">
            <v>1.5294267062117313</v>
          </cell>
          <cell r="O1278">
            <v>5.7238655402019116</v>
          </cell>
          <cell r="P1278"/>
          <cell r="Q1278">
            <v>63298.226804999998</v>
          </cell>
        </row>
        <row r="1279">
          <cell r="D1279">
            <v>40359</v>
          </cell>
          <cell r="E1279" t="str">
            <v>*</v>
          </cell>
          <cell r="F1279">
            <v>102236.8726000014</v>
          </cell>
          <cell r="G1279">
            <v>3587636.5012000022</v>
          </cell>
          <cell r="H1279">
            <v>1.8892769894130264</v>
          </cell>
          <cell r="I1279">
            <v>0.99055399286165358</v>
          </cell>
          <cell r="J1279">
            <v>32441735.564799998</v>
          </cell>
          <cell r="K1279">
            <v>1.8173679932816629</v>
          </cell>
          <cell r="L1279">
            <v>2.0989849172209141</v>
          </cell>
          <cell r="M1279">
            <v>42867836.473799981</v>
          </cell>
          <cell r="N1279">
            <v>1.5317040749704396</v>
          </cell>
          <cell r="O1279">
            <v>5.670318646737627</v>
          </cell>
          <cell r="P1279"/>
          <cell r="Q1279">
            <v>63298.226804999998</v>
          </cell>
        </row>
        <row r="1280">
          <cell r="D1280">
            <v>40360</v>
          </cell>
          <cell r="E1280" t="str">
            <v/>
          </cell>
          <cell r="F1280">
            <v>100708.49099999969</v>
          </cell>
          <cell r="G1280">
            <v>100708.49099999969</v>
          </cell>
          <cell r="H1280">
            <v>3.6522229334147625</v>
          </cell>
          <cell r="I1280">
            <v>3.1902210539946907E-6</v>
          </cell>
          <cell r="J1280">
            <v>32542444.055799998</v>
          </cell>
          <cell r="K1280">
            <v>1.820197944814671</v>
          </cell>
          <cell r="L1280">
            <v>1.6842841472310077</v>
          </cell>
          <cell r="M1280">
            <v>42945231.685386509</v>
          </cell>
          <cell r="N1280">
            <v>1.5344372169124605</v>
          </cell>
          <cell r="O1280">
            <v>5.7485789034132262</v>
          </cell>
          <cell r="P1280"/>
          <cell r="Q1280">
            <v>27574.573851612906</v>
          </cell>
        </row>
        <row r="1281">
          <cell r="D1281">
            <v>40361</v>
          </cell>
          <cell r="E1281" t="str">
            <v/>
          </cell>
          <cell r="F1281">
            <v>76463.442999999112</v>
          </cell>
          <cell r="G1281">
            <v>177171.93399999879</v>
          </cell>
          <cell r="H1281">
            <v>3.2125960486898975</v>
          </cell>
          <cell r="I1281">
            <v>3.416395574218356E-5</v>
          </cell>
          <cell r="J1281">
            <v>32618907.498799998</v>
          </cell>
          <cell r="K1281">
            <v>1.8216651693559773</v>
          </cell>
          <cell r="L1281">
            <v>1.6741126074976242</v>
          </cell>
          <cell r="M1281">
            <v>42990935.726944275</v>
          </cell>
          <cell r="N1281">
            <v>1.5360379392344614</v>
          </cell>
          <cell r="O1281">
            <v>5.7111415976242919</v>
          </cell>
          <cell r="P1281"/>
          <cell r="Q1281">
            <v>27574.573851612906</v>
          </cell>
        </row>
        <row r="1282">
          <cell r="D1282">
            <v>40362</v>
          </cell>
          <cell r="E1282" t="str">
            <v/>
          </cell>
          <cell r="F1282">
            <v>77216.173500000543</v>
          </cell>
          <cell r="G1282">
            <v>254388.10749999934</v>
          </cell>
          <cell r="H1282">
            <v>3.0751530844917547</v>
          </cell>
          <cell r="I1282">
            <v>7.3430341940294852E-5</v>
          </cell>
          <cell r="J1282">
            <v>32696123.6723</v>
          </cell>
          <cell r="K1282">
            <v>1.8231698549621878</v>
          </cell>
          <cell r="L1282">
            <v>1.6637444309303251</v>
          </cell>
          <cell r="M1282">
            <v>43047896.577922523</v>
          </cell>
          <cell r="N1282">
            <v>1.5380407842294246</v>
          </cell>
          <cell r="O1282">
            <v>5.6646245587639203</v>
          </cell>
          <cell r="P1282"/>
          <cell r="Q1282">
            <v>27574.573851612906</v>
          </cell>
        </row>
        <row r="1283">
          <cell r="D1283">
            <v>40363</v>
          </cell>
          <cell r="E1283" t="str">
            <v/>
          </cell>
          <cell r="F1283">
            <v>83704.899999999732</v>
          </cell>
          <cell r="G1283">
            <v>338093.00749999908</v>
          </cell>
          <cell r="H1283">
            <v>3.0652604943178767</v>
          </cell>
          <cell r="I1283">
            <v>7.7622461125415043E-5</v>
          </cell>
          <cell r="J1283">
            <v>32779828.572299998</v>
          </cell>
          <cell r="K1283">
            <v>1.825031183166548</v>
          </cell>
          <cell r="L1283">
            <v>1.6510065681986985</v>
          </cell>
          <cell r="M1283">
            <v>43100714.310917988</v>
          </cell>
          <cell r="N1283">
            <v>1.5398955203647329</v>
          </cell>
          <cell r="O1283">
            <v>5.6218676007221857</v>
          </cell>
          <cell r="P1283"/>
          <cell r="Q1283">
            <v>27574.573851612906</v>
          </cell>
        </row>
        <row r="1284">
          <cell r="D1284">
            <v>40364</v>
          </cell>
          <cell r="E1284" t="str">
            <v/>
          </cell>
          <cell r="F1284">
            <v>67164.954000000449</v>
          </cell>
          <cell r="G1284">
            <v>405257.96149999951</v>
          </cell>
          <cell r="H1284">
            <v>2.9393597426441818</v>
          </cell>
          <cell r="I1284">
            <v>1.5817316125765757E-4</v>
          </cell>
          <cell r="J1284">
            <v>32846993.526299998</v>
          </cell>
          <cell r="K1284">
            <v>1.8259673479135967</v>
          </cell>
          <cell r="L1284">
            <v>1.6446364838974437</v>
          </cell>
          <cell r="M1284">
            <v>43116723.311695546</v>
          </cell>
          <cell r="N1284">
            <v>1.5404351095977147</v>
          </cell>
          <cell r="O1284">
            <v>5.6094860535538356</v>
          </cell>
          <cell r="P1284"/>
          <cell r="Q1284">
            <v>27574.573851612906</v>
          </cell>
        </row>
        <row r="1285">
          <cell r="D1285">
            <v>40365</v>
          </cell>
          <cell r="E1285" t="str">
            <v/>
          </cell>
          <cell r="F1285">
            <v>70017.241999999373</v>
          </cell>
          <cell r="G1285">
            <v>475275.2034999989</v>
          </cell>
          <cell r="H1285">
            <v>2.8726657515337495</v>
          </cell>
          <cell r="I1285">
            <v>2.3153170026768422E-4</v>
          </cell>
          <cell r="J1285">
            <v>32917010.768299997</v>
          </cell>
          <cell r="K1285">
            <v>1.8270589632796359</v>
          </cell>
          <cell r="L1285">
            <v>1.6372393283967779</v>
          </cell>
          <cell r="M1285">
            <v>43163481.489456519</v>
          </cell>
          <cell r="N1285">
            <v>1.5420732317121462</v>
          </cell>
          <cell r="O1285">
            <v>5.572055399733344</v>
          </cell>
          <cell r="P1285"/>
          <cell r="Q1285">
            <v>27574.573851612906</v>
          </cell>
        </row>
        <row r="1286">
          <cell r="D1286">
            <v>40366</v>
          </cell>
          <cell r="E1286" t="str">
            <v/>
          </cell>
          <cell r="F1286">
            <v>66160.630400000751</v>
          </cell>
          <cell r="G1286">
            <v>541435.83389999962</v>
          </cell>
          <cell r="H1286">
            <v>2.8050470222191386</v>
          </cell>
          <cell r="I1286">
            <v>3.4165709104083675E-4</v>
          </cell>
          <cell r="J1286">
            <v>32983171.398699999</v>
          </cell>
          <cell r="K1286">
            <v>1.8279335081247392</v>
          </cell>
          <cell r="L1286">
            <v>1.6313368609137346</v>
          </cell>
          <cell r="M1286">
            <v>43195747.137021795</v>
          </cell>
          <cell r="N1286">
            <v>1.5431935307840567</v>
          </cell>
          <cell r="O1286">
            <v>5.546593299117097</v>
          </cell>
          <cell r="P1286"/>
          <cell r="Q1286">
            <v>27574.573851612906</v>
          </cell>
        </row>
        <row r="1287">
          <cell r="D1287">
            <v>40367</v>
          </cell>
          <cell r="E1287" t="str">
            <v/>
          </cell>
          <cell r="F1287">
            <v>58012.156999999934</v>
          </cell>
          <cell r="G1287">
            <v>599447.99089999951</v>
          </cell>
          <cell r="H1287">
            <v>2.7173946283168768</v>
          </cell>
          <cell r="I1287">
            <v>5.6811303429382676E-4</v>
          </cell>
          <cell r="J1287">
            <v>33041183.5557</v>
          </cell>
          <cell r="K1287">
            <v>1.8283544832567424</v>
          </cell>
          <cell r="L1287">
            <v>1.6285031281680462</v>
          </cell>
          <cell r="M1287">
            <v>43217573.238367766</v>
          </cell>
          <cell r="N1287">
            <v>1.5439408316611689</v>
          </cell>
          <cell r="O1287">
            <v>5.5296700519015474</v>
          </cell>
          <cell r="P1287"/>
          <cell r="Q1287">
            <v>27574.573851612906</v>
          </cell>
        </row>
        <row r="1288">
          <cell r="D1288">
            <v>40368</v>
          </cell>
          <cell r="E1288" t="str">
            <v/>
          </cell>
          <cell r="F1288">
            <v>60438.517000000604</v>
          </cell>
          <cell r="G1288">
            <v>659886.50790000008</v>
          </cell>
          <cell r="H1288">
            <v>2.6589975059836246</v>
          </cell>
          <cell r="I1288">
            <v>7.9925856059093192E-4</v>
          </cell>
          <cell r="J1288">
            <v>33101622.072700001</v>
          </cell>
          <cell r="K1288">
            <v>1.8289082352380115</v>
          </cell>
          <cell r="L1288">
            <v>1.6247830393883556</v>
          </cell>
          <cell r="M1288">
            <v>43245279.991230845</v>
          </cell>
          <cell r="N1288">
            <v>1.5448981820386005</v>
          </cell>
          <cell r="O1288">
            <v>5.5080615852195365</v>
          </cell>
          <cell r="P1288"/>
          <cell r="Q1288">
            <v>27574.573851612906</v>
          </cell>
        </row>
        <row r="1289">
          <cell r="D1289">
            <v>40369</v>
          </cell>
          <cell r="E1289" t="str">
            <v/>
          </cell>
          <cell r="F1289">
            <v>59659.973999998518</v>
          </cell>
          <cell r="G1289">
            <v>719546.48189999862</v>
          </cell>
          <cell r="H1289">
            <v>2.6094563991164286</v>
          </cell>
          <cell r="I1289">
            <v>1.0694251004750299E-3</v>
          </cell>
          <cell r="J1289">
            <v>33161282.046700001</v>
          </cell>
          <cell r="K1289">
            <v>1.8294173523780708</v>
          </cell>
          <cell r="L1289">
            <v>1.6213702223143334</v>
          </cell>
          <cell r="M1289">
            <v>43283011.855889015</v>
          </cell>
          <cell r="N1289">
            <v>1.546213622624719</v>
          </cell>
          <cell r="O1289">
            <v>5.4785012001241533</v>
          </cell>
          <cell r="P1289"/>
          <cell r="Q1289">
            <v>27574.573851612906</v>
          </cell>
        </row>
        <row r="1290">
          <cell r="D1290">
            <v>40370</v>
          </cell>
          <cell r="E1290" t="str">
            <v/>
          </cell>
          <cell r="F1290">
            <v>57548.538000001281</v>
          </cell>
          <cell r="G1290">
            <v>777095.01989999996</v>
          </cell>
          <cell r="H1290">
            <v>2.561961689390122</v>
          </cell>
          <cell r="I1290">
            <v>1.4157289229044245E-3</v>
          </cell>
          <cell r="J1290">
            <v>33218830.584700003</v>
          </cell>
          <cell r="K1290">
            <v>1.8298086176869608</v>
          </cell>
          <cell r="L1290">
            <v>1.6187522324065062</v>
          </cell>
          <cell r="M1290">
            <v>43316211.100499697</v>
          </cell>
          <cell r="N1290">
            <v>1.5473670910104813</v>
          </cell>
          <cell r="O1290">
            <v>5.452704517054519</v>
          </cell>
          <cell r="P1290"/>
          <cell r="Q1290">
            <v>27574.573851612906</v>
          </cell>
        </row>
        <row r="1291">
          <cell r="D1291">
            <v>40371</v>
          </cell>
          <cell r="E1291" t="str">
            <v/>
          </cell>
          <cell r="F1291">
            <v>50696.166999998561</v>
          </cell>
          <cell r="G1291">
            <v>827791.18689999846</v>
          </cell>
          <cell r="H1291">
            <v>2.5016741611148494</v>
          </cell>
          <cell r="I1291">
            <v>2.025093541102585E-3</v>
          </cell>
          <cell r="J1291">
            <v>33269526.751700003</v>
          </cell>
          <cell r="K1291">
            <v>1.8298218162489661</v>
          </cell>
          <cell r="L1291">
            <v>1.6186639926249802</v>
          </cell>
          <cell r="M1291">
            <v>43336563.691874444</v>
          </cell>
          <cell r="N1291">
            <v>1.548061604880504</v>
          </cell>
          <cell r="O1291">
            <v>5.4372277270767437</v>
          </cell>
          <cell r="P1291"/>
          <cell r="Q1291">
            <v>27574.573851612906</v>
          </cell>
        </row>
        <row r="1292">
          <cell r="D1292">
            <v>40372</v>
          </cell>
          <cell r="E1292" t="str">
            <v/>
          </cell>
          <cell r="F1292">
            <v>42138.662000001641</v>
          </cell>
          <cell r="G1292">
            <v>869929.8489000001</v>
          </cell>
          <cell r="H1292">
            <v>2.4267892967165903</v>
          </cell>
          <cell r="I1292">
            <v>3.1681256247861889E-3</v>
          </cell>
          <cell r="J1292">
            <v>33311665.413700003</v>
          </cell>
          <cell r="K1292">
            <v>1.8293650253423499</v>
          </cell>
          <cell r="L1292">
            <v>1.6217206643419302</v>
          </cell>
          <cell r="M1292">
            <v>43349680.249236725</v>
          </cell>
          <cell r="N1292">
            <v>1.5484976105749684</v>
          </cell>
          <cell r="O1292">
            <v>5.4275329316555654</v>
          </cell>
          <cell r="P1292"/>
          <cell r="Q1292">
            <v>27574.573851612906</v>
          </cell>
        </row>
        <row r="1293">
          <cell r="D1293">
            <v>40373</v>
          </cell>
          <cell r="E1293" t="str">
            <v/>
          </cell>
          <cell r="F1293">
            <v>44908.510899998524</v>
          </cell>
          <cell r="G1293">
            <v>914838.35979999858</v>
          </cell>
          <cell r="H1293">
            <v>2.3697772259406675</v>
          </cell>
          <cell r="I1293">
            <v>4.46348687379583E-3</v>
          </cell>
          <cell r="J1293">
            <v>33356573.924600001</v>
          </cell>
          <cell r="K1293">
            <v>1.8290614966090293</v>
          </cell>
          <cell r="L1293">
            <v>1.6237549199729084</v>
          </cell>
          <cell r="M1293">
            <v>43377889.91553162</v>
          </cell>
          <cell r="N1293">
            <v>1.5494727288414485</v>
          </cell>
          <cell r="O1293">
            <v>5.4059100480325917</v>
          </cell>
          <cell r="P1293"/>
          <cell r="Q1293">
            <v>27574.573851612906</v>
          </cell>
        </row>
        <row r="1294">
          <cell r="D1294">
            <v>40374</v>
          </cell>
          <cell r="E1294" t="str">
            <v/>
          </cell>
          <cell r="F1294">
            <v>55311.329000000289</v>
          </cell>
          <cell r="G1294">
            <v>970149.68879999884</v>
          </cell>
          <cell r="H1294">
            <v>2.3455175143610352</v>
          </cell>
          <cell r="I1294">
            <v>5.1671586804302727E-3</v>
          </cell>
          <cell r="J1294">
            <v>33411885.253600001</v>
          </cell>
          <cell r="K1294">
            <v>1.8293284472936928</v>
          </cell>
          <cell r="L1294">
            <v>1.6219656775194657</v>
          </cell>
          <cell r="M1294">
            <v>43411215.287997432</v>
          </cell>
          <cell r="N1294">
            <v>1.5506305370207636</v>
          </cell>
          <cell r="O1294">
            <v>5.3803422601326982</v>
          </cell>
          <cell r="P1294"/>
          <cell r="Q1294">
            <v>27574.573851612906</v>
          </cell>
        </row>
        <row r="1295">
          <cell r="D1295">
            <v>40375</v>
          </cell>
          <cell r="E1295" t="str">
            <v/>
          </cell>
          <cell r="F1295">
            <v>45404.327600000048</v>
          </cell>
          <cell r="G1295">
            <v>1015554.0163999989</v>
          </cell>
          <cell r="H1295">
            <v>2.3018352474479769</v>
          </cell>
          <cell r="I1295">
            <v>6.7307976265196245E-3</v>
          </cell>
          <cell r="J1295">
            <v>33457289.5812</v>
          </cell>
          <cell r="K1295">
            <v>1.8290529942657987</v>
          </cell>
          <cell r="L1295">
            <v>1.6238119391684069</v>
          </cell>
          <cell r="M1295">
            <v>43436144.795895785</v>
          </cell>
          <cell r="N1295">
            <v>1.5514884060561553</v>
          </cell>
          <cell r="O1295">
            <v>5.3614720930027282</v>
          </cell>
          <cell r="P1295"/>
          <cell r="Q1295">
            <v>27574.573851612906</v>
          </cell>
        </row>
        <row r="1296">
          <cell r="D1296">
            <v>40376</v>
          </cell>
          <cell r="E1296" t="str">
            <v/>
          </cell>
          <cell r="F1296">
            <v>47738.347000000853</v>
          </cell>
          <cell r="G1296">
            <v>1063292.3633999997</v>
          </cell>
          <cell r="H1296">
            <v>2.268271123548339</v>
          </cell>
          <cell r="I1296">
            <v>8.2522629555770166E-3</v>
          </cell>
          <cell r="J1296">
            <v>33505027.928199999</v>
          </cell>
          <cell r="K1296">
            <v>1.8289057752592746</v>
          </cell>
          <cell r="L1296">
            <v>1.624799546850797</v>
          </cell>
          <cell r="M1296">
            <v>43461840.182955839</v>
          </cell>
          <cell r="N1296">
            <v>1.5523735947740605</v>
          </cell>
          <cell r="O1296">
            <v>5.3420668721161357</v>
          </cell>
          <cell r="P1296"/>
          <cell r="Q1296">
            <v>27574.573851612906</v>
          </cell>
        </row>
        <row r="1297">
          <cell r="D1297">
            <v>40377</v>
          </cell>
          <cell r="E1297" t="str">
            <v/>
          </cell>
          <cell r="F1297">
            <v>38535.913599998748</v>
          </cell>
          <cell r="G1297">
            <v>1101828.2769999984</v>
          </cell>
          <cell r="H1297">
            <v>2.2198958498854537</v>
          </cell>
          <cell r="I1297">
            <v>1.1080456399548133E-2</v>
          </cell>
          <cell r="J1297">
            <v>33543563.841799997</v>
          </cell>
          <cell r="K1297">
            <v>1.8282574296078231</v>
          </cell>
          <cell r="L1297">
            <v>1.6291559985844528</v>
          </cell>
          <cell r="M1297">
            <v>43482252.364707761</v>
          </cell>
          <cell r="N1297">
            <v>1.5530700442939482</v>
          </cell>
          <cell r="O1297">
            <v>5.3268461195924877</v>
          </cell>
          <cell r="P1297"/>
          <cell r="Q1297">
            <v>27574.573851612906</v>
          </cell>
        </row>
        <row r="1298">
          <cell r="D1298">
            <v>40378</v>
          </cell>
          <cell r="E1298" t="str">
            <v/>
          </cell>
          <cell r="F1298">
            <v>47217.356000000276</v>
          </cell>
          <cell r="G1298">
            <v>1149045.6329999988</v>
          </cell>
          <cell r="H1298">
            <v>2.1931829762014954</v>
          </cell>
          <cell r="I1298">
            <v>1.3044777362281046E-2</v>
          </cell>
          <cell r="J1298">
            <v>33590781.197799996</v>
          </cell>
          <cell r="K1298">
            <v>1.8280834928686052</v>
          </cell>
          <cell r="L1298">
            <v>1.6303267017306111</v>
          </cell>
          <cell r="M1298">
            <v>43505236.000492908</v>
          </cell>
          <cell r="N1298">
            <v>1.5538583080938462</v>
          </cell>
          <cell r="O1298">
            <v>5.3096684821582363</v>
          </cell>
          <cell r="P1298"/>
          <cell r="Q1298">
            <v>27574.573851612906</v>
          </cell>
        </row>
        <row r="1299">
          <cell r="D1299">
            <v>40379</v>
          </cell>
          <cell r="E1299" t="str">
            <v/>
          </cell>
          <cell r="F1299">
            <v>24698.179000000178</v>
          </cell>
          <cell r="G1299">
            <v>1173743.811999999</v>
          </cell>
          <cell r="H1299">
            <v>2.1283081622879614</v>
          </cell>
          <cell r="I1299">
            <v>1.9415546946877082E-2</v>
          </cell>
          <cell r="J1299">
            <v>33615479.376799993</v>
          </cell>
          <cell r="K1299">
            <v>1.8266863710951358</v>
          </cell>
          <cell r="L1299">
            <v>1.6397604336784499</v>
          </cell>
          <cell r="M1299">
            <v>43506166.867663555</v>
          </cell>
          <cell r="N1299">
            <v>1.5538589058102603</v>
          </cell>
          <cell r="O1299">
            <v>5.3096554768665705</v>
          </cell>
          <cell r="P1299"/>
          <cell r="Q1299">
            <v>27574.573851612906</v>
          </cell>
        </row>
        <row r="1300">
          <cell r="D1300">
            <v>40380</v>
          </cell>
          <cell r="E1300" t="str">
            <v/>
          </cell>
          <cell r="F1300">
            <v>39410.243000000293</v>
          </cell>
          <cell r="G1300">
            <v>1213154.0549999992</v>
          </cell>
          <cell r="H1300">
            <v>2.0950184407258425</v>
          </cell>
          <cell r="I1300">
            <v>2.3827242035889817E-2</v>
          </cell>
          <cell r="J1300">
            <v>33654889.619799994</v>
          </cell>
          <cell r="K1300">
            <v>1.8260916967139857</v>
          </cell>
          <cell r="L1300">
            <v>1.6437921893290963</v>
          </cell>
          <cell r="M1300">
            <v>43532544.606201731</v>
          </cell>
          <cell r="N1300">
            <v>1.5547683405641854</v>
          </cell>
          <cell r="O1300">
            <v>5.2899027374727847</v>
          </cell>
          <cell r="P1300"/>
          <cell r="Q1300">
            <v>27574.573851612906</v>
          </cell>
        </row>
        <row r="1301">
          <cell r="D1301">
            <v>40381</v>
          </cell>
          <cell r="E1301" t="str">
            <v/>
          </cell>
          <cell r="F1301">
            <v>46296.210000000676</v>
          </cell>
          <cell r="G1301">
            <v>1259450.2649999999</v>
          </cell>
          <cell r="H1301">
            <v>2.0761060397977191</v>
          </cell>
          <cell r="I1301">
            <v>2.6771790439905629E-2</v>
          </cell>
          <cell r="J1301">
            <v>33701185.829799995</v>
          </cell>
          <cell r="K1301">
            <v>1.8258718689154199</v>
          </cell>
          <cell r="L1301">
            <v>1.6452850513510531</v>
          </cell>
          <cell r="M1301">
            <v>43563915.680545211</v>
          </cell>
          <cell r="N1301">
            <v>1.5558560707463434</v>
          </cell>
          <cell r="O1301">
            <v>5.2663691470571035</v>
          </cell>
          <cell r="P1301"/>
          <cell r="Q1301">
            <v>27574.573851612906</v>
          </cell>
        </row>
        <row r="1302">
          <cell r="D1302">
            <v>40382</v>
          </cell>
          <cell r="E1302" t="str">
            <v/>
          </cell>
          <cell r="F1302">
            <v>43812.556000000171</v>
          </cell>
          <cell r="G1302">
            <v>1303262.821</v>
          </cell>
          <cell r="H1302">
            <v>2.0549220893844957</v>
          </cell>
          <cell r="I1302">
            <v>3.0509022377522843E-2</v>
          </cell>
          <cell r="J1302">
            <v>33744998.385799997</v>
          </cell>
          <cell r="K1302">
            <v>1.8255183376110928</v>
          </cell>
          <cell r="L1302">
            <v>1.6476887128164197</v>
          </cell>
          <cell r="M1302">
            <v>43575266.435293034</v>
          </cell>
          <cell r="N1302">
            <v>1.5562287579387934</v>
          </cell>
          <cell r="O1302">
            <v>5.2583287808892321</v>
          </cell>
          <cell r="P1302"/>
          <cell r="Q1302">
            <v>27574.573851612906</v>
          </cell>
        </row>
        <row r="1303">
          <cell r="D1303">
            <v>40383</v>
          </cell>
          <cell r="E1303" t="str">
            <v/>
          </cell>
          <cell r="F1303">
            <v>41950.347999998819</v>
          </cell>
          <cell r="G1303">
            <v>1345213.1689999988</v>
          </cell>
          <cell r="H1303">
            <v>2.0326895715581386</v>
          </cell>
          <cell r="I1303">
            <v>3.4999631796672759E-2</v>
          </cell>
          <cell r="J1303">
            <v>33786948.733799994</v>
          </cell>
          <cell r="K1303">
            <v>1.8250652688207347</v>
          </cell>
          <cell r="L1303">
            <v>1.650774206786465</v>
          </cell>
          <cell r="M1303">
            <v>43588290.950208269</v>
          </cell>
          <cell r="N1303">
            <v>1.5566612041826173</v>
          </cell>
          <cell r="O1303">
            <v>5.2490137934977144</v>
          </cell>
          <cell r="P1303"/>
          <cell r="Q1303">
            <v>27574.573851612906</v>
          </cell>
        </row>
        <row r="1304">
          <cell r="D1304">
            <v>40384</v>
          </cell>
          <cell r="E1304" t="str">
            <v/>
          </cell>
          <cell r="F1304">
            <v>53610.993000000715</v>
          </cell>
          <cell r="G1304">
            <v>1398824.1619999995</v>
          </cell>
          <cell r="H1304">
            <v>2.0291507234563175</v>
          </cell>
          <cell r="I1304">
            <v>3.5773606140032665E-2</v>
          </cell>
          <cell r="J1304">
            <v>33840559.726799995</v>
          </cell>
          <cell r="K1304">
            <v>1.8252424824772608</v>
          </cell>
          <cell r="L1304">
            <v>1.6495666647805995</v>
          </cell>
          <cell r="M1304">
            <v>43609199.659457654</v>
          </cell>
          <cell r="N1304">
            <v>1.5573751932283102</v>
          </cell>
          <cell r="O1304">
            <v>5.2336686279397915</v>
          </cell>
          <cell r="P1304"/>
          <cell r="Q1304">
            <v>27574.573851612906</v>
          </cell>
        </row>
        <row r="1305">
          <cell r="D1305">
            <v>40385</v>
          </cell>
          <cell r="E1305" t="str">
            <v/>
          </cell>
          <cell r="F1305">
            <v>39446.55000000009</v>
          </cell>
          <cell r="G1305">
            <v>1438270.7119999996</v>
          </cell>
          <cell r="H1305">
            <v>2.0061272607647789</v>
          </cell>
          <cell r="I1305">
            <v>4.1248493748735626E-2</v>
          </cell>
          <cell r="J1305">
            <v>33880006.276799992</v>
          </cell>
          <cell r="K1305">
            <v>1.8246563233948749</v>
          </cell>
          <cell r="L1305">
            <v>1.6535641161443015</v>
          </cell>
          <cell r="M1305">
            <v>43621083.090138465</v>
          </cell>
          <cell r="N1305">
            <v>1.5577668475818782</v>
          </cell>
          <cell r="O1305">
            <v>5.2252692519519695</v>
          </cell>
          <cell r="P1305"/>
          <cell r="Q1305">
            <v>27574.573851612906</v>
          </cell>
        </row>
        <row r="1306">
          <cell r="D1306">
            <v>40386</v>
          </cell>
          <cell r="E1306" t="str">
            <v/>
          </cell>
          <cell r="F1306">
            <v>41127.709599999347</v>
          </cell>
          <cell r="G1306">
            <v>1479398.4215999988</v>
          </cell>
          <cell r="H1306">
            <v>1.9870673044010922</v>
          </cell>
          <cell r="I1306">
            <v>4.6415397750387832E-2</v>
          </cell>
          <cell r="J1306">
            <v>33921133.986399993</v>
          </cell>
          <cell r="K1306">
            <v>1.8241623097038566</v>
          </cell>
          <cell r="L1306">
            <v>1.6569405962492123</v>
          </cell>
          <cell r="M1306">
            <v>43646688.929058596</v>
          </cell>
          <cell r="N1306">
            <v>1.5586485206189127</v>
          </cell>
          <cell r="O1306">
            <v>5.2064078611771762</v>
          </cell>
          <cell r="P1306"/>
          <cell r="Q1306">
            <v>27574.573851612906</v>
          </cell>
        </row>
        <row r="1307">
          <cell r="D1307">
            <v>40387</v>
          </cell>
          <cell r="E1307" t="str">
            <v/>
          </cell>
          <cell r="F1307">
            <v>33679.180699999299</v>
          </cell>
          <cell r="G1307">
            <v>1513077.602299998</v>
          </cell>
          <cell r="H1307">
            <v>1.9597215205292344</v>
          </cell>
          <cell r="I1307">
            <v>5.4989380993009096E-2</v>
          </cell>
          <cell r="J1307">
            <v>33954813.16709999</v>
          </cell>
          <cell r="K1307">
            <v>1.8232697956957988</v>
          </cell>
          <cell r="L1307">
            <v>1.6630580323753086</v>
          </cell>
          <cell r="M1307">
            <v>43661930.523436219</v>
          </cell>
          <cell r="N1307">
            <v>1.5591600512163291</v>
          </cell>
          <cell r="O1307">
            <v>5.1954945188808166</v>
          </cell>
          <cell r="P1307"/>
          <cell r="Q1307">
            <v>27574.573851612906</v>
          </cell>
        </row>
        <row r="1308">
          <cell r="D1308">
            <v>40388</v>
          </cell>
          <cell r="E1308" t="str">
            <v/>
          </cell>
          <cell r="F1308">
            <v>35373.027000001239</v>
          </cell>
          <cell r="G1308">
            <v>1548450.6292999992</v>
          </cell>
          <cell r="H1308">
            <v>1.9363798539023909</v>
          </cell>
          <cell r="I1308">
            <v>6.3560313548771674E-2</v>
          </cell>
          <cell r="J1308">
            <v>33990186.194099993</v>
          </cell>
          <cell r="K1308">
            <v>1.8224707407185405</v>
          </cell>
          <cell r="L1308">
            <v>1.6685538244552323</v>
          </cell>
          <cell r="M1308">
            <v>43663531.05597534</v>
          </cell>
          <cell r="N1308">
            <v>1.5591844505760295</v>
          </cell>
          <cell r="O1308">
            <v>5.194974510220729</v>
          </cell>
          <cell r="P1308"/>
          <cell r="Q1308">
            <v>27574.573851612906</v>
          </cell>
        </row>
        <row r="1309">
          <cell r="D1309">
            <v>40389</v>
          </cell>
          <cell r="E1309" t="str">
            <v/>
          </cell>
          <cell r="F1309">
            <v>32341.811800000112</v>
          </cell>
          <cell r="G1309">
            <v>1580792.4410999992</v>
          </cell>
          <cell r="H1309">
            <v>1.9109300348051559</v>
          </cell>
          <cell r="I1309">
            <v>7.4445878445694724E-2</v>
          </cell>
          <cell r="J1309">
            <v>34022528.005899996</v>
          </cell>
          <cell r="K1309">
            <v>1.8215117586128804</v>
          </cell>
          <cell r="L1309">
            <v>1.6751732795022845</v>
          </cell>
          <cell r="M1309">
            <v>43685552.444237962</v>
          </cell>
          <cell r="N1309">
            <v>1.5599380435285577</v>
          </cell>
          <cell r="O1309">
            <v>5.1789379932465245</v>
          </cell>
          <cell r="P1309"/>
          <cell r="Q1309">
            <v>27574.573851612906</v>
          </cell>
        </row>
        <row r="1310">
          <cell r="D1310">
            <v>40390</v>
          </cell>
          <cell r="E1310" t="str">
            <v>*</v>
          </cell>
          <cell r="F1310">
            <v>28811.913899999054</v>
          </cell>
          <cell r="G1310">
            <v>1609604.3549999984</v>
          </cell>
          <cell r="H1310">
            <v>1.8829926949531128</v>
          </cell>
          <cell r="I1310">
            <v>8.8567661746163928E-2</v>
          </cell>
          <cell r="J1310">
            <v>34051339.919799991</v>
          </cell>
          <cell r="K1310">
            <v>1.8203668973178686</v>
          </cell>
          <cell r="L1310">
            <v>1.6831097786489724</v>
          </cell>
          <cell r="M1310">
            <v>43701696.028799966</v>
          </cell>
          <cell r="N1310">
            <v>1.5604817226855725</v>
          </cell>
          <cell r="O1310">
            <v>5.1673977052969828</v>
          </cell>
          <cell r="P1310"/>
          <cell r="Q1310">
            <v>27574.573851612906</v>
          </cell>
        </row>
        <row r="1311">
          <cell r="D1311">
            <v>40391</v>
          </cell>
          <cell r="E1311" t="str">
            <v/>
          </cell>
          <cell r="F1311">
            <v>27742.236600001386</v>
          </cell>
          <cell r="G1311">
            <v>27742.236600001386</v>
          </cell>
          <cell r="H1311">
            <v>1.5601016078890211</v>
          </cell>
          <cell r="I1311">
            <v>2.329074648796059</v>
          </cell>
          <cell r="J1311">
            <v>34079082.156399995</v>
          </cell>
          <cell r="K1311">
            <v>1.8201197152830531</v>
          </cell>
          <cell r="L1311">
            <v>1.5300511448047227</v>
          </cell>
          <cell r="M1311">
            <v>43710068.087057516</v>
          </cell>
          <cell r="N1311">
            <v>1.5607627920813953</v>
          </cell>
          <cell r="O1311">
            <v>5.2481939604559162</v>
          </cell>
          <cell r="P1311"/>
          <cell r="Q1311">
            <v>17782.326779048388</v>
          </cell>
        </row>
        <row r="1312">
          <cell r="D1312">
            <v>40392</v>
          </cell>
          <cell r="E1312" t="str">
            <v/>
          </cell>
          <cell r="F1312">
            <v>21352.16439999883</v>
          </cell>
          <cell r="G1312">
            <v>49094.401000000216</v>
          </cell>
          <cell r="H1312">
            <v>1.3804268026905384</v>
          </cell>
          <cell r="I1312">
            <v>6.0359941986099059</v>
          </cell>
          <cell r="J1312">
            <v>34100434.320799991</v>
          </cell>
          <cell r="K1312">
            <v>1.8195320406434379</v>
          </cell>
          <cell r="L1312">
            <v>1.5338943752781664</v>
          </cell>
          <cell r="M1312">
            <v>43710246.922244959</v>
          </cell>
          <cell r="N1312">
            <v>1.5607513015880252</v>
          </cell>
          <cell r="O1312">
            <v>5.2484393409370718</v>
          </cell>
          <cell r="P1312"/>
          <cell r="Q1312">
            <v>17782.326779048388</v>
          </cell>
        </row>
        <row r="1313">
          <cell r="D1313">
            <v>40393</v>
          </cell>
          <cell r="E1313" t="str">
            <v/>
          </cell>
          <cell r="F1313">
            <v>24920.000400000717</v>
          </cell>
          <cell r="G1313">
            <v>74014.401400000934</v>
          </cell>
          <cell r="H1313">
            <v>1.3874150126631475</v>
          </cell>
          <cell r="I1313">
            <v>5.8225203264376857</v>
          </cell>
          <cell r="J1313">
            <v>34125354.321199991</v>
          </cell>
          <cell r="K1313">
            <v>1.8191356723980192</v>
          </cell>
          <cell r="L1313">
            <v>1.5364918959905882</v>
          </cell>
          <cell r="M1313">
            <v>43725198.230747834</v>
          </cell>
          <cell r="N1313">
            <v>1.561267282477536</v>
          </cell>
          <cell r="O1313">
            <v>5.2374312761864772</v>
          </cell>
          <cell r="P1313"/>
          <cell r="Q1313">
            <v>17782.326779048388</v>
          </cell>
        </row>
        <row r="1314">
          <cell r="D1314">
            <v>40394</v>
          </cell>
          <cell r="E1314" t="str">
            <v/>
          </cell>
          <cell r="F1314">
            <v>30853.412899999239</v>
          </cell>
          <cell r="G1314">
            <v>104867.81430000017</v>
          </cell>
          <cell r="H1314">
            <v>1.4743263860098195</v>
          </cell>
          <cell r="I1314">
            <v>3.6927851560231595</v>
          </cell>
          <cell r="J1314">
            <v>34156207.734099992</v>
          </cell>
          <cell r="K1314">
            <v>1.8190560504576478</v>
          </cell>
          <cell r="L1314">
            <v>1.5370142062444025</v>
          </cell>
          <cell r="M1314">
            <v>43741975.439522304</v>
          </cell>
          <cell r="N1314">
            <v>1.5618484470373668</v>
          </cell>
          <cell r="O1314">
            <v>5.2250588701623357</v>
          </cell>
          <cell r="P1314"/>
          <cell r="Q1314">
            <v>17782.326779048388</v>
          </cell>
        </row>
        <row r="1315">
          <cell r="D1315">
            <v>40395</v>
          </cell>
          <cell r="E1315" t="str">
            <v/>
          </cell>
          <cell r="F1315">
            <v>21185.054099999717</v>
          </cell>
          <cell r="G1315">
            <v>126052.86839999989</v>
          </cell>
          <cell r="H1315">
            <v>1.4177319983627648</v>
          </cell>
          <cell r="I1315">
            <v>4.9749827471621044</v>
          </cell>
          <cell r="J1315">
            <v>34177392.788199991</v>
          </cell>
          <cell r="K1315">
            <v>1.8184621588847929</v>
          </cell>
          <cell r="L1315">
            <v>1.5409155975590116</v>
          </cell>
          <cell r="M1315">
            <v>43748183.010946624</v>
          </cell>
          <cell r="N1315">
            <v>1.5620522037469804</v>
          </cell>
          <cell r="O1315">
            <v>5.2207276834077003</v>
          </cell>
          <cell r="P1315"/>
          <cell r="Q1315">
            <v>17782.326779048388</v>
          </cell>
        </row>
        <row r="1316">
          <cell r="D1316">
            <v>40396</v>
          </cell>
          <cell r="E1316" t="str">
            <v/>
          </cell>
          <cell r="F1316">
            <v>24869.905900000362</v>
          </cell>
          <cell r="G1316">
            <v>150922.77430000025</v>
          </cell>
          <cell r="H1316">
            <v>1.4145390549398507</v>
          </cell>
          <cell r="I1316">
            <v>5.058506538056351</v>
          </cell>
          <cell r="J1316">
            <v>34202262.694099993</v>
          </cell>
          <cell r="K1316">
            <v>1.8180652630917282</v>
          </cell>
          <cell r="L1316">
            <v>1.54352833382434</v>
          </cell>
          <cell r="M1316">
            <v>43758154.428531773</v>
          </cell>
          <cell r="N1316">
            <v>1.5623903443845097</v>
          </cell>
          <cell r="O1316">
            <v>5.2135474811063727</v>
          </cell>
          <cell r="P1316"/>
          <cell r="Q1316">
            <v>17782.326779048388</v>
          </cell>
        </row>
        <row r="1317">
          <cell r="D1317">
            <v>40397</v>
          </cell>
          <cell r="E1317" t="str">
            <v/>
          </cell>
          <cell r="F1317">
            <v>27910.053400000877</v>
          </cell>
          <cell r="G1317">
            <v>178832.82770000113</v>
          </cell>
          <cell r="H1317">
            <v>1.436681888243482</v>
          </cell>
          <cell r="I1317">
            <v>4.5051986053137094</v>
          </cell>
          <cell r="J1317">
            <v>34230172.747499995</v>
          </cell>
          <cell r="K1317">
            <v>1.8178305672563615</v>
          </cell>
          <cell r="L1317">
            <v>1.5450753770315684</v>
          </cell>
          <cell r="M1317">
            <v>43762399.866931573</v>
          </cell>
          <cell r="N1317">
            <v>1.5625240328194843</v>
          </cell>
          <cell r="O1317">
            <v>5.2107112846046082</v>
          </cell>
          <cell r="P1317"/>
          <cell r="Q1317">
            <v>17782.326779048388</v>
          </cell>
        </row>
        <row r="1318">
          <cell r="D1318">
            <v>40398</v>
          </cell>
          <cell r="E1318" t="str">
            <v/>
          </cell>
          <cell r="F1318">
            <v>10939.559999999503</v>
          </cell>
          <cell r="G1318">
            <v>189772.38770000063</v>
          </cell>
          <cell r="H1318">
            <v>1.3339957564186389</v>
          </cell>
          <cell r="I1318">
            <v>7.6474297408899101</v>
          </cell>
          <cell r="J1318">
            <v>34241112.307499997</v>
          </cell>
          <cell r="K1318">
            <v>1.816695928035861</v>
          </cell>
          <cell r="L1318">
            <v>1.5525761898234847</v>
          </cell>
          <cell r="M1318">
            <v>43762051.890276976</v>
          </cell>
          <cell r="N1318">
            <v>1.5624937134933254</v>
          </cell>
          <cell r="O1318">
            <v>5.2113543795254351</v>
          </cell>
          <cell r="P1318"/>
          <cell r="Q1318">
            <v>17782.326779048388</v>
          </cell>
        </row>
        <row r="1319">
          <cell r="D1319">
            <v>40399</v>
          </cell>
          <cell r="E1319" t="str">
            <v/>
          </cell>
          <cell r="F1319">
            <v>38919.980700000553</v>
          </cell>
          <cell r="G1319">
            <v>228692.3684000012</v>
          </cell>
          <cell r="H1319">
            <v>1.4289616579026505</v>
          </cell>
          <cell r="I1319">
            <v>4.6913435309197666</v>
          </cell>
          <cell r="J1319">
            <v>34280032.288199998</v>
          </cell>
          <cell r="K1319">
            <v>1.8170465572669117</v>
          </cell>
          <cell r="L1319">
            <v>1.5502544385368799</v>
          </cell>
          <cell r="M1319">
            <v>43771809.291439869</v>
          </cell>
          <cell r="N1319">
            <v>1.5628241962363285</v>
          </cell>
          <cell r="O1319">
            <v>5.2043486739071216</v>
          </cell>
          <cell r="P1319"/>
          <cell r="Q1319">
            <v>17782.326779048388</v>
          </cell>
        </row>
        <row r="1320">
          <cell r="D1320">
            <v>40400</v>
          </cell>
          <cell r="E1320" t="str">
            <v/>
          </cell>
          <cell r="F1320">
            <v>21820.311499998716</v>
          </cell>
          <cell r="G1320">
            <v>250512.67989999993</v>
          </cell>
          <cell r="H1320">
            <v>1.4087733456521596</v>
          </cell>
          <cell r="I1320">
            <v>5.2126508326122201</v>
          </cell>
          <cell r="J1320">
            <v>34301852.599699996</v>
          </cell>
          <cell r="K1320">
            <v>1.8164909950121002</v>
          </cell>
          <cell r="L1320">
            <v>1.5539347780264778</v>
          </cell>
          <cell r="M1320">
            <v>43768755.044602565</v>
          </cell>
          <cell r="N1320">
            <v>1.5626972508801653</v>
          </cell>
          <cell r="O1320">
            <v>5.2070386516853144</v>
          </cell>
          <cell r="P1320"/>
          <cell r="Q1320">
            <v>17782.326779048388</v>
          </cell>
        </row>
        <row r="1321">
          <cell r="D1321">
            <v>40401</v>
          </cell>
          <cell r="E1321" t="str">
            <v/>
          </cell>
          <cell r="F1321">
            <v>17668.985999999873</v>
          </cell>
          <cell r="G1321">
            <v>268181.66589999979</v>
          </cell>
          <cell r="H1321">
            <v>1.3710326971484894</v>
          </cell>
          <cell r="I1321">
            <v>6.3343556752515457</v>
          </cell>
          <cell r="J1321">
            <v>34319521.585699998</v>
          </cell>
          <cell r="K1321">
            <v>1.8157168470754499</v>
          </cell>
          <cell r="L1321">
            <v>1.5590775330843409</v>
          </cell>
          <cell r="M1321">
            <v>43764574.936937779</v>
          </cell>
          <cell r="N1321">
            <v>1.5625301117326507</v>
          </cell>
          <cell r="O1321">
            <v>5.2105823555313897</v>
          </cell>
          <cell r="P1321"/>
          <cell r="Q1321">
            <v>17782.326779048388</v>
          </cell>
        </row>
        <row r="1322">
          <cell r="D1322">
            <v>40402</v>
          </cell>
          <cell r="E1322" t="str">
            <v/>
          </cell>
          <cell r="F1322">
            <v>19554.940099999934</v>
          </cell>
          <cell r="G1322">
            <v>287736.60599999974</v>
          </cell>
          <cell r="H1322">
            <v>1.3484203050554413</v>
          </cell>
          <cell r="I1322">
            <v>7.1089947321062219</v>
          </cell>
          <cell r="J1322">
            <v>34339076.525799997</v>
          </cell>
          <cell r="K1322">
            <v>1.8150438393574411</v>
          </cell>
          <cell r="L1322">
            <v>1.5635620519208637</v>
          </cell>
          <cell r="M1322">
            <v>43766980.367704198</v>
          </cell>
          <cell r="N1322">
            <v>1.5625980977248521</v>
          </cell>
          <cell r="O1322">
            <v>5.2091406317303024</v>
          </cell>
          <cell r="P1322"/>
          <cell r="Q1322">
            <v>17782.326779048388</v>
          </cell>
        </row>
        <row r="1323">
          <cell r="D1323">
            <v>40403</v>
          </cell>
          <cell r="E1323" t="str">
            <v/>
          </cell>
          <cell r="F1323">
            <v>26069.602300000384</v>
          </cell>
          <cell r="G1323">
            <v>313806.20830000011</v>
          </cell>
          <cell r="H1323">
            <v>1.3574679736760402</v>
          </cell>
          <cell r="I1323">
            <v>6.7891794220467316</v>
          </cell>
          <cell r="J1323">
            <v>34365146.1281</v>
          </cell>
          <cell r="K1323">
            <v>1.8147161145659438</v>
          </cell>
          <cell r="L1323">
            <v>1.5657504205018213</v>
          </cell>
          <cell r="M1323">
            <v>43772608.776221834</v>
          </cell>
          <cell r="N1323">
            <v>1.5627811497562019</v>
          </cell>
          <cell r="O1323">
            <v>5.2052606825293335</v>
          </cell>
          <cell r="P1323"/>
          <cell r="Q1323">
            <v>17782.326779048388</v>
          </cell>
        </row>
        <row r="1324">
          <cell r="D1324">
            <v>40404</v>
          </cell>
          <cell r="E1324" t="str">
            <v/>
          </cell>
          <cell r="F1324">
            <v>27469.496899999642</v>
          </cell>
          <cell r="G1324">
            <v>341275.70519999973</v>
          </cell>
          <cell r="H1324">
            <v>1.3708462558699404</v>
          </cell>
          <cell r="I1324">
            <v>6.3404123531928036</v>
          </cell>
          <cell r="J1324">
            <v>34392615.625</v>
          </cell>
          <cell r="K1324">
            <v>1.8144628593963847</v>
          </cell>
          <cell r="L1324">
            <v>1.567443591946005</v>
          </cell>
          <cell r="M1324">
            <v>43781250.177014507</v>
          </cell>
          <cell r="N1324">
            <v>1.5630717670028882</v>
          </cell>
          <cell r="O1324">
            <v>5.1991064421962001</v>
          </cell>
          <cell r="P1324"/>
          <cell r="Q1324">
            <v>17782.326779048388</v>
          </cell>
        </row>
        <row r="1325">
          <cell r="D1325">
            <v>40405</v>
          </cell>
          <cell r="E1325" t="str">
            <v/>
          </cell>
          <cell r="F1325">
            <v>24574.848800000611</v>
          </cell>
          <cell r="G1325">
            <v>365850.55400000035</v>
          </cell>
          <cell r="H1325">
            <v>1.3715886135930391</v>
          </cell>
          <cell r="I1325">
            <v>6.3163279427641994</v>
          </cell>
          <cell r="J1325">
            <v>34417190.473800004</v>
          </cell>
          <cell r="K1325">
            <v>1.8140575081680264</v>
          </cell>
          <cell r="L1325">
            <v>1.5701573840800398</v>
          </cell>
          <cell r="M1325">
            <v>43791207.925334759</v>
          </cell>
          <cell r="N1325">
            <v>1.5634093731014367</v>
          </cell>
          <cell r="O1325">
            <v>5.1919658395366159</v>
          </cell>
          <cell r="P1325"/>
          <cell r="Q1325">
            <v>17782.326779048388</v>
          </cell>
        </row>
        <row r="1326">
          <cell r="D1326">
            <v>40406</v>
          </cell>
          <cell r="E1326" t="str">
            <v/>
          </cell>
          <cell r="F1326">
            <v>13891.670199999615</v>
          </cell>
          <cell r="G1326">
            <v>379742.22419999994</v>
          </cell>
          <cell r="H1326">
            <v>1.3346897347800342</v>
          </cell>
          <cell r="I1326">
            <v>7.6206977526684376</v>
          </cell>
          <cell r="J1326">
            <v>34431082.144000001</v>
          </cell>
          <cell r="K1326">
            <v>1.813090355536634</v>
          </cell>
          <cell r="L1326">
            <v>1.5766511362405033</v>
          </cell>
          <cell r="M1326">
            <v>43783455.61012961</v>
          </cell>
          <cell r="N1326">
            <v>1.5631147038607602</v>
          </cell>
          <cell r="O1326">
            <v>5.1981977794691385</v>
          </cell>
          <cell r="P1326"/>
          <cell r="Q1326">
            <v>17782.326779048388</v>
          </cell>
        </row>
        <row r="1327">
          <cell r="D1327">
            <v>40407</v>
          </cell>
          <cell r="E1327" t="str">
            <v/>
          </cell>
          <cell r="F1327">
            <v>24197.285200001133</v>
          </cell>
          <cell r="G1327">
            <v>403939.50940000109</v>
          </cell>
          <cell r="H1327">
            <v>1.3362226387471849</v>
          </cell>
          <cell r="I1327">
            <v>7.5619514096489588</v>
          </cell>
          <cell r="J1327">
            <v>34455279.429200001</v>
          </cell>
          <cell r="K1327">
            <v>1.8126671833848262</v>
          </cell>
          <cell r="L1327">
            <v>1.5795007702355979</v>
          </cell>
          <cell r="M1327">
            <v>43792454.67678947</v>
          </cell>
          <cell r="N1327">
            <v>1.5634180761993661</v>
          </cell>
          <cell r="O1327">
            <v>5.1917818864549048</v>
          </cell>
          <cell r="P1327"/>
          <cell r="Q1327">
            <v>17782.326779048388</v>
          </cell>
        </row>
        <row r="1328">
          <cell r="D1328">
            <v>40408</v>
          </cell>
          <cell r="E1328" t="str">
            <v/>
          </cell>
          <cell r="F1328">
            <v>17474.740999999536</v>
          </cell>
          <cell r="G1328">
            <v>421414.2504000006</v>
          </cell>
          <cell r="H1328">
            <v>1.3165826435933323</v>
          </cell>
          <cell r="I1328">
            <v>8.3466751337771043</v>
          </cell>
          <cell r="J1328">
            <v>34472754.170199998</v>
          </cell>
          <cell r="K1328">
            <v>1.8118914646542685</v>
          </cell>
          <cell r="L1328">
            <v>1.584737652172119</v>
          </cell>
          <cell r="M1328">
            <v>43799389.894463815</v>
          </cell>
          <cell r="N1328">
            <v>1.5636477617314954</v>
          </cell>
          <cell r="O1328">
            <v>5.1869293782697667</v>
          </cell>
          <cell r="P1328"/>
          <cell r="Q1328">
            <v>17782.326779048388</v>
          </cell>
        </row>
        <row r="1329">
          <cell r="D1329">
            <v>40409</v>
          </cell>
          <cell r="E1329" t="str">
            <v/>
          </cell>
          <cell r="F1329">
            <v>24752.835500000263</v>
          </cell>
          <cell r="G1329">
            <v>446167.08590000088</v>
          </cell>
          <cell r="H1329">
            <v>1.3205514945845493</v>
          </cell>
          <cell r="I1329">
            <v>8.1823939732252882</v>
          </cell>
          <cell r="J1329">
            <v>34497507.0057</v>
          </cell>
          <cell r="K1329">
            <v>1.8114993747924049</v>
          </cell>
          <cell r="L1329">
            <v>1.5873911689531117</v>
          </cell>
          <cell r="M1329">
            <v>43812325.200938627</v>
          </cell>
          <cell r="N1329">
            <v>1.5640916440277688</v>
          </cell>
          <cell r="O1329">
            <v>5.1775638188100821</v>
          </cell>
          <cell r="P1329"/>
          <cell r="Q1329">
            <v>17782.326779048388</v>
          </cell>
        </row>
        <row r="1330">
          <cell r="D1330">
            <v>40410</v>
          </cell>
          <cell r="E1330" t="str">
            <v/>
          </cell>
          <cell r="F1330">
            <v>34749.872000000425</v>
          </cell>
          <cell r="G1330">
            <v>480916.95790000132</v>
          </cell>
          <cell r="H1330">
            <v>1.3522329329439344</v>
          </cell>
          <cell r="I1330">
            <v>6.9725823909847717</v>
          </cell>
          <cell r="J1330">
            <v>34532256.877700001</v>
          </cell>
          <cell r="K1330">
            <v>1.8116324813718532</v>
          </cell>
          <cell r="L1330">
            <v>1.5864898624335599</v>
          </cell>
          <cell r="M1330">
            <v>43835219.816764072</v>
          </cell>
          <cell r="N1330">
            <v>1.5648910575289476</v>
          </cell>
          <cell r="O1330">
            <v>5.1607374217894852</v>
          </cell>
          <cell r="P1330"/>
          <cell r="Q1330">
            <v>17782.326779048388</v>
          </cell>
        </row>
        <row r="1331">
          <cell r="D1331">
            <v>40411</v>
          </cell>
          <cell r="E1331" t="str">
            <v/>
          </cell>
          <cell r="F1331">
            <v>28625.781999999461</v>
          </cell>
          <cell r="G1331">
            <v>509542.7399000008</v>
          </cell>
          <cell r="H1331">
            <v>1.3644974753150165</v>
          </cell>
          <cell r="I1331">
            <v>6.5498651882438974</v>
          </cell>
          <cell r="J1331">
            <v>34560882.659699999</v>
          </cell>
          <cell r="K1331">
            <v>1.8114443570510637</v>
          </cell>
          <cell r="L1331">
            <v>1.5877638589654741</v>
          </cell>
          <cell r="M1331">
            <v>43852179.364060514</v>
          </cell>
          <cell r="N1331">
            <v>1.5654785767612751</v>
          </cell>
          <cell r="O1331">
            <v>5.1484042683133335</v>
          </cell>
          <cell r="P1331"/>
          <cell r="Q1331">
            <v>17782.326779048388</v>
          </cell>
        </row>
        <row r="1332">
          <cell r="D1332">
            <v>40412</v>
          </cell>
          <cell r="E1332" t="str">
            <v/>
          </cell>
          <cell r="F1332">
            <v>28559.635000000315</v>
          </cell>
          <cell r="G1332">
            <v>538102.3749000011</v>
          </cell>
          <cell r="H1332">
            <v>1.375477976701533</v>
          </cell>
          <cell r="I1332">
            <v>6.1915164662329385</v>
          </cell>
          <cell r="J1332">
            <v>34589442.294699997</v>
          </cell>
          <cell r="K1332">
            <v>1.8112531193342274</v>
          </cell>
          <cell r="L1332">
            <v>1.5890599745094658</v>
          </cell>
          <cell r="M1332">
            <v>43862017.965767913</v>
          </cell>
          <cell r="N1332">
            <v>1.5658118748735685</v>
          </cell>
          <cell r="O1332">
            <v>5.1414201832131852</v>
          </cell>
          <cell r="P1332"/>
          <cell r="Q1332">
            <v>17782.326779048388</v>
          </cell>
        </row>
        <row r="1333">
          <cell r="D1333">
            <v>40413</v>
          </cell>
          <cell r="E1333" t="str">
            <v/>
          </cell>
          <cell r="F1333">
            <v>16813.9124999985</v>
          </cell>
          <cell r="G1333">
            <v>554916.28739999956</v>
          </cell>
          <cell r="H1333">
            <v>1.3567850486683579</v>
          </cell>
          <cell r="I1333">
            <v>6.8128514942183749</v>
          </cell>
          <cell r="J1333">
            <v>34606256.207199998</v>
          </cell>
          <cell r="K1333">
            <v>1.8104477526757214</v>
          </cell>
          <cell r="L1333">
            <v>1.5945298218076775</v>
          </cell>
          <cell r="M1333">
            <v>43869073.408589609</v>
          </cell>
          <cell r="N1333">
            <v>1.5660458116629599</v>
          </cell>
          <cell r="O1333">
            <v>5.1365235507819023</v>
          </cell>
          <cell r="P1333"/>
          <cell r="Q1333">
            <v>17782.326779048388</v>
          </cell>
        </row>
        <row r="1334">
          <cell r="D1334">
            <v>40414</v>
          </cell>
          <cell r="E1334" t="str">
            <v/>
          </cell>
          <cell r="F1334">
            <v>19747.124100000321</v>
          </cell>
          <cell r="G1334">
            <v>574663.41149999993</v>
          </cell>
          <cell r="H1334">
            <v>1.3465228206643816</v>
          </cell>
          <cell r="I1334">
            <v>7.1777902920109664</v>
          </cell>
          <cell r="J1334">
            <v>34626003.331299998</v>
          </cell>
          <cell r="K1334">
            <v>1.8097971932394545</v>
          </cell>
          <cell r="L1334">
            <v>1.5989618193434141</v>
          </cell>
          <cell r="M1334">
            <v>43879982.95167575</v>
          </cell>
          <cell r="N1334">
            <v>1.5664173258610099</v>
          </cell>
          <cell r="O1334">
            <v>5.1287563505415861</v>
          </cell>
          <cell r="P1334"/>
          <cell r="Q1334">
            <v>17782.326779048388</v>
          </cell>
        </row>
        <row r="1335">
          <cell r="D1335">
            <v>40415</v>
          </cell>
          <cell r="E1335" t="str">
            <v/>
          </cell>
          <cell r="F1335">
            <v>20930.162200000559</v>
          </cell>
          <cell r="G1335">
            <v>595593.57370000053</v>
          </cell>
          <cell r="H1335">
            <v>1.3397427256859209</v>
          </cell>
          <cell r="I1335">
            <v>7.4286061683189413</v>
          </cell>
          <cell r="J1335">
            <v>34646933.493500002</v>
          </cell>
          <cell r="K1335">
            <v>1.8092096184090214</v>
          </cell>
          <cell r="L1335">
            <v>1.602975173790544</v>
          </cell>
          <cell r="M1335">
            <v>43892652.797570445</v>
          </cell>
          <cell r="N1335">
            <v>1.5668516697077692</v>
          </cell>
          <cell r="O1335">
            <v>5.1196897604117053</v>
          </cell>
          <cell r="P1335"/>
          <cell r="Q1335">
            <v>17782.326779048388</v>
          </cell>
        </row>
        <row r="1336">
          <cell r="D1336">
            <v>40416</v>
          </cell>
          <cell r="E1336" t="str">
            <v/>
          </cell>
          <cell r="F1336">
            <v>13219.525899999455</v>
          </cell>
          <cell r="G1336">
            <v>608813.09959999996</v>
          </cell>
          <cell r="H1336">
            <v>1.3168067788374622</v>
          </cell>
          <cell r="I1336">
            <v>8.3373187631785033</v>
          </cell>
          <cell r="J1336">
            <v>34660153.019400001</v>
          </cell>
          <cell r="K1336">
            <v>1.8082208697214921</v>
          </cell>
          <cell r="L1336">
            <v>1.6097511408905141</v>
          </cell>
          <cell r="M1336">
            <v>43896861.918205179</v>
          </cell>
          <cell r="N1336">
            <v>1.5669839815411739</v>
          </cell>
          <cell r="O1336">
            <v>5.1169308881719111</v>
          </cell>
          <cell r="P1336"/>
          <cell r="Q1336">
            <v>17782.326779048388</v>
          </cell>
        </row>
        <row r="1337">
          <cell r="D1337">
            <v>40417</v>
          </cell>
          <cell r="E1337" t="str">
            <v/>
          </cell>
          <cell r="F1337">
            <v>19300.39940000046</v>
          </cell>
          <cell r="G1337">
            <v>628113.49900000042</v>
          </cell>
          <cell r="H1337">
            <v>1.3082350366733551</v>
          </cell>
          <cell r="I1337">
            <v>8.7019612675771967</v>
          </cell>
          <cell r="J1337">
            <v>34679453.418800004</v>
          </cell>
          <cell r="K1337">
            <v>1.8075508991260127</v>
          </cell>
          <cell r="L1337">
            <v>1.6143585516288361</v>
          </cell>
          <cell r="M1337">
            <v>43903147.36537192</v>
          </cell>
          <cell r="N1337">
            <v>1.5671904080154233</v>
          </cell>
          <cell r="O1337">
            <v>5.1126294576100406</v>
          </cell>
          <cell r="P1337"/>
          <cell r="Q1337">
            <v>17782.326779048388</v>
          </cell>
        </row>
        <row r="1338">
          <cell r="D1338">
            <v>40418</v>
          </cell>
          <cell r="E1338" t="str">
            <v/>
          </cell>
          <cell r="F1338">
            <v>12735.538299999498</v>
          </cell>
          <cell r="G1338">
            <v>640849.03729999997</v>
          </cell>
          <cell r="H1338">
            <v>1.2870905985612509</v>
          </cell>
          <cell r="I1338">
            <v>9.6634986883363254</v>
          </cell>
          <cell r="J1338">
            <v>34692188.957100004</v>
          </cell>
          <cell r="K1338">
            <v>1.806540314644101</v>
          </cell>
          <cell r="L1338">
            <v>1.6213329982026514</v>
          </cell>
          <cell r="M1338">
            <v>43901944.12001013</v>
          </cell>
          <cell r="N1338">
            <v>1.5671295124191207</v>
          </cell>
          <cell r="O1338">
            <v>5.1138980169417092</v>
          </cell>
          <cell r="P1338"/>
          <cell r="Q1338">
            <v>17782.326779048388</v>
          </cell>
        </row>
        <row r="1339">
          <cell r="D1339">
            <v>40419</v>
          </cell>
          <cell r="E1339" t="str">
            <v/>
          </cell>
          <cell r="F1339">
            <v>15941.132600000732</v>
          </cell>
          <cell r="G1339">
            <v>656790.16990000068</v>
          </cell>
          <cell r="H1339">
            <v>1.2736205545265249</v>
          </cell>
          <cell r="I1339">
            <v>10.324464555021306</v>
          </cell>
          <cell r="J1339">
            <v>34708130.089700006</v>
          </cell>
          <cell r="K1339">
            <v>1.8056983717788722</v>
          </cell>
          <cell r="L1339">
            <v>1.6271662719641533</v>
          </cell>
          <cell r="M1339">
            <v>43897603.4813421</v>
          </cell>
          <cell r="N1339">
            <v>1.5669566266997415</v>
          </cell>
          <cell r="O1339">
            <v>5.1175011557425094</v>
          </cell>
          <cell r="P1339"/>
          <cell r="Q1339">
            <v>17782.326779048388</v>
          </cell>
        </row>
        <row r="1340">
          <cell r="D1340">
            <v>40420</v>
          </cell>
          <cell r="E1340" t="str">
            <v/>
          </cell>
          <cell r="F1340">
            <v>15814.136499998916</v>
          </cell>
          <cell r="G1340">
            <v>672604.30639999965</v>
          </cell>
          <cell r="H1340">
            <v>1.2608104566542255</v>
          </cell>
          <cell r="I1340">
            <v>10.989917366584656</v>
          </cell>
          <cell r="J1340">
            <v>34723944.226200007</v>
          </cell>
          <cell r="K1340">
            <v>1.8048513843919893</v>
          </cell>
          <cell r="L1340">
            <v>1.6330553826410021</v>
          </cell>
          <cell r="M1340">
            <v>43898075.635302022</v>
          </cell>
          <cell r="N1340">
            <v>1.5669555390774408</v>
          </cell>
          <cell r="O1340">
            <v>5.1175238307030302</v>
          </cell>
          <cell r="P1340"/>
          <cell r="Q1340">
            <v>17782.326779048388</v>
          </cell>
        </row>
        <row r="1341">
          <cell r="D1341">
            <v>40421</v>
          </cell>
          <cell r="E1341" t="str">
            <v>*</v>
          </cell>
          <cell r="F1341">
            <v>15030.963100000707</v>
          </cell>
          <cell r="G1341">
            <v>687635.2695000004</v>
          </cell>
          <cell r="H1341">
            <v>1.2474060994780483</v>
          </cell>
          <cell r="I1341">
            <v>11.72641101508084</v>
          </cell>
          <cell r="J1341">
            <v>34738975.189300008</v>
          </cell>
          <cell r="K1341">
            <v>1.8039652917317215</v>
          </cell>
          <cell r="L1341">
            <v>1.6392388932709223</v>
          </cell>
          <cell r="M1341">
            <v>43904457.501299992</v>
          </cell>
          <cell r="N1341">
            <v>1.5671653980842353</v>
          </cell>
          <cell r="O1341">
            <v>5.1131504209430361</v>
          </cell>
          <cell r="P1341"/>
          <cell r="Q1341">
            <v>17782.326779048388</v>
          </cell>
        </row>
        <row r="1342">
          <cell r="D1342">
            <v>40422</v>
          </cell>
          <cell r="E1342" t="str">
            <v/>
          </cell>
          <cell r="F1342">
            <v>11815.626099999718</v>
          </cell>
          <cell r="G1342">
            <v>11815.626099999718</v>
          </cell>
          <cell r="H1342">
            <v>0.47776406677778588</v>
          </cell>
          <cell r="I1342">
            <v>98.934072218562534</v>
          </cell>
          <cell r="J1342">
            <v>34750790.815400004</v>
          </cell>
          <cell r="K1342">
            <v>1.802264283304293</v>
          </cell>
          <cell r="L1342">
            <v>1.4079745220323625</v>
          </cell>
          <cell r="M1342">
            <v>43905462.656862564</v>
          </cell>
          <cell r="N1342">
            <v>1.567192441759621</v>
          </cell>
          <cell r="O1342">
            <v>4.9996220935336293</v>
          </cell>
          <cell r="P1342"/>
          <cell r="Q1342">
            <v>24731.08992831668</v>
          </cell>
        </row>
        <row r="1343">
          <cell r="D1343">
            <v>40423</v>
          </cell>
          <cell r="E1343" t="str">
            <v/>
          </cell>
          <cell r="F1343">
            <v>25629.352500000481</v>
          </cell>
          <cell r="G1343">
            <v>37444.978600000199</v>
          </cell>
          <cell r="H1343">
            <v>0.75704262748902007</v>
          </cell>
          <cell r="I1343">
            <v>81.625563425285279</v>
          </cell>
          <cell r="J1343">
            <v>34776420.167900003</v>
          </cell>
          <cell r="K1343">
            <v>1.8012831300032814</v>
          </cell>
          <cell r="L1343">
            <v>1.4142574896469751</v>
          </cell>
          <cell r="M1343">
            <v>43922549.009401739</v>
          </cell>
          <cell r="N1343">
            <v>1.5677934954411317</v>
          </cell>
          <cell r="O1343">
            <v>4.9872425844400432</v>
          </cell>
          <cell r="P1343"/>
          <cell r="Q1343">
            <v>24731.08992831668</v>
          </cell>
        </row>
        <row r="1344">
          <cell r="D1344">
            <v>40424</v>
          </cell>
          <cell r="E1344" t="str">
            <v/>
          </cell>
          <cell r="F1344">
            <v>26281.383999999955</v>
          </cell>
          <cell r="G1344">
            <v>63726.362600000153</v>
          </cell>
          <cell r="H1344">
            <v>0.85892376471223975</v>
          </cell>
          <cell r="I1344">
            <v>69.737469699925043</v>
          </cell>
          <cell r="J1344">
            <v>34802701.551900007</v>
          </cell>
          <cell r="K1344">
            <v>1.8003382166362747</v>
          </cell>
          <cell r="L1344">
            <v>1.4203344644445948</v>
          </cell>
          <cell r="M1344">
            <v>43939774.580630191</v>
          </cell>
          <cell r="N1344">
            <v>1.5683995116594274</v>
          </cell>
          <cell r="O1344">
            <v>4.9747904198314323</v>
          </cell>
          <cell r="P1344"/>
          <cell r="Q1344">
            <v>24731.08992831668</v>
          </cell>
        </row>
        <row r="1345">
          <cell r="D1345">
            <v>40425</v>
          </cell>
          <cell r="E1345" t="str">
            <v/>
          </cell>
          <cell r="F1345">
            <v>28692.825800000719</v>
          </cell>
          <cell r="G1345">
            <v>92419.188400000872</v>
          </cell>
          <cell r="H1345">
            <v>0.9342409560989714</v>
          </cell>
          <cell r="I1345">
            <v>60.295892584205404</v>
          </cell>
          <cell r="J1345">
            <v>34831394.377700008</v>
          </cell>
          <cell r="K1345">
            <v>1.799520302018248</v>
          </cell>
          <cell r="L1345">
            <v>1.4256154177364588</v>
          </cell>
          <cell r="M1345">
            <v>43955679.778733775</v>
          </cell>
          <cell r="N1345">
            <v>1.5689583915156708</v>
          </cell>
          <cell r="O1345">
            <v>4.963333041861917</v>
          </cell>
          <cell r="P1345"/>
          <cell r="Q1345">
            <v>24731.08992831668</v>
          </cell>
        </row>
        <row r="1346">
          <cell r="D1346">
            <v>40426</v>
          </cell>
          <cell r="E1346" t="str">
            <v/>
          </cell>
          <cell r="F1346">
            <v>23576.972699999955</v>
          </cell>
          <cell r="G1346">
            <v>115996.16110000083</v>
          </cell>
          <cell r="H1346">
            <v>0.93805943398545633</v>
          </cell>
          <cell r="I1346">
            <v>59.816399439533427</v>
          </cell>
          <cell r="J1346">
            <v>34854971.350400008</v>
          </cell>
          <cell r="K1346">
            <v>1.7984405079703183</v>
          </cell>
          <cell r="L1346">
            <v>1.4326168186407084</v>
          </cell>
          <cell r="M1346">
            <v>43961824.176828682</v>
          </cell>
          <cell r="N1346">
            <v>1.5691688640715502</v>
          </cell>
          <cell r="O1346">
            <v>4.9590247440845054</v>
          </cell>
          <cell r="P1346"/>
          <cell r="Q1346">
            <v>24731.08992831668</v>
          </cell>
        </row>
        <row r="1347">
          <cell r="D1347">
            <v>40427</v>
          </cell>
          <cell r="E1347" t="str">
            <v/>
          </cell>
          <cell r="F1347">
            <v>11681.353799998789</v>
          </cell>
          <cell r="G1347">
            <v>127677.51489999962</v>
          </cell>
          <cell r="H1347">
            <v>0.86043865750946291</v>
          </cell>
          <cell r="I1347">
            <v>69.549982301845276</v>
          </cell>
          <cell r="J1347">
            <v>34866652.704200007</v>
          </cell>
          <cell r="K1347">
            <v>1.7967504604423783</v>
          </cell>
          <cell r="L1347">
            <v>1.4436430700842662</v>
          </cell>
          <cell r="M1347">
            <v>43956976.326799944</v>
          </cell>
          <cell r="N1347">
            <v>1.5689869802839429</v>
          </cell>
          <cell r="O1347">
            <v>4.9627476308614193</v>
          </cell>
          <cell r="P1347"/>
          <cell r="Q1347">
            <v>24731.08992831668</v>
          </cell>
        </row>
        <row r="1348">
          <cell r="D1348">
            <v>40428</v>
          </cell>
          <cell r="E1348" t="str">
            <v/>
          </cell>
          <cell r="F1348">
            <v>18243.859000000572</v>
          </cell>
          <cell r="G1348">
            <v>145921.37390000018</v>
          </cell>
          <cell r="H1348">
            <v>0.84290302682028861</v>
          </cell>
          <cell r="I1348">
            <v>71.707554970821747</v>
          </cell>
          <cell r="J1348">
            <v>34884896.563200004</v>
          </cell>
          <cell r="K1348">
            <v>1.795402464146961</v>
          </cell>
          <cell r="L1348">
            <v>1.4524975065824397</v>
          </cell>
          <cell r="M1348">
            <v>43966596.545182914</v>
          </cell>
          <cell r="N1348">
            <v>1.5693215144813113</v>
          </cell>
          <cell r="O1348">
            <v>4.9559022737146403</v>
          </cell>
          <cell r="P1348"/>
          <cell r="Q1348">
            <v>24731.08992831668</v>
          </cell>
        </row>
        <row r="1349">
          <cell r="D1349">
            <v>40429</v>
          </cell>
          <cell r="E1349" t="str">
            <v/>
          </cell>
          <cell r="F1349">
            <v>28547.735200000148</v>
          </cell>
          <cell r="G1349">
            <v>174469.10910000032</v>
          </cell>
          <cell r="H1349">
            <v>0.88183087363770074</v>
          </cell>
          <cell r="I1349">
            <v>66.885342698011542</v>
          </cell>
          <cell r="J1349">
            <v>34913444.298400007</v>
          </cell>
          <cell r="K1349">
            <v>1.794587525013027</v>
          </cell>
          <cell r="L1349">
            <v>1.4578763917787785</v>
          </cell>
          <cell r="M1349">
            <v>43984228.312684037</v>
          </cell>
          <cell r="N1349">
            <v>1.5699420034869531</v>
          </cell>
          <cell r="O1349">
            <v>4.9432294123828546</v>
          </cell>
          <cell r="P1349"/>
          <cell r="Q1349">
            <v>24731.08992831668</v>
          </cell>
        </row>
        <row r="1350">
          <cell r="D1350">
            <v>40430</v>
          </cell>
          <cell r="E1350" t="str">
            <v/>
          </cell>
          <cell r="F1350">
            <v>18541.532800000103</v>
          </cell>
          <cell r="G1350">
            <v>193010.64190000042</v>
          </cell>
          <cell r="H1350">
            <v>0.86715251693064055</v>
          </cell>
          <cell r="I1350">
            <v>68.716918097301061</v>
          </cell>
          <cell r="J1350">
            <v>34931985.831200004</v>
          </cell>
          <cell r="K1350">
            <v>1.7932609788825937</v>
          </cell>
          <cell r="L1350">
            <v>1.4666739869750312</v>
          </cell>
          <cell r="M1350">
            <v>43994035.907501981</v>
          </cell>
          <cell r="N1350">
            <v>1.5702832165732792</v>
          </cell>
          <cell r="O1350">
            <v>4.9362736412197012</v>
          </cell>
          <cell r="P1350"/>
          <cell r="Q1350">
            <v>24731.08992831668</v>
          </cell>
        </row>
        <row r="1351">
          <cell r="D1351">
            <v>40431</v>
          </cell>
          <cell r="E1351" t="str">
            <v/>
          </cell>
          <cell r="F1351">
            <v>28111.215899999581</v>
          </cell>
          <cell r="G1351">
            <v>221121.8578</v>
          </cell>
          <cell r="H1351">
            <v>0.89410478244559377</v>
          </cell>
          <cell r="I1351">
            <v>65.34585014314068</v>
          </cell>
          <cell r="J1351">
            <v>34960097.0471</v>
          </cell>
          <cell r="K1351">
            <v>1.7924284411152471</v>
          </cell>
          <cell r="L1351">
            <v>1.4722219813367077</v>
          </cell>
          <cell r="M1351">
            <v>44013225.550519176</v>
          </cell>
          <cell r="N1351">
            <v>1.5709592982439842</v>
          </cell>
          <cell r="O1351">
            <v>4.9225189665945575</v>
          </cell>
          <cell r="P1351"/>
          <cell r="Q1351">
            <v>24731.08992831668</v>
          </cell>
        </row>
        <row r="1352">
          <cell r="D1352">
            <v>40432</v>
          </cell>
          <cell r="E1352" t="str">
            <v/>
          </cell>
          <cell r="F1352">
            <v>22651.033900000148</v>
          </cell>
          <cell r="G1352">
            <v>243772.89170000015</v>
          </cell>
          <cell r="H1352">
            <v>0.89608553593722196</v>
          </cell>
          <cell r="I1352">
            <v>65.096936307138307</v>
          </cell>
          <cell r="J1352">
            <v>34982748.081</v>
          </cell>
          <cell r="K1352">
            <v>1.791318419154063</v>
          </cell>
          <cell r="L1352">
            <v>1.4796512258862249</v>
          </cell>
          <cell r="M1352">
            <v>44010734.850658536</v>
          </cell>
          <cell r="N1352">
            <v>1.5708615425215142</v>
          </cell>
          <cell r="O1352">
            <v>4.924505516162081</v>
          </cell>
          <cell r="P1352"/>
          <cell r="Q1352">
            <v>24731.08992831668</v>
          </cell>
        </row>
        <row r="1353">
          <cell r="D1353">
            <v>40433</v>
          </cell>
          <cell r="E1353" t="str">
            <v/>
          </cell>
          <cell r="F1353">
            <v>18894.733299999465</v>
          </cell>
          <cell r="G1353">
            <v>262667.62499999959</v>
          </cell>
          <cell r="H1353">
            <v>0.88507901647057885</v>
          </cell>
          <cell r="I1353">
            <v>66.478504963595995</v>
          </cell>
          <cell r="J1353">
            <v>35001642.814300001</v>
          </cell>
          <cell r="K1353">
            <v>1.7900191040653726</v>
          </cell>
          <cell r="L1353">
            <v>1.4883942179568121</v>
          </cell>
          <cell r="M1353">
            <v>44020352.35785155</v>
          </cell>
          <cell r="N1353">
            <v>1.5711959599531169</v>
          </cell>
          <cell r="O1353">
            <v>4.9177127909049929</v>
          </cell>
          <cell r="P1353"/>
          <cell r="Q1353">
            <v>24731.08992831668</v>
          </cell>
        </row>
        <row r="1354">
          <cell r="D1354">
            <v>40434</v>
          </cell>
          <cell r="E1354" t="str">
            <v/>
          </cell>
          <cell r="F1354">
            <v>14088.725400000912</v>
          </cell>
          <cell r="G1354">
            <v>276756.35040000052</v>
          </cell>
          <cell r="H1354">
            <v>0.86081729889283143</v>
          </cell>
          <cell r="I1354">
            <v>69.503091629530417</v>
          </cell>
          <cell r="J1354">
            <v>35015731.539700001</v>
          </cell>
          <cell r="K1354">
            <v>1.7884775979077128</v>
          </cell>
          <cell r="L1354">
            <v>1.4988327775888544</v>
          </cell>
          <cell r="M1354">
            <v>44016733.205525964</v>
          </cell>
          <cell r="N1354">
            <v>1.5710579269480816</v>
          </cell>
          <cell r="O1354">
            <v>4.9205154504840092</v>
          </cell>
          <cell r="P1354"/>
          <cell r="Q1354">
            <v>24731.08992831668</v>
          </cell>
        </row>
        <row r="1355">
          <cell r="D1355">
            <v>40435</v>
          </cell>
          <cell r="E1355" t="str">
            <v/>
          </cell>
          <cell r="F1355">
            <v>22844.419800000032</v>
          </cell>
          <cell r="G1355">
            <v>299600.77020000055</v>
          </cell>
          <cell r="H1355">
            <v>0.86530982161781134</v>
          </cell>
          <cell r="I1355">
            <v>68.945894310770399</v>
          </cell>
          <cell r="J1355">
            <v>35038575.9595</v>
          </cell>
          <cell r="K1355">
            <v>1.7873866264016278</v>
          </cell>
          <cell r="L1355">
            <v>1.5062639197001126</v>
          </cell>
          <cell r="M1355">
            <v>44030735.577128962</v>
          </cell>
          <cell r="N1355">
            <v>1.571548844464242</v>
          </cell>
          <cell r="O1355">
            <v>4.9105546414460077</v>
          </cell>
          <cell r="P1355"/>
          <cell r="Q1355">
            <v>24731.08992831668</v>
          </cell>
        </row>
        <row r="1356">
          <cell r="D1356">
            <v>40436</v>
          </cell>
          <cell r="E1356" t="str">
            <v/>
          </cell>
          <cell r="F1356">
            <v>15540.524000000471</v>
          </cell>
          <cell r="G1356">
            <v>315141.29420000105</v>
          </cell>
          <cell r="H1356">
            <v>0.849514504788484</v>
          </cell>
          <cell r="I1356">
            <v>70.897526586877618</v>
          </cell>
          <cell r="J1356">
            <v>35054116.483500004</v>
          </cell>
          <cell r="K1356">
            <v>1.7859262875013369</v>
          </cell>
          <cell r="L1356">
            <v>1.5162677042353301</v>
          </cell>
          <cell r="M1356">
            <v>44033996.161071979</v>
          </cell>
          <cell r="N1356">
            <v>1.5716563617873216</v>
          </cell>
          <cell r="O1356">
            <v>4.9083756609738627</v>
          </cell>
          <cell r="P1356"/>
          <cell r="Q1356">
            <v>24731.08992831668</v>
          </cell>
        </row>
        <row r="1357">
          <cell r="D1357">
            <v>40437</v>
          </cell>
          <cell r="E1357" t="str">
            <v/>
          </cell>
          <cell r="F1357">
            <v>24123.60459999954</v>
          </cell>
          <cell r="G1357">
            <v>339264.89880000061</v>
          </cell>
          <cell r="H1357">
            <v>0.85738462140003613</v>
          </cell>
          <cell r="I1357">
            <v>69.927764332379994</v>
          </cell>
          <cell r="J1357">
            <v>35078240.088100001</v>
          </cell>
          <cell r="K1357">
            <v>1.7849063618507757</v>
          </cell>
          <cell r="L1357">
            <v>1.5232932128662835</v>
          </cell>
          <cell r="M1357">
            <v>44043773.728163943</v>
          </cell>
          <cell r="N1357">
            <v>1.5719964800052468</v>
          </cell>
          <cell r="O1357">
            <v>4.9014887820728053</v>
          </cell>
          <cell r="P1357"/>
          <cell r="Q1357">
            <v>24731.08992831668</v>
          </cell>
        </row>
        <row r="1358">
          <cell r="D1358">
            <v>40438</v>
          </cell>
          <cell r="E1358" t="str">
            <v/>
          </cell>
          <cell r="F1358">
            <v>28802.035799999838</v>
          </cell>
          <cell r="G1358">
            <v>368066.93460000044</v>
          </cell>
          <cell r="H1358">
            <v>0.87545661010884868</v>
          </cell>
          <cell r="I1358">
            <v>67.682251454892921</v>
          </cell>
          <cell r="J1358">
            <v>35107042.123900004</v>
          </cell>
          <cell r="K1358">
            <v>1.78412675606037</v>
          </cell>
          <cell r="L1358">
            <v>1.5286848964413458</v>
          </cell>
          <cell r="M1358">
            <v>44053258.142375633</v>
          </cell>
          <cell r="N1358">
            <v>1.5723261313274588</v>
          </cell>
          <cell r="O1358">
            <v>4.8948226303326514</v>
          </cell>
          <cell r="P1358"/>
          <cell r="Q1358">
            <v>24731.08992831668</v>
          </cell>
        </row>
        <row r="1359">
          <cell r="D1359">
            <v>40439</v>
          </cell>
          <cell r="E1359" t="str">
            <v/>
          </cell>
          <cell r="F1359">
            <v>30837.063700000283</v>
          </cell>
          <cell r="G1359">
            <v>398903.99830000073</v>
          </cell>
          <cell r="H1359">
            <v>0.89609205672389658</v>
          </cell>
          <cell r="I1359">
            <v>65.096116693773666</v>
          </cell>
          <cell r="J1359">
            <v>35137879.187600002</v>
          </cell>
          <cell r="K1359">
            <v>1.7834523970060465</v>
          </cell>
          <cell r="L1359">
            <v>1.5333638242341796</v>
          </cell>
          <cell r="M1359">
            <v>44063277.333166003</v>
          </cell>
          <cell r="N1359">
            <v>1.572674865794923</v>
          </cell>
          <cell r="O1359">
            <v>4.8877799878930484</v>
          </cell>
          <cell r="P1359"/>
          <cell r="Q1359">
            <v>24731.08992831668</v>
          </cell>
        </row>
        <row r="1360">
          <cell r="D1360">
            <v>40440</v>
          </cell>
          <cell r="E1360" t="str">
            <v/>
          </cell>
          <cell r="F1360">
            <v>33326.029399999476</v>
          </cell>
          <cell r="G1360">
            <v>432230.02770000021</v>
          </cell>
          <cell r="H1360">
            <v>0.91985225448024632</v>
          </cell>
          <cell r="I1360">
            <v>62.105719389239646</v>
          </cell>
          <cell r="J1360">
            <v>35171205.217</v>
          </cell>
          <cell r="K1360">
            <v>1.7829058999601239</v>
          </cell>
          <cell r="L1360">
            <v>1.5371659217264799</v>
          </cell>
          <cell r="M1360">
            <v>44073241.136146411</v>
          </cell>
          <cell r="N1360">
            <v>1.5730216194799225</v>
          </cell>
          <cell r="O1360">
            <v>4.8807869230999001</v>
          </cell>
          <cell r="P1360"/>
          <cell r="Q1360">
            <v>24731.08992831668</v>
          </cell>
        </row>
        <row r="1361">
          <cell r="D1361">
            <v>40441</v>
          </cell>
          <cell r="E1361" t="str">
            <v/>
          </cell>
          <cell r="F1361">
            <v>33622.762400000851</v>
          </cell>
          <cell r="G1361">
            <v>465852.79010000103</v>
          </cell>
          <cell r="H1361">
            <v>0.94183635143109423</v>
          </cell>
          <cell r="I1361">
            <v>59.342591702977366</v>
          </cell>
          <cell r="J1361">
            <v>35204827.979400001</v>
          </cell>
          <cell r="K1361">
            <v>1.7823757946716499</v>
          </cell>
          <cell r="L1361">
            <v>1.540862827051126</v>
          </cell>
          <cell r="M1361">
            <v>44080435.042002849</v>
          </cell>
          <cell r="N1361">
            <v>1.5732695091902769</v>
          </cell>
          <cell r="O1361">
            <v>4.8757935184103429</v>
          </cell>
          <cell r="P1361"/>
          <cell r="Q1361">
            <v>24731.08992831668</v>
          </cell>
        </row>
        <row r="1362">
          <cell r="D1362">
            <v>40442</v>
          </cell>
          <cell r="E1362" t="str">
            <v/>
          </cell>
          <cell r="F1362">
            <v>26133.312399999602</v>
          </cell>
          <cell r="G1362">
            <v>491986.10250000062</v>
          </cell>
          <cell r="H1362">
            <v>0.94730599058768628</v>
          </cell>
          <cell r="I1362">
            <v>58.657397032272627</v>
          </cell>
          <cell r="J1362">
            <v>35230961.2918</v>
          </cell>
          <cell r="K1362">
            <v>1.7814683080418061</v>
          </cell>
          <cell r="L1362">
            <v>1.5472118399518897</v>
          </cell>
          <cell r="M1362">
            <v>44087158.294225588</v>
          </cell>
          <cell r="N1362">
            <v>1.5735005981583554</v>
          </cell>
          <cell r="O1362">
            <v>4.8711429279572283</v>
          </cell>
          <cell r="P1362"/>
          <cell r="Q1362">
            <v>24731.08992831668</v>
          </cell>
        </row>
        <row r="1363">
          <cell r="D1363">
            <v>40443</v>
          </cell>
          <cell r="E1363" t="str">
            <v/>
          </cell>
          <cell r="F1363">
            <v>33018.228399999702</v>
          </cell>
          <cell r="G1363">
            <v>525004.33090000029</v>
          </cell>
          <cell r="H1363">
            <v>0.96493253196267803</v>
          </cell>
          <cell r="I1363">
            <v>56.459257991472612</v>
          </cell>
          <cell r="J1363">
            <v>35263979.520199999</v>
          </cell>
          <cell r="K1363">
            <v>1.7809107921132916</v>
          </cell>
          <cell r="L1363">
            <v>1.5511251025779438</v>
          </cell>
          <cell r="M1363">
            <v>44094457.601793237</v>
          </cell>
          <cell r="N1363">
            <v>1.5737522442114582</v>
          </cell>
          <cell r="O1363">
            <v>4.866083442167235</v>
          </cell>
          <cell r="P1363"/>
          <cell r="Q1363">
            <v>24731.08992831668</v>
          </cell>
        </row>
        <row r="1364">
          <cell r="D1364">
            <v>40444</v>
          </cell>
          <cell r="E1364" t="str">
            <v/>
          </cell>
          <cell r="F1364">
            <v>31062.793999999063</v>
          </cell>
          <cell r="G1364">
            <v>556067.12489999935</v>
          </cell>
          <cell r="H1364">
            <v>0.97758859748875149</v>
          </cell>
          <cell r="I1364">
            <v>54.89304131214697</v>
          </cell>
          <cell r="J1364">
            <v>35295042.314199999</v>
          </cell>
          <cell r="K1364">
            <v>1.7802560364192925</v>
          </cell>
          <cell r="L1364">
            <v>1.5557333157607434</v>
          </cell>
          <cell r="M1364">
            <v>44098640.49340187</v>
          </cell>
          <cell r="N1364">
            <v>1.57389266168105</v>
          </cell>
          <cell r="O1364">
            <v>4.8632624476820263</v>
          </cell>
          <cell r="P1364"/>
          <cell r="Q1364">
            <v>24731.08992831668</v>
          </cell>
        </row>
        <row r="1365">
          <cell r="D1365">
            <v>40445</v>
          </cell>
          <cell r="E1365" t="str">
            <v/>
          </cell>
          <cell r="F1365">
            <v>25608.450700001194</v>
          </cell>
          <cell r="G1365">
            <v>581675.57560000056</v>
          </cell>
          <cell r="H1365">
            <v>0.98000057364703286</v>
          </cell>
          <cell r="I1365">
            <v>54.595920573631652</v>
          </cell>
          <cell r="J1365">
            <v>35320650.764899999</v>
          </cell>
          <cell r="K1365">
            <v>1.7793281418778304</v>
          </cell>
          <cell r="L1365">
            <v>1.5622869366805348</v>
          </cell>
          <cell r="M1365">
            <v>44104489.559074424</v>
          </cell>
          <cell r="N1365">
            <v>1.5740925434450388</v>
          </cell>
          <cell r="O1365">
            <v>4.8592495013461745</v>
          </cell>
          <cell r="P1365"/>
          <cell r="Q1365">
            <v>24731.08992831668</v>
          </cell>
        </row>
        <row r="1366">
          <cell r="D1366">
            <v>40446</v>
          </cell>
          <cell r="E1366" t="str">
            <v/>
          </cell>
          <cell r="F1366">
            <v>29518.555499999013</v>
          </cell>
          <cell r="G1366">
            <v>611194.13109999953</v>
          </cell>
          <cell r="H1366">
            <v>0.9885437849630605</v>
          </cell>
          <cell r="I1366">
            <v>53.547431092940577</v>
          </cell>
          <cell r="J1366">
            <v>35350169.3204</v>
          </cell>
          <cell r="K1366">
            <v>1.7785992885230528</v>
          </cell>
          <cell r="L1366">
            <v>1.5674537573574954</v>
          </cell>
          <cell r="M1366">
            <v>44114939.256503619</v>
          </cell>
          <cell r="N1366">
            <v>1.5744566189228539</v>
          </cell>
          <cell r="O1366">
            <v>4.8519482136127667</v>
          </cell>
          <cell r="P1366"/>
          <cell r="Q1366">
            <v>24731.08992831668</v>
          </cell>
        </row>
        <row r="1367">
          <cell r="D1367">
            <v>40447</v>
          </cell>
          <cell r="E1367" t="str">
            <v/>
          </cell>
          <cell r="F1367">
            <v>16102.408600001283</v>
          </cell>
          <cell r="G1367">
            <v>627296.53970000078</v>
          </cell>
          <cell r="H1367">
            <v>0.9755651715469611</v>
          </cell>
          <cell r="I1367">
            <v>55.142652958362049</v>
          </cell>
          <cell r="J1367">
            <v>35366271.729000002</v>
          </cell>
          <cell r="K1367">
            <v>1.7771980690971123</v>
          </cell>
          <cell r="L1367">
            <v>1.5774341468112185</v>
          </cell>
          <cell r="M1367">
            <v>44106188.41131641</v>
          </cell>
          <cell r="N1367">
            <v>1.5741354292142455</v>
          </cell>
          <cell r="O1367">
            <v>4.8583889122877029</v>
          </cell>
          <cell r="P1367"/>
          <cell r="Q1367">
            <v>24731.08992831668</v>
          </cell>
        </row>
        <row r="1368">
          <cell r="D1368">
            <v>40448</v>
          </cell>
          <cell r="E1368" t="str">
            <v/>
          </cell>
          <cell r="F1368">
            <v>20783.602900000194</v>
          </cell>
          <cell r="G1368">
            <v>648080.14260000095</v>
          </cell>
          <cell r="H1368">
            <v>0.97055844744478903</v>
          </cell>
          <cell r="I1368">
            <v>55.761618606971766</v>
          </cell>
          <cell r="J1368">
            <v>35387055.331900001</v>
          </cell>
          <cell r="K1368">
            <v>1.776035271841111</v>
          </cell>
          <cell r="L1368">
            <v>1.5857636946419507</v>
          </cell>
          <cell r="M1368">
            <v>44108510.789910927</v>
          </cell>
          <cell r="N1368">
            <v>1.5742094406316309</v>
          </cell>
          <cell r="O1368">
            <v>4.8569040663522518</v>
          </cell>
          <cell r="P1368"/>
          <cell r="Q1368">
            <v>24731.08992831668</v>
          </cell>
        </row>
        <row r="1369">
          <cell r="D1369">
            <v>40449</v>
          </cell>
          <cell r="E1369" t="str">
            <v/>
          </cell>
          <cell r="F1369">
            <v>28599.421899998466</v>
          </cell>
          <cell r="G1369">
            <v>676679.5644999994</v>
          </cell>
          <cell r="H1369">
            <v>0.9771962082391068</v>
          </cell>
          <cell r="I1369">
            <v>54.941421827305334</v>
          </cell>
          <cell r="J1369">
            <v>35415654.753799997</v>
          </cell>
          <cell r="K1369">
            <v>1.7752671381965754</v>
          </cell>
          <cell r="L1369">
            <v>1.5912897911642521</v>
          </cell>
          <cell r="M1369">
            <v>44125782.059311174</v>
          </cell>
          <cell r="N1369">
            <v>1.5748169662203524</v>
          </cell>
          <cell r="O1369">
            <v>4.8447319918611953</v>
          </cell>
          <cell r="P1369"/>
          <cell r="Q1369">
            <v>24731.08992831668</v>
          </cell>
        </row>
        <row r="1370">
          <cell r="D1370">
            <v>40450</v>
          </cell>
          <cell r="E1370" t="str">
            <v/>
          </cell>
          <cell r="F1370">
            <v>23355.448200000727</v>
          </cell>
          <cell r="G1370">
            <v>700035.01270000008</v>
          </cell>
          <cell r="H1370">
            <v>0.97606447750313796</v>
          </cell>
          <cell r="I1370">
            <v>55.081028581449033</v>
          </cell>
          <cell r="J1370">
            <v>35439010.202</v>
          </cell>
          <cell r="K1370">
            <v>1.7742383694593995</v>
          </cell>
          <cell r="L1370">
            <v>1.5987205713313246</v>
          </cell>
          <cell r="M1370">
            <v>44126154.731191449</v>
          </cell>
          <cell r="N1370">
            <v>1.5748213897439032</v>
          </cell>
          <cell r="O1370">
            <v>4.8446434711335806</v>
          </cell>
          <cell r="P1370"/>
          <cell r="Q1370">
            <v>24731.08992831668</v>
          </cell>
        </row>
        <row r="1371">
          <cell r="D1371">
            <v>40451</v>
          </cell>
          <cell r="E1371" t="str">
            <v>*</v>
          </cell>
          <cell r="F1371">
            <v>23157.972000000504</v>
          </cell>
          <cell r="G1371">
            <v>723192.98470000061</v>
          </cell>
          <cell r="H1371">
            <v>0.97474203090951983</v>
          </cell>
          <cell r="I1371">
            <v>55.24428674212021</v>
          </cell>
          <cell r="J1371">
            <v>35462168.174000002</v>
          </cell>
          <cell r="K1371">
            <v>1.7732022707814388</v>
          </cell>
          <cell r="L1371">
            <v>1.6062387210267315</v>
          </cell>
          <cell r="M1371">
            <v>44117886.822999977</v>
          </cell>
          <cell r="N1371">
            <v>1.5745174406956814</v>
          </cell>
          <cell r="O1371">
            <v>4.850729494085348</v>
          </cell>
          <cell r="P1371"/>
          <cell r="Q1371">
            <v>24731.08992831668</v>
          </cell>
        </row>
        <row r="1372">
          <cell r="D1372">
            <v>40452</v>
          </cell>
          <cell r="E1372" t="str">
            <v/>
          </cell>
          <cell r="F1372">
            <v>21856.681199999046</v>
          </cell>
          <cell r="G1372">
            <v>21856.681199999046</v>
          </cell>
          <cell r="H1372">
            <v>0.42042705280681997</v>
          </cell>
          <cell r="I1372">
            <v>92.997570620681785</v>
          </cell>
          <cell r="J1372">
            <v>35484024.8552</v>
          </cell>
          <cell r="K1372">
            <v>1.7696948754343464</v>
          </cell>
          <cell r="L1372">
            <v>0.91885274059035904</v>
          </cell>
          <cell r="M1372">
            <v>44132465.70640099</v>
          </cell>
          <cell r="N1372">
            <v>1.5750099264293473</v>
          </cell>
          <cell r="O1372">
            <v>4.3333147120422471</v>
          </cell>
          <cell r="P1372"/>
          <cell r="Q1372">
            <v>51986.857301596785</v>
          </cell>
        </row>
        <row r="1373">
          <cell r="D1373">
            <v>40453</v>
          </cell>
          <cell r="E1373" t="str">
            <v/>
          </cell>
          <cell r="F1373">
            <v>25780.517300000516</v>
          </cell>
          <cell r="G1373">
            <v>47637.198499999562</v>
          </cell>
          <cell r="H1373">
            <v>0.4581657843215729</v>
          </cell>
          <cell r="I1373">
            <v>90.358771909439923</v>
          </cell>
          <cell r="J1373">
            <v>35509805.372500002</v>
          </cell>
          <cell r="K1373">
            <v>1.7664008080058162</v>
          </cell>
          <cell r="L1373">
            <v>0.93560580736148369</v>
          </cell>
          <cell r="M1373">
            <v>44129715.045725636</v>
          </cell>
          <cell r="N1373">
            <v>1.5748839448016301</v>
          </cell>
          <cell r="O1373">
            <v>4.3357062197708078</v>
          </cell>
          <cell r="P1373"/>
          <cell r="Q1373">
            <v>51986.857301596785</v>
          </cell>
        </row>
        <row r="1374">
          <cell r="D1374">
            <v>40454</v>
          </cell>
          <cell r="E1374" t="str">
            <v/>
          </cell>
          <cell r="F1374">
            <v>35359.305100000376</v>
          </cell>
          <cell r="G1374">
            <v>82996.503599999938</v>
          </cell>
          <cell r="H1374">
            <v>0.53216337043613193</v>
          </cell>
          <cell r="I1374">
            <v>84.143047432885083</v>
          </cell>
          <cell r="J1374">
            <v>35545164.677600004</v>
          </cell>
          <cell r="K1374">
            <v>1.7635989922526618</v>
          </cell>
          <cell r="L1374">
            <v>0.95009018772426179</v>
          </cell>
          <cell r="M1374">
            <v>44150698.372835763</v>
          </cell>
          <cell r="N1374">
            <v>1.5756049619025558</v>
          </cell>
          <cell r="O1374">
            <v>4.3220361317270362</v>
          </cell>
          <cell r="P1374"/>
          <cell r="Q1374">
            <v>51986.857301596785</v>
          </cell>
        </row>
        <row r="1375">
          <cell r="D1375">
            <v>40455</v>
          </cell>
          <cell r="E1375" t="str">
            <v/>
          </cell>
          <cell r="F1375">
            <v>46522.982600000236</v>
          </cell>
          <cell r="G1375">
            <v>129519.48620000017</v>
          </cell>
          <cell r="H1375">
            <v>0.6228472585321192</v>
          </cell>
          <cell r="I1375">
            <v>75.271274604869546</v>
          </cell>
          <cell r="J1375">
            <v>35591687.660200007</v>
          </cell>
          <cell r="K1375">
            <v>1.7613640620220525</v>
          </cell>
          <cell r="L1375">
            <v>0.96180096883948796</v>
          </cell>
          <cell r="M1375">
            <v>44177542.757089622</v>
          </cell>
          <cell r="N1375">
            <v>1.5765351132538754</v>
          </cell>
          <cell r="O1375">
            <v>4.3044616086862275</v>
          </cell>
          <cell r="P1375"/>
          <cell r="Q1375">
            <v>51986.857301596785</v>
          </cell>
        </row>
        <row r="1376">
          <cell r="D1376">
            <v>40456</v>
          </cell>
          <cell r="E1376" t="str">
            <v/>
          </cell>
          <cell r="F1376">
            <v>43966.994599999256</v>
          </cell>
          <cell r="G1376">
            <v>173486.48079999944</v>
          </cell>
          <cell r="H1376">
            <v>0.66742438302640295</v>
          </cell>
          <cell r="I1376">
            <v>70.666182547649242</v>
          </cell>
          <cell r="J1376">
            <v>35635654.654800005</v>
          </cell>
          <cell r="K1376">
            <v>1.7590144356924891</v>
          </cell>
          <cell r="L1376">
            <v>0.97426489392520299</v>
          </cell>
          <cell r="M1376">
            <v>44208621.344371133</v>
          </cell>
          <cell r="N1376">
            <v>1.5776163323203387</v>
          </cell>
          <cell r="O1376">
            <v>4.2841183363593878</v>
          </cell>
          <cell r="P1376"/>
          <cell r="Q1376">
            <v>51986.857301596785</v>
          </cell>
        </row>
        <row r="1377">
          <cell r="D1377">
            <v>40457</v>
          </cell>
          <cell r="E1377" t="str">
            <v/>
          </cell>
          <cell r="F1377">
            <v>40838.718599999585</v>
          </cell>
          <cell r="G1377">
            <v>214325.19939999902</v>
          </cell>
          <cell r="H1377">
            <v>0.68711340559471235</v>
          </cell>
          <cell r="I1377">
            <v>68.617300540856945</v>
          </cell>
          <cell r="J1377">
            <v>35676493.373400003</v>
          </cell>
          <cell r="K1377">
            <v>1.7565228175284207</v>
          </cell>
          <cell r="L1377">
            <v>0.9876544915954022</v>
          </cell>
          <cell r="M1377">
            <v>44227434.669614315</v>
          </cell>
          <cell r="N1377">
            <v>1.578259826262242</v>
          </cell>
          <cell r="O1377">
            <v>4.2720544370521303</v>
          </cell>
          <cell r="P1377"/>
          <cell r="Q1377">
            <v>51986.857301596785</v>
          </cell>
        </row>
        <row r="1378">
          <cell r="D1378">
            <v>40458</v>
          </cell>
          <cell r="E1378" t="str">
            <v/>
          </cell>
          <cell r="F1378">
            <v>29595.531899999543</v>
          </cell>
          <cell r="G1378">
            <v>243920.73129999856</v>
          </cell>
          <cell r="H1378">
            <v>0.6702813088890518</v>
          </cell>
          <cell r="I1378">
            <v>70.369073820268866</v>
          </cell>
          <cell r="J1378">
            <v>35706088.905299999</v>
          </cell>
          <cell r="K1378">
            <v>1.7534917795745577</v>
          </cell>
          <cell r="L1378">
            <v>1.0041854237241021</v>
          </cell>
          <cell r="M1378">
            <v>44227727.324052155</v>
          </cell>
          <cell r="N1378">
            <v>1.5782423974102582</v>
          </cell>
          <cell r="O1378">
            <v>4.272380757413174</v>
          </cell>
          <cell r="P1378"/>
          <cell r="Q1378">
            <v>51986.857301596785</v>
          </cell>
        </row>
        <row r="1379">
          <cell r="D1379">
            <v>40459</v>
          </cell>
          <cell r="E1379" t="str">
            <v/>
          </cell>
          <cell r="F1379">
            <v>33581.778500000539</v>
          </cell>
          <cell r="G1379">
            <v>277502.50979999907</v>
          </cell>
          <cell r="H1379">
            <v>0.66724198240647337</v>
          </cell>
          <cell r="I1379">
            <v>70.685147554096062</v>
          </cell>
          <cell r="J1379">
            <v>35739670.683799997</v>
          </cell>
          <cell r="K1379">
            <v>1.7506714410765283</v>
          </cell>
          <cell r="L1379">
            <v>1.019809805939631</v>
          </cell>
          <cell r="M1379">
            <v>44231914.486586802</v>
          </cell>
          <cell r="N1379">
            <v>1.5783639401231271</v>
          </cell>
          <cell r="O1379">
            <v>4.270105608112118</v>
          </cell>
          <cell r="P1379"/>
          <cell r="Q1379">
            <v>51986.857301596785</v>
          </cell>
        </row>
        <row r="1380">
          <cell r="D1380">
            <v>40460</v>
          </cell>
          <cell r="E1380" t="str">
            <v/>
          </cell>
          <cell r="F1380">
            <v>73171.999200001272</v>
          </cell>
          <cell r="G1380">
            <v>350674.50900000031</v>
          </cell>
          <cell r="H1380">
            <v>0.74949393665572828</v>
          </cell>
          <cell r="I1380">
            <v>62.164233254276034</v>
          </cell>
          <cell r="J1380">
            <v>35812842.682999998</v>
          </cell>
          <cell r="K1380">
            <v>1.7497997910333281</v>
          </cell>
          <cell r="L1380">
            <v>1.024686506960748</v>
          </cell>
          <cell r="M1380">
            <v>44276794.81485635</v>
          </cell>
          <cell r="N1380">
            <v>1.5799375407457108</v>
          </cell>
          <cell r="O1380">
            <v>4.2407535450464051</v>
          </cell>
          <cell r="P1380"/>
          <cell r="Q1380">
            <v>51986.857301596785</v>
          </cell>
        </row>
        <row r="1381">
          <cell r="D1381">
            <v>40461</v>
          </cell>
          <cell r="E1381" t="str">
            <v/>
          </cell>
          <cell r="F1381">
            <v>72614.271000000008</v>
          </cell>
          <cell r="G1381">
            <v>423288.78000000032</v>
          </cell>
          <cell r="H1381">
            <v>0.81422267467396792</v>
          </cell>
          <cell r="I1381">
            <v>55.675859376561597</v>
          </cell>
          <cell r="J1381">
            <v>35885456.953999996</v>
          </cell>
          <cell r="K1381">
            <v>1.7489053765359779</v>
          </cell>
          <cell r="L1381">
            <v>1.029714241955404</v>
          </cell>
          <cell r="M1381">
            <v>44326484.395555876</v>
          </cell>
          <cell r="N1381">
            <v>1.5816826922575309</v>
          </cell>
          <cell r="O1381">
            <v>4.2084265210562073</v>
          </cell>
          <cell r="P1381"/>
          <cell r="Q1381">
            <v>51986.857301596785</v>
          </cell>
        </row>
        <row r="1382">
          <cell r="D1382">
            <v>40462</v>
          </cell>
          <cell r="E1382" t="str">
            <v/>
          </cell>
          <cell r="F1382">
            <v>79317.314499998494</v>
          </cell>
          <cell r="G1382">
            <v>502606.09449999884</v>
          </cell>
          <cell r="H1382">
            <v>0.87890412131067808</v>
          </cell>
          <cell r="I1382">
            <v>49.545549153789793</v>
          </cell>
          <cell r="J1382">
            <v>35964774.268499993</v>
          </cell>
          <cell r="K1382">
            <v>1.7483413351971353</v>
          </cell>
          <cell r="L1382">
            <v>1.0328972410030057</v>
          </cell>
          <cell r="M1382">
            <v>44387909.507895008</v>
          </cell>
          <cell r="N1382">
            <v>1.583846528619191</v>
          </cell>
          <cell r="O1382">
            <v>4.1686700589089405</v>
          </cell>
          <cell r="P1382"/>
          <cell r="Q1382">
            <v>51986.857301596785</v>
          </cell>
        </row>
        <row r="1383">
          <cell r="D1383">
            <v>40463</v>
          </cell>
          <cell r="E1383" t="str">
            <v/>
          </cell>
          <cell r="F1383">
            <v>56906.798400001404</v>
          </cell>
          <cell r="G1383">
            <v>559512.89290000021</v>
          </cell>
          <cell r="H1383">
            <v>0.89688195879655963</v>
          </cell>
          <cell r="I1383">
            <v>47.917537991733724</v>
          </cell>
          <cell r="J1383">
            <v>36021681.066899993</v>
          </cell>
          <cell r="K1383">
            <v>1.746693450326563</v>
          </cell>
          <cell r="L1383">
            <v>1.0422517204480841</v>
          </cell>
          <cell r="M1383">
            <v>44427837.343176171</v>
          </cell>
          <cell r="N1383">
            <v>1.5852432376504402</v>
          </cell>
          <cell r="O1383">
            <v>4.1431986556960894</v>
          </cell>
          <cell r="P1383"/>
          <cell r="Q1383">
            <v>51986.857301596785</v>
          </cell>
        </row>
        <row r="1384">
          <cell r="D1384">
            <v>40464</v>
          </cell>
          <cell r="E1384" t="str">
            <v/>
          </cell>
          <cell r="F1384">
            <v>76335.004399998565</v>
          </cell>
          <cell r="G1384">
            <v>635847.89729999879</v>
          </cell>
          <cell r="H1384">
            <v>0.94084119052686421</v>
          </cell>
          <cell r="I1384">
            <v>44.088939837510452</v>
          </cell>
          <cell r="J1384">
            <v>36098016.071299993</v>
          </cell>
          <cell r="K1384">
            <v>1.7459935586991557</v>
          </cell>
          <cell r="L1384">
            <v>1.0462497440650864</v>
          </cell>
          <cell r="M1384">
            <v>44480877.620118178</v>
          </cell>
          <cell r="N1384">
            <v>1.5871077581304249</v>
          </cell>
          <cell r="O1384">
            <v>4.1094272579381474</v>
          </cell>
          <cell r="P1384"/>
          <cell r="Q1384">
            <v>51986.857301596785</v>
          </cell>
        </row>
        <row r="1385">
          <cell r="D1385">
            <v>40465</v>
          </cell>
          <cell r="E1385" t="str">
            <v/>
          </cell>
          <cell r="F1385">
            <v>50778.960200000874</v>
          </cell>
          <cell r="G1385">
            <v>686626.85749999969</v>
          </cell>
          <cell r="H1385">
            <v>0.94340720100054687</v>
          </cell>
          <cell r="I1385">
            <v>43.87232702901089</v>
          </cell>
          <cell r="J1385">
            <v>36148795.031499997</v>
          </cell>
          <cell r="K1385">
            <v>1.744064180304326</v>
          </cell>
          <cell r="L1385">
            <v>1.0573486988041503</v>
          </cell>
          <cell r="M1385">
            <v>44514761.854699001</v>
          </cell>
          <cell r="N1385">
            <v>1.5882887243024064</v>
          </cell>
          <cell r="O1385">
            <v>4.0881729096687858</v>
          </cell>
          <cell r="P1385"/>
          <cell r="Q1385">
            <v>51986.857301596785</v>
          </cell>
        </row>
        <row r="1386">
          <cell r="D1386">
            <v>40466</v>
          </cell>
          <cell r="E1386" t="str">
            <v/>
          </cell>
          <cell r="F1386">
            <v>41463.158500000005</v>
          </cell>
          <cell r="G1386">
            <v>728090.01599999971</v>
          </cell>
          <cell r="H1386">
            <v>0.93368472185967444</v>
          </cell>
          <cell r="I1386">
            <v>44.697120649031874</v>
          </cell>
          <cell r="J1386">
            <v>36190258.189999998</v>
          </cell>
          <cell r="K1386">
            <v>1.7416961229893624</v>
          </cell>
          <cell r="L1386">
            <v>1.0711283597287125</v>
          </cell>
          <cell r="M1386">
            <v>44537668.113874935</v>
          </cell>
          <cell r="N1386">
            <v>1.5890779610239738</v>
          </cell>
          <cell r="O1386">
            <v>4.0740272251110881</v>
          </cell>
          <cell r="P1386"/>
          <cell r="Q1386">
            <v>51986.857301596785</v>
          </cell>
        </row>
        <row r="1387">
          <cell r="D1387">
            <v>40467</v>
          </cell>
          <cell r="E1387" t="str">
            <v/>
          </cell>
          <cell r="F1387">
            <v>34030.756499998963</v>
          </cell>
          <cell r="G1387">
            <v>762120.77249999868</v>
          </cell>
          <cell r="H1387">
            <v>0.91624211875155759</v>
          </cell>
          <cell r="I1387">
            <v>46.204256066276784</v>
          </cell>
          <cell r="J1387">
            <v>36224288.946499996</v>
          </cell>
          <cell r="K1387">
            <v>1.7389830856413167</v>
          </cell>
          <cell r="L1387">
            <v>1.0871308950135772</v>
          </cell>
          <cell r="M1387">
            <v>44557825.398035809</v>
          </cell>
          <cell r="N1387">
            <v>1.5897690897845294</v>
          </cell>
          <cell r="O1387">
            <v>4.0616783431135062</v>
          </cell>
          <cell r="P1387"/>
          <cell r="Q1387">
            <v>51986.857301596785</v>
          </cell>
        </row>
        <row r="1388">
          <cell r="D1388">
            <v>40468</v>
          </cell>
          <cell r="E1388" t="str">
            <v/>
          </cell>
          <cell r="F1388">
            <v>27628.084300000446</v>
          </cell>
          <cell r="G1388">
            <v>789748.85679999914</v>
          </cell>
          <cell r="H1388">
            <v>0.89360691369307688</v>
          </cell>
          <cell r="I1388">
            <v>48.211491880472799</v>
          </cell>
          <cell r="J1388">
            <v>36251917.0308</v>
          </cell>
          <cell r="K1388">
            <v>1.7359769548531316</v>
          </cell>
          <cell r="L1388">
            <v>1.1051346284828178</v>
          </cell>
          <cell r="M1388">
            <v>44565927.252776541</v>
          </cell>
          <cell r="N1388">
            <v>1.5900300786543053</v>
          </cell>
          <cell r="O1388">
            <v>4.0570243752156454</v>
          </cell>
          <cell r="P1388"/>
          <cell r="Q1388">
            <v>51986.857301596785</v>
          </cell>
        </row>
        <row r="1389">
          <cell r="D1389">
            <v>40469</v>
          </cell>
          <cell r="E1389" t="str">
            <v/>
          </cell>
          <cell r="F1389">
            <v>39733.360900001251</v>
          </cell>
          <cell r="G1389">
            <v>829482.21770000039</v>
          </cell>
          <cell r="H1389">
            <v>0.88642298880340997</v>
          </cell>
          <cell r="I1389">
            <v>48.860402712529371</v>
          </cell>
          <cell r="J1389">
            <v>36291650.3917</v>
          </cell>
          <cell r="K1389">
            <v>1.7335639938912233</v>
          </cell>
          <cell r="L1389">
            <v>1.1197959407224123</v>
          </cell>
          <cell r="M1389">
            <v>44587881.905400217</v>
          </cell>
          <cell r="N1389">
            <v>1.5907852918568974</v>
          </cell>
          <cell r="O1389">
            <v>4.043586041444625</v>
          </cell>
          <cell r="P1389"/>
          <cell r="Q1389">
            <v>51986.857301596785</v>
          </cell>
        </row>
        <row r="1390">
          <cell r="D1390">
            <v>40470</v>
          </cell>
          <cell r="E1390" t="str">
            <v/>
          </cell>
          <cell r="F1390">
            <v>28743.334999999075</v>
          </cell>
          <cell r="G1390">
            <v>858225.55269999942</v>
          </cell>
          <cell r="H1390">
            <v>0.86886894642487877</v>
          </cell>
          <cell r="I1390">
            <v>50.469354626444385</v>
          </cell>
          <cell r="J1390">
            <v>36320393.7267</v>
          </cell>
          <cell r="K1390">
            <v>1.7306393209557314</v>
          </cell>
          <cell r="L1390">
            <v>1.1378208252562416</v>
          </cell>
          <cell r="M1390">
            <v>44605886.737241358</v>
          </cell>
          <cell r="N1390">
            <v>1.5913995610476006</v>
          </cell>
          <cell r="O1390">
            <v>4.0326870390884562</v>
          </cell>
          <cell r="P1390"/>
          <cell r="Q1390">
            <v>51986.857301596785</v>
          </cell>
        </row>
        <row r="1391">
          <cell r="D1391">
            <v>40471</v>
          </cell>
          <cell r="E1391" t="str">
            <v/>
          </cell>
          <cell r="F1391">
            <v>33549.948499999475</v>
          </cell>
          <cell r="G1391">
            <v>891775.50119999889</v>
          </cell>
          <cell r="H1391">
            <v>0.8576932204484381</v>
          </cell>
          <cell r="I1391">
            <v>51.510470534831512</v>
          </cell>
          <cell r="J1391">
            <v>36353943.6752</v>
          </cell>
          <cell r="K1391">
            <v>1.7279575673944623</v>
          </cell>
          <cell r="L1391">
            <v>1.1545969354312624</v>
          </cell>
          <cell r="M1391">
            <v>44624896.638548359</v>
          </cell>
          <cell r="N1391">
            <v>1.5920496656725265</v>
          </cell>
          <cell r="O1391">
            <v>4.0211827710648906</v>
          </cell>
          <cell r="P1391"/>
          <cell r="Q1391">
            <v>51986.857301596785</v>
          </cell>
        </row>
        <row r="1392">
          <cell r="D1392">
            <v>40472</v>
          </cell>
          <cell r="E1392" t="str">
            <v/>
          </cell>
          <cell r="F1392">
            <v>33695.198500000362</v>
          </cell>
          <cell r="G1392">
            <v>925470.6996999993</v>
          </cell>
          <cell r="H1392">
            <v>0.84771489577412806</v>
          </cell>
          <cell r="I1392">
            <v>52.450700428663197</v>
          </cell>
          <cell r="J1392">
            <v>36387638.8737</v>
          </cell>
          <cell r="K1392">
            <v>1.7252959213960779</v>
          </cell>
          <cell r="L1392">
            <v>1.1714854942862729</v>
          </cell>
          <cell r="M1392">
            <v>44633422.059588984</v>
          </cell>
          <cell r="N1392">
            <v>1.5923257068426182</v>
          </cell>
          <cell r="O1392">
            <v>4.0163074268948389</v>
          </cell>
          <cell r="P1392"/>
          <cell r="Q1392">
            <v>51986.857301596785</v>
          </cell>
        </row>
        <row r="1393">
          <cell r="D1393">
            <v>40473</v>
          </cell>
          <cell r="E1393" t="str">
            <v/>
          </cell>
          <cell r="F1393">
            <v>28298.317600000344</v>
          </cell>
          <cell r="G1393">
            <v>953769.0172999996</v>
          </cell>
          <cell r="H1393">
            <v>0.83392494565483921</v>
          </cell>
          <cell r="I1393">
            <v>53.766058628346173</v>
          </cell>
          <cell r="J1393">
            <v>36415937.191299997</v>
          </cell>
          <cell r="K1393">
            <v>1.7223921042815449</v>
          </cell>
          <cell r="L1393">
            <v>1.190185182336434</v>
          </cell>
          <cell r="M1393">
            <v>44603890.701395199</v>
          </cell>
          <cell r="N1393">
            <v>1.5912440624430695</v>
          </cell>
          <cell r="O1393">
            <v>4.0354434016041107</v>
          </cell>
          <cell r="P1393"/>
          <cell r="Q1393">
            <v>51986.857301596785</v>
          </cell>
        </row>
        <row r="1394">
          <cell r="D1394">
            <v>40474</v>
          </cell>
          <cell r="E1394" t="str">
            <v/>
          </cell>
          <cell r="F1394">
            <v>26748.753899999261</v>
          </cell>
          <cell r="G1394">
            <v>980517.77119999891</v>
          </cell>
          <cell r="H1394">
            <v>0.8200381722664507</v>
          </cell>
          <cell r="I1394">
            <v>55.10855302819774</v>
          </cell>
          <cell r="J1394">
            <v>36442685.945199996</v>
          </cell>
          <cell r="K1394">
            <v>1.7194294211940913</v>
          </cell>
          <cell r="L1394">
            <v>1.2095634651817511</v>
          </cell>
          <cell r="M1394">
            <v>44574898.67250777</v>
          </cell>
          <cell r="N1394">
            <v>1.5901816964728817</v>
          </cell>
          <cell r="O1394">
            <v>4.0543230567278821</v>
          </cell>
          <cell r="P1394"/>
          <cell r="Q1394">
            <v>51986.857301596785</v>
          </cell>
        </row>
        <row r="1395">
          <cell r="D1395">
            <v>40475</v>
          </cell>
          <cell r="E1395" t="str">
            <v/>
          </cell>
          <cell r="F1395">
            <v>22695.358000000895</v>
          </cell>
          <cell r="G1395">
            <v>1003213.1291999999</v>
          </cell>
          <cell r="H1395">
            <v>0.80405989551355483</v>
          </cell>
          <cell r="I1395">
            <v>56.6741403714732</v>
          </cell>
          <cell r="J1395">
            <v>36465381.303199999</v>
          </cell>
          <cell r="K1395">
            <v>1.7162904581292209</v>
          </cell>
          <cell r="L1395">
            <v>1.2304298703033956</v>
          </cell>
          <cell r="M1395">
            <v>44553327.639534779</v>
          </cell>
          <cell r="N1395">
            <v>1.5893841027390252</v>
          </cell>
          <cell r="O1395">
            <v>4.0685527603438025</v>
          </cell>
          <cell r="P1395"/>
          <cell r="Q1395">
            <v>51986.857301596785</v>
          </cell>
        </row>
        <row r="1396">
          <cell r="D1396">
            <v>40476</v>
          </cell>
          <cell r="E1396" t="str">
            <v/>
          </cell>
          <cell r="F1396">
            <v>34018.446900000374</v>
          </cell>
          <cell r="G1396">
            <v>1037231.5761000002</v>
          </cell>
          <cell r="H1396">
            <v>0.79807215126130848</v>
          </cell>
          <cell r="I1396">
            <v>57.266262318319619</v>
          </cell>
          <cell r="J1396">
            <v>36499399.750100002</v>
          </cell>
          <cell r="K1396">
            <v>1.7136984536236455</v>
          </cell>
          <cell r="L1396">
            <v>1.2479240874975539</v>
          </cell>
          <cell r="M1396">
            <v>44524242.687473558</v>
          </cell>
          <cell r="N1396">
            <v>1.5883184922569291</v>
          </cell>
          <cell r="O1396">
            <v>4.0876385214178796</v>
          </cell>
          <cell r="P1396"/>
          <cell r="Q1396">
            <v>51986.857301596785</v>
          </cell>
        </row>
        <row r="1397">
          <cell r="D1397">
            <v>40477</v>
          </cell>
          <cell r="E1397" t="str">
            <v/>
          </cell>
          <cell r="F1397">
            <v>24004.951999998615</v>
          </cell>
          <cell r="G1397">
            <v>1061236.5280999988</v>
          </cell>
          <cell r="H1397">
            <v>0.78513669917596562</v>
          </cell>
          <cell r="I1397">
            <v>58.554884772453555</v>
          </cell>
          <cell r="J1397">
            <v>36523404.702100001</v>
          </cell>
          <cell r="K1397">
            <v>1.7106500687475781</v>
          </cell>
          <cell r="L1397">
            <v>1.2688083790366678</v>
          </cell>
          <cell r="M1397">
            <v>44490319.274248518</v>
          </cell>
          <cell r="N1397">
            <v>1.5870803194583938</v>
          </cell>
          <cell r="O1397">
            <v>4.1099223348536107</v>
          </cell>
          <cell r="Q1397">
            <v>51986.857301596785</v>
          </cell>
        </row>
        <row r="1398">
          <cell r="D1398">
            <v>40478</v>
          </cell>
          <cell r="E1398" t="str">
            <v/>
          </cell>
          <cell r="F1398">
            <v>34388.843900001026</v>
          </cell>
          <cell r="G1398">
            <v>1095625.372</v>
          </cell>
          <cell r="H1398">
            <v>0.78055723288037837</v>
          </cell>
          <cell r="I1398">
            <v>59.014029686240043</v>
          </cell>
          <cell r="J1398">
            <v>36557793.546000004</v>
          </cell>
          <cell r="K1398">
            <v>1.7081016628722783</v>
          </cell>
          <cell r="L1398">
            <v>1.2865279174292699</v>
          </cell>
          <cell r="M1398">
            <v>44483833.912181906</v>
          </cell>
          <cell r="N1398">
            <v>1.5868209566105569</v>
          </cell>
          <cell r="O1398">
            <v>4.1146048407004976</v>
          </cell>
          <cell r="Q1398">
            <v>51986.857301596785</v>
          </cell>
        </row>
        <row r="1399">
          <cell r="D1399">
            <v>40479</v>
          </cell>
          <cell r="E1399" t="str">
            <v/>
          </cell>
          <cell r="F1399">
            <v>29564.31300000022</v>
          </cell>
          <cell r="G1399">
            <v>1125189.6850000003</v>
          </cell>
          <cell r="H1399">
            <v>0.77299048218525135</v>
          </cell>
          <cell r="I1399">
            <v>59.775854787180705</v>
          </cell>
          <cell r="J1399">
            <v>36587357.859000005</v>
          </cell>
          <cell r="K1399">
            <v>1.7053407352374252</v>
          </cell>
          <cell r="L1399">
            <v>1.3059967461320987</v>
          </cell>
          <cell r="M1399">
            <v>44466442.74876067</v>
          </cell>
          <cell r="N1399">
            <v>1.5861725796027044</v>
          </cell>
          <cell r="O1399">
            <v>4.1263328449238408</v>
          </cell>
          <cell r="Q1399">
            <v>51986.857301596785</v>
          </cell>
        </row>
        <row r="1400">
          <cell r="D1400">
            <v>40480</v>
          </cell>
          <cell r="E1400" t="str">
            <v/>
          </cell>
          <cell r="F1400">
            <v>37397.583899999809</v>
          </cell>
          <cell r="G1400">
            <v>1162587.2689</v>
          </cell>
          <cell r="H1400">
            <v>0.77114136629555741</v>
          </cell>
          <cell r="I1400">
            <v>59.962603358228669</v>
          </cell>
          <cell r="J1400">
            <v>36624755.442900002</v>
          </cell>
          <cell r="K1400">
            <v>1.7029573823858353</v>
          </cell>
          <cell r="L1400">
            <v>1.323033193726697</v>
          </cell>
          <cell r="M1400">
            <v>44469248.067378186</v>
          </cell>
          <cell r="N1400">
            <v>1.5862446460670485</v>
          </cell>
          <cell r="O1400">
            <v>4.1250277147012238</v>
          </cell>
          <cell r="Q1400">
            <v>51986.857301596785</v>
          </cell>
        </row>
        <row r="1401">
          <cell r="D1401">
            <v>40481</v>
          </cell>
          <cell r="E1401" t="str">
            <v/>
          </cell>
          <cell r="F1401">
            <v>58892.121899999729</v>
          </cell>
          <cell r="G1401">
            <v>1221479.3907999997</v>
          </cell>
          <cell r="H1401">
            <v>0.78319755812749858</v>
          </cell>
          <cell r="I1401">
            <v>58.749125037976249</v>
          </cell>
          <cell r="J1401">
            <v>36683647.564800002</v>
          </cell>
          <cell r="K1401">
            <v>1.7015825550161758</v>
          </cell>
          <cell r="L1401">
            <v>1.3329586350356859</v>
          </cell>
          <cell r="M1401">
            <v>44497028.681532353</v>
          </cell>
          <cell r="N1401">
            <v>1.5872075779733394</v>
          </cell>
          <cell r="O1401">
            <v>4.1076266851683858</v>
          </cell>
          <cell r="Q1401">
            <v>51986.857301596785</v>
          </cell>
        </row>
        <row r="1402">
          <cell r="D1402">
            <v>40482</v>
          </cell>
          <cell r="E1402" t="str">
            <v>*</v>
          </cell>
          <cell r="F1402">
            <v>75672.382699999638</v>
          </cell>
          <cell r="G1402">
            <v>1297151.7734999994</v>
          </cell>
          <cell r="H1402">
            <v>0.80488815382746637</v>
          </cell>
          <cell r="I1402">
            <v>56.592461456372142</v>
          </cell>
          <cell r="J1402">
            <v>36759319.947499998</v>
          </cell>
          <cell r="K1402">
            <v>1.7009908275358743</v>
          </cell>
          <cell r="L1402">
            <v>1.3372527985375138</v>
          </cell>
          <cell r="M1402">
            <v>44546204.743499987</v>
          </cell>
          <cell r="N1402">
            <v>1.5889336373447995</v>
          </cell>
          <cell r="O1402">
            <v>4.0766104779327961</v>
          </cell>
          <cell r="Q1402">
            <v>51986.857301596785</v>
          </cell>
        </row>
        <row r="1403">
          <cell r="D1403">
            <v>40483</v>
          </cell>
          <cell r="E1403" t="str">
            <v/>
          </cell>
          <cell r="F1403">
            <v>116508.11730000058</v>
          </cell>
          <cell r="G1403">
            <v>116508.11730000058</v>
          </cell>
          <cell r="H1403">
            <v>1.3200457712548284</v>
          </cell>
          <cell r="I1403">
            <v>29.51382462100387</v>
          </cell>
          <cell r="J1403">
            <v>36875828.064800002</v>
          </cell>
          <cell r="K1403">
            <v>1.6994413191609494</v>
          </cell>
          <cell r="L1403">
            <v>0.95363847942211422</v>
          </cell>
          <cell r="M1403">
            <v>44629630.392518617</v>
          </cell>
          <cell r="N1403">
            <v>1.5919068698437131</v>
          </cell>
          <cell r="O1403">
            <v>2.8060261266057651</v>
          </cell>
          <cell r="Q1403">
            <v>88260.664771683325</v>
          </cell>
        </row>
        <row r="1404">
          <cell r="D1404">
            <v>40484</v>
          </cell>
          <cell r="E1404" t="str">
            <v/>
          </cell>
          <cell r="F1404">
            <v>106135.63070000053</v>
          </cell>
          <cell r="G1404">
            <v>222643.74800000113</v>
          </cell>
          <cell r="H1404">
            <v>1.2612852428425847</v>
          </cell>
          <cell r="I1404">
            <v>32.326165549917818</v>
          </cell>
          <cell r="J1404">
            <v>36981963.695500001</v>
          </cell>
          <cell r="K1404">
            <v>1.6974282802531628</v>
          </cell>
          <cell r="L1404">
            <v>0.96568714392670785</v>
          </cell>
          <cell r="M1404">
            <v>44694290.343302593</v>
          </cell>
          <cell r="N1404">
            <v>1.5942107350567405</v>
          </cell>
          <cell r="O1404">
            <v>2.7726592217275914</v>
          </cell>
          <cell r="Q1404">
            <v>88260.664771683325</v>
          </cell>
        </row>
        <row r="1405">
          <cell r="D1405">
            <v>40485</v>
          </cell>
          <cell r="E1405" t="str">
            <v/>
          </cell>
          <cell r="F1405">
            <v>88385.676099998498</v>
          </cell>
          <cell r="G1405">
            <v>311029.4240999996</v>
          </cell>
          <cell r="H1405">
            <v>1.1746622911598825</v>
          </cell>
          <cell r="I1405">
            <v>36.924739617169557</v>
          </cell>
          <cell r="J1405">
            <v>37070349.371600002</v>
          </cell>
          <cell r="K1405">
            <v>1.694620070643519</v>
          </cell>
          <cell r="L1405">
            <v>0.98274168579691734</v>
          </cell>
          <cell r="M1405">
            <v>44743853.813706242</v>
          </cell>
          <cell r="N1405">
            <v>1.5959761140982744</v>
          </cell>
          <cell r="O1405">
            <v>2.7473477420008052</v>
          </cell>
          <cell r="Q1405">
            <v>88260.664771683325</v>
          </cell>
        </row>
        <row r="1406">
          <cell r="D1406">
            <v>40486</v>
          </cell>
          <cell r="E1406" t="str">
            <v/>
          </cell>
          <cell r="F1406">
            <v>74364.687100000927</v>
          </cell>
          <cell r="G1406">
            <v>385394.11120000051</v>
          </cell>
          <cell r="H1406">
            <v>1.0916360991528768</v>
          </cell>
          <cell r="I1406">
            <v>41.86598740236429</v>
          </cell>
          <cell r="J1406">
            <v>37144714.058700003</v>
          </cell>
          <cell r="K1406">
            <v>1.6911960560411088</v>
          </cell>
          <cell r="L1406">
            <v>1.0039308054632157</v>
          </cell>
          <cell r="M1406">
            <v>44780154.152532503</v>
          </cell>
          <cell r="N1406">
            <v>1.5972684034371789</v>
          </cell>
          <cell r="O1406">
            <v>2.7289592373957561</v>
          </cell>
          <cell r="Q1406">
            <v>88260.664771683325</v>
          </cell>
        </row>
        <row r="1407">
          <cell r="D1407">
            <v>40487</v>
          </cell>
          <cell r="E1407" t="str">
            <v/>
          </cell>
          <cell r="F1407">
            <v>54429.47969999956</v>
          </cell>
          <cell r="G1407">
            <v>439823.59090000007</v>
          </cell>
          <cell r="H1407">
            <v>0.99664690275731682</v>
          </cell>
          <cell r="I1407">
            <v>48.177201115649851</v>
          </cell>
          <cell r="J1407">
            <v>37199143.538400002</v>
          </cell>
          <cell r="K1407">
            <v>1.6868954343972551</v>
          </cell>
          <cell r="L1407">
            <v>1.0311716853009911</v>
          </cell>
          <cell r="M1407">
            <v>44792574.523236297</v>
          </cell>
          <cell r="N1407">
            <v>1.5977089127545703</v>
          </cell>
          <cell r="O1407">
            <v>2.7227179458493178</v>
          </cell>
          <cell r="Q1407">
            <v>88260.664771683325</v>
          </cell>
        </row>
        <row r="1408">
          <cell r="D1408">
            <v>40488</v>
          </cell>
          <cell r="E1408" t="str">
            <v/>
          </cell>
          <cell r="F1408">
            <v>55137.306299999356</v>
          </cell>
          <cell r="G1408">
            <v>494960.89719999942</v>
          </cell>
          <cell r="H1408">
            <v>0.93465739330271802</v>
          </cell>
          <cell r="I1408">
            <v>52.666368181162738</v>
          </cell>
          <cell r="J1408">
            <v>37254280.844700001</v>
          </cell>
          <cell r="K1408">
            <v>1.6826610716316412</v>
          </cell>
          <cell r="L1408">
            <v>1.0586906414373543</v>
          </cell>
          <cell r="M1408">
            <v>44785122.209851675</v>
          </cell>
          <cell r="N1408">
            <v>1.597440581891125</v>
          </cell>
          <cell r="O1408">
            <v>2.7265181281686757</v>
          </cell>
          <cell r="Q1408">
            <v>88260.664771683325</v>
          </cell>
        </row>
        <row r="1409">
          <cell r="D1409">
            <v>40489</v>
          </cell>
          <cell r="E1409" t="str">
            <v/>
          </cell>
          <cell r="F1409">
            <v>50599.790100000144</v>
          </cell>
          <cell r="G1409">
            <v>545560.68729999952</v>
          </cell>
          <cell r="H1409">
            <v>0.88303482921263576</v>
          </cell>
          <cell r="I1409">
            <v>56.611892162016119</v>
          </cell>
          <cell r="J1409">
            <v>37304880.634800002</v>
          </cell>
          <cell r="K1409">
            <v>1.6782562032101467</v>
          </cell>
          <cell r="L1409">
            <v>1.0880707045471949</v>
          </cell>
          <cell r="M1409">
            <v>44771027.570106119</v>
          </cell>
          <cell r="N1409">
            <v>1.5969353270975193</v>
          </cell>
          <cell r="O1409">
            <v>2.7336874451822424</v>
          </cell>
          <cell r="Q1409">
            <v>88260.664771683325</v>
          </cell>
        </row>
        <row r="1410">
          <cell r="D1410">
            <v>40490</v>
          </cell>
          <cell r="E1410" t="str">
            <v/>
          </cell>
          <cell r="F1410">
            <v>62670.370400001571</v>
          </cell>
          <cell r="G1410">
            <v>608231.05770000105</v>
          </cell>
          <cell r="H1410">
            <v>0.86141297948723916</v>
          </cell>
          <cell r="I1410">
            <v>58.315355717352965</v>
          </cell>
          <cell r="J1410">
            <v>37367551.005200006</v>
          </cell>
          <cell r="K1410">
            <v>1.6744270552148861</v>
          </cell>
          <cell r="L1410">
            <v>1.1142495422499454</v>
          </cell>
          <cell r="M1410">
            <v>44763325.815634422</v>
          </cell>
          <cell r="N1410">
            <v>1.5966581010095282</v>
          </cell>
          <cell r="O1410">
            <v>2.7376287886236139</v>
          </cell>
          <cell r="Q1410">
            <v>88260.664771683325</v>
          </cell>
        </row>
        <row r="1411">
          <cell r="D1411">
            <v>40491</v>
          </cell>
          <cell r="E1411" t="str">
            <v/>
          </cell>
          <cell r="F1411">
            <v>116072.30729999844</v>
          </cell>
          <cell r="G1411">
            <v>724303.36499999953</v>
          </cell>
          <cell r="H1411">
            <v>0.91182353854745091</v>
          </cell>
          <cell r="I1411">
            <v>54.389514395755846</v>
          </cell>
          <cell r="J1411">
            <v>37483623.312500007</v>
          </cell>
          <cell r="K1411">
            <v>1.6730115717190532</v>
          </cell>
          <cell r="L1411">
            <v>1.1240799819430825</v>
          </cell>
          <cell r="M1411">
            <v>44799127.050397515</v>
          </cell>
          <cell r="N1411">
            <v>1.5979325766475576</v>
          </cell>
          <cell r="O1411">
            <v>2.7195542149723528</v>
          </cell>
          <cell r="Q1411">
            <v>88260.664771683325</v>
          </cell>
        </row>
        <row r="1412">
          <cell r="D1412">
            <v>40492</v>
          </cell>
          <cell r="E1412" t="str">
            <v/>
          </cell>
          <cell r="F1412">
            <v>113766.7388000004</v>
          </cell>
          <cell r="G1412">
            <v>838070.10379999992</v>
          </cell>
          <cell r="H1412">
            <v>0.94953975926643852</v>
          </cell>
          <cell r="I1412">
            <v>51.562968755949676</v>
          </cell>
          <cell r="J1412">
            <v>37597390.051300004</v>
          </cell>
          <cell r="K1412">
            <v>1.6715046956732686</v>
          </cell>
          <cell r="L1412">
            <v>1.1346371565309266</v>
          </cell>
          <cell r="M1412">
            <v>44842433.302289978</v>
          </cell>
          <cell r="N1412">
            <v>1.5994747430549745</v>
          </cell>
          <cell r="O1412">
            <v>2.6978355727000691</v>
          </cell>
          <cell r="Q1412">
            <v>88260.664771683325</v>
          </cell>
        </row>
        <row r="1413">
          <cell r="D1413">
            <v>40493</v>
          </cell>
          <cell r="E1413" t="str">
            <v/>
          </cell>
          <cell r="F1413">
            <v>95355.308200001135</v>
          </cell>
          <cell r="G1413">
            <v>933425.41200000106</v>
          </cell>
          <cell r="H1413">
            <v>0.96143458533736748</v>
          </cell>
          <cell r="I1413">
            <v>50.69254771070667</v>
          </cell>
          <cell r="J1413">
            <v>37692745.359500006</v>
          </cell>
          <cell r="K1413">
            <v>1.6691942629897176</v>
          </cell>
          <cell r="L1413">
            <v>1.1510101744084733</v>
          </cell>
          <cell r="M1413">
            <v>44878189.462183341</v>
          </cell>
          <cell r="N1413">
            <v>1.60074760248639</v>
          </cell>
          <cell r="O1413">
            <v>2.6800344984456936</v>
          </cell>
          <cell r="Q1413">
            <v>88260.664771683325</v>
          </cell>
        </row>
        <row r="1414">
          <cell r="D1414">
            <v>40494</v>
          </cell>
          <cell r="E1414" t="str">
            <v/>
          </cell>
          <cell r="F1414">
            <v>86058.245199999452</v>
          </cell>
          <cell r="G1414">
            <v>1019483.6572000005</v>
          </cell>
          <cell r="H1414">
            <v>0.96256890488083147</v>
          </cell>
          <cell r="I1414">
            <v>50.610081812961219</v>
          </cell>
          <cell r="J1414">
            <v>37778803.604700007</v>
          </cell>
          <cell r="K1414">
            <v>1.6664917105472681</v>
          </cell>
          <cell r="L1414">
            <v>1.1704514117132581</v>
          </cell>
          <cell r="M1414">
            <v>44875990.393592395</v>
          </cell>
          <cell r="N1414">
            <v>1.6006666456007368</v>
          </cell>
          <cell r="O1414">
            <v>2.6811633405375956</v>
          </cell>
          <cell r="Q1414">
            <v>88260.664771683325</v>
          </cell>
        </row>
        <row r="1415">
          <cell r="D1415">
            <v>40495</v>
          </cell>
          <cell r="E1415" t="str">
            <v/>
          </cell>
          <cell r="F1415">
            <v>86726.381799999057</v>
          </cell>
          <cell r="G1415">
            <v>1106210.0389999996</v>
          </cell>
          <cell r="H1415">
            <v>0.96411102435268925</v>
          </cell>
          <cell r="I1415">
            <v>50.498120173952579</v>
          </cell>
          <cell r="J1415">
            <v>37865529.986500002</v>
          </cell>
          <cell r="K1415">
            <v>1.663839478811729</v>
          </cell>
          <cell r="L1415">
            <v>1.1898384817613405</v>
          </cell>
          <cell r="M1415">
            <v>44873263.22590334</v>
          </cell>
          <cell r="N1415">
            <v>1.6005668524099692</v>
          </cell>
          <cell r="O1415">
            <v>2.6825554561574649</v>
          </cell>
          <cell r="Q1415">
            <v>88260.664771683325</v>
          </cell>
        </row>
        <row r="1416">
          <cell r="D1416">
            <v>40496</v>
          </cell>
          <cell r="E1416" t="str">
            <v/>
          </cell>
          <cell r="F1416">
            <v>123945.34140000009</v>
          </cell>
          <cell r="G1416">
            <v>1230155.3803999997</v>
          </cell>
          <cell r="H1416">
            <v>0.99555381419848121</v>
          </cell>
          <cell r="I1416">
            <v>48.253882550076632</v>
          </cell>
          <cell r="J1416">
            <v>37989475.3279</v>
          </cell>
          <cell r="K1416">
            <v>1.662836850194829</v>
          </cell>
          <cell r="L1416">
            <v>1.1972477939911852</v>
          </cell>
          <cell r="M1416">
            <v>44911638.573842488</v>
          </cell>
          <cell r="N1416">
            <v>1.6019331267592589</v>
          </cell>
          <cell r="O1416">
            <v>2.663555760521108</v>
          </cell>
          <cell r="Q1416">
            <v>88260.664771683325</v>
          </cell>
        </row>
        <row r="1417">
          <cell r="D1417">
            <v>40497</v>
          </cell>
          <cell r="E1417" t="str">
            <v/>
          </cell>
          <cell r="F1417">
            <v>150773.4472</v>
          </cell>
          <cell r="G1417">
            <v>1380928.8275999997</v>
          </cell>
          <cell r="H1417">
            <v>1.0430685297708775</v>
          </cell>
          <cell r="I1417">
            <v>45.005280416006968</v>
          </cell>
          <cell r="J1417">
            <v>38140248.7751</v>
          </cell>
          <cell r="K1417">
            <v>1.6630117121368428</v>
          </cell>
          <cell r="L1417">
            <v>1.1959523883135148</v>
          </cell>
          <cell r="M1417">
            <v>44938450.721824206</v>
          </cell>
          <cell r="N1417">
            <v>1.6028869548557179</v>
          </cell>
          <cell r="O1417">
            <v>2.6503678996472213</v>
          </cell>
          <cell r="Q1417">
            <v>88260.664771683325</v>
          </cell>
        </row>
        <row r="1418">
          <cell r="D1418">
            <v>40498</v>
          </cell>
          <cell r="E1418" t="str">
            <v/>
          </cell>
          <cell r="F1418">
            <v>120984.84509999989</v>
          </cell>
          <cell r="G1418">
            <v>1501913.6726999995</v>
          </cell>
          <cell r="H1418">
            <v>1.0635497113756862</v>
          </cell>
          <cell r="I1418">
            <v>43.658952318701068</v>
          </cell>
          <cell r="J1418">
            <v>38261233.620200001</v>
          </cell>
          <cell r="K1418">
            <v>1.6618913540098477</v>
          </cell>
          <cell r="L1418">
            <v>1.2042756560381673</v>
          </cell>
          <cell r="M1418">
            <v>44890746.89918489</v>
          </cell>
          <cell r="N1418">
            <v>1.601182911524375</v>
          </cell>
          <cell r="O1418">
            <v>2.6739724392496389</v>
          </cell>
          <cell r="Q1418">
            <v>88260.664771683325</v>
          </cell>
        </row>
        <row r="1419">
          <cell r="D1419">
            <v>40499</v>
          </cell>
          <cell r="E1419" t="str">
            <v/>
          </cell>
          <cell r="F1419">
            <v>104555.53770000128</v>
          </cell>
          <cell r="G1419">
            <v>1606469.2104000009</v>
          </cell>
          <cell r="H1419">
            <v>1.0706716190220309</v>
          </cell>
          <cell r="I1419">
            <v>43.198469875900415</v>
          </cell>
          <cell r="J1419">
            <v>38365789.157900006</v>
          </cell>
          <cell r="K1419">
            <v>1.6600686651861309</v>
          </cell>
          <cell r="L1419">
            <v>1.2179361025760005</v>
          </cell>
          <cell r="M1419">
            <v>44844175.977091536</v>
          </cell>
          <cell r="N1419">
            <v>1.5995192822877278</v>
          </cell>
          <cell r="O1419">
            <v>2.6972107849557614</v>
          </cell>
          <cell r="Q1419">
            <v>88260.664771683325</v>
          </cell>
        </row>
        <row r="1420">
          <cell r="D1420">
            <v>40500</v>
          </cell>
          <cell r="E1420" t="str">
            <v/>
          </cell>
          <cell r="F1420">
            <v>107577.8775999986</v>
          </cell>
          <cell r="G1420">
            <v>1714047.0879999995</v>
          </cell>
          <cell r="H1420">
            <v>1.0789046113413505</v>
          </cell>
          <cell r="I1420">
            <v>42.671090106413409</v>
          </cell>
          <cell r="J1420">
            <v>38473367.035500005</v>
          </cell>
          <cell r="K1420">
            <v>1.6583901226961486</v>
          </cell>
          <cell r="L1420">
            <v>1.2306482629856896</v>
          </cell>
          <cell r="M1420">
            <v>44821311.976137564</v>
          </cell>
          <cell r="N1420">
            <v>1.5987012445195248</v>
          </cell>
          <cell r="O1420">
            <v>2.708708125765269</v>
          </cell>
          <cell r="Q1420">
            <v>88260.664771683325</v>
          </cell>
        </row>
        <row r="1421">
          <cell r="D1421">
            <v>40501</v>
          </cell>
          <cell r="E1421" t="str">
            <v/>
          </cell>
          <cell r="F1421">
            <v>106889.56950000163</v>
          </cell>
          <cell r="G1421">
            <v>1820936.6575000011</v>
          </cell>
          <cell r="H1421">
            <v>1.0858605211652164</v>
          </cell>
          <cell r="I1421">
            <v>42.229647641406345</v>
          </cell>
          <cell r="J1421">
            <v>38580256.605000004</v>
          </cell>
          <cell r="K1421">
            <v>1.656694746721479</v>
          </cell>
          <cell r="L1421">
            <v>1.2436176820411537</v>
          </cell>
          <cell r="M1421">
            <v>44826058.502291828</v>
          </cell>
          <cell r="N1421">
            <v>1.5988680291056574</v>
          </cell>
          <cell r="O1421">
            <v>2.706360213867065</v>
          </cell>
          <cell r="Q1421">
            <v>88260.664771683325</v>
          </cell>
        </row>
        <row r="1422">
          <cell r="D1422">
            <v>40502</v>
          </cell>
          <cell r="E1422" t="str">
            <v/>
          </cell>
          <cell r="F1422">
            <v>133841.30889999968</v>
          </cell>
          <cell r="G1422">
            <v>1954777.9664000007</v>
          </cell>
          <cell r="H1422">
            <v>1.1073891021876561</v>
          </cell>
          <cell r="I1422">
            <v>40.887345576836907</v>
          </cell>
          <cell r="J1422">
            <v>38714097.913900003</v>
          </cell>
          <cell r="K1422">
            <v>1.6561651520666345</v>
          </cell>
          <cell r="L1422">
            <v>1.2476959454084446</v>
          </cell>
          <cell r="M1422">
            <v>44873948.387248158</v>
          </cell>
          <cell r="N1422">
            <v>1.6005736597844502</v>
          </cell>
          <cell r="O1422">
            <v>2.6824604713063027</v>
          </cell>
          <cell r="Q1422">
            <v>88260.664771683325</v>
          </cell>
        </row>
        <row r="1423">
          <cell r="D1423">
            <v>40503</v>
          </cell>
          <cell r="E1423" t="str">
            <v/>
          </cell>
          <cell r="F1423">
            <v>167851.9231999995</v>
          </cell>
          <cell r="G1423">
            <v>2122629.8896000003</v>
          </cell>
          <cell r="H1423">
            <v>1.1452170007097542</v>
          </cell>
          <cell r="I1423">
            <v>38.616198476308213</v>
          </cell>
          <cell r="J1423">
            <v>38881949.837099999</v>
          </cell>
          <cell r="K1423">
            <v>1.6570890217666914</v>
          </cell>
          <cell r="L1423">
            <v>1.2405898227318413</v>
          </cell>
          <cell r="M1423">
            <v>44965123.545526519</v>
          </cell>
          <cell r="N1423">
            <v>1.6038231911208161</v>
          </cell>
          <cell r="O1423">
            <v>2.637483953542108</v>
          </cell>
          <cell r="Q1423">
            <v>88260.664771683325</v>
          </cell>
        </row>
        <row r="1424">
          <cell r="D1424">
            <v>40504</v>
          </cell>
          <cell r="E1424" t="str">
            <v/>
          </cell>
          <cell r="F1424">
            <v>156566.08919999952</v>
          </cell>
          <cell r="G1424">
            <v>2279195.9787999997</v>
          </cell>
          <cell r="H1424">
            <v>1.1737937560993736</v>
          </cell>
          <cell r="I1424">
            <v>36.973683638095565</v>
          </cell>
          <cell r="J1424">
            <v>39038515.926299997</v>
          </cell>
          <cell r="K1424">
            <v>1.6575267847168154</v>
          </cell>
          <cell r="L1424">
            <v>1.2372363184704471</v>
          </cell>
          <cell r="M1424">
            <v>45049437.654499747</v>
          </cell>
          <cell r="N1424">
            <v>1.6068279916152592</v>
          </cell>
          <cell r="O1424">
            <v>2.5965367072481649</v>
          </cell>
          <cell r="Q1424">
            <v>88260.664771683325</v>
          </cell>
        </row>
        <row r="1425">
          <cell r="D1425">
            <v>40505</v>
          </cell>
          <cell r="E1425" t="str">
            <v/>
          </cell>
          <cell r="F1425">
            <v>131547.87579999992</v>
          </cell>
          <cell r="G1425">
            <v>2410743.8545999997</v>
          </cell>
          <cell r="H1425">
            <v>1.1875613045872708</v>
          </cell>
          <cell r="I1425">
            <v>36.204583395982468</v>
          </cell>
          <cell r="J1425">
            <v>39170063.802099995</v>
          </cell>
          <cell r="K1425">
            <v>1.6569030025681326</v>
          </cell>
          <cell r="L1425">
            <v>1.2420174822744823</v>
          </cell>
          <cell r="M1425">
            <v>45109539.887398683</v>
          </cell>
          <cell r="N1425">
            <v>1.6089691923171114</v>
          </cell>
          <cell r="O1425">
            <v>2.5677295671916678</v>
          </cell>
          <cell r="Q1425">
            <v>88260.664771683325</v>
          </cell>
        </row>
        <row r="1426">
          <cell r="D1426">
            <v>40506</v>
          </cell>
          <cell r="E1426" t="str">
            <v/>
          </cell>
          <cell r="F1426">
            <v>103638.17800000102</v>
          </cell>
          <cell r="G1426">
            <v>2514382.032600001</v>
          </cell>
          <cell r="H1426">
            <v>1.1870057663401163</v>
          </cell>
          <cell r="I1426">
            <v>36.235339921353194</v>
          </cell>
          <cell r="J1426">
            <v>39273701.980099998</v>
          </cell>
          <cell r="K1426">
            <v>1.6551076652279524</v>
          </cell>
          <cell r="L1426">
            <v>1.2558779531072539</v>
          </cell>
          <cell r="M1426">
            <v>45152510.694755487</v>
          </cell>
          <cell r="N1426">
            <v>1.6104993427488448</v>
          </cell>
          <cell r="O1426">
            <v>2.547330857645258</v>
          </cell>
          <cell r="Q1426">
            <v>88260.664771683325</v>
          </cell>
        </row>
        <row r="1427">
          <cell r="D1427">
            <v>40507</v>
          </cell>
          <cell r="E1427" t="str">
            <v/>
          </cell>
          <cell r="F1427">
            <v>103580.48439999975</v>
          </cell>
          <cell r="G1427">
            <v>2617962.5170000009</v>
          </cell>
          <cell r="H1427">
            <v>1.1864685242388622</v>
          </cell>
          <cell r="I1427">
            <v>36.265105662202771</v>
          </cell>
          <cell r="J1427">
            <v>39377282.464499995</v>
          </cell>
          <cell r="K1427">
            <v>1.6533232117599803</v>
          </cell>
          <cell r="L1427">
            <v>1.2698020075366689</v>
          </cell>
          <cell r="M1427">
            <v>45200498.612971604</v>
          </cell>
          <cell r="N1427">
            <v>1.6122084383478914</v>
          </cell>
          <cell r="O1427">
            <v>2.5247298809818575</v>
          </cell>
          <cell r="Q1427">
            <v>88260.664771683325</v>
          </cell>
        </row>
        <row r="1428">
          <cell r="D1428">
            <v>40508</v>
          </cell>
          <cell r="E1428" t="str">
            <v/>
          </cell>
          <cell r="F1428">
            <v>95992.900599999281</v>
          </cell>
          <cell r="G1428">
            <v>2713955.4176000003</v>
          </cell>
          <cell r="H1428">
            <v>1.1826661508492544</v>
          </cell>
          <cell r="I1428">
            <v>36.476398307825278</v>
          </cell>
          <cell r="J1428">
            <v>39473275.365099996</v>
          </cell>
          <cell r="K1428">
            <v>1.6512345334423775</v>
          </cell>
          <cell r="L1428">
            <v>1.286288843222283</v>
          </cell>
          <cell r="M1428">
            <v>45231252.483851746</v>
          </cell>
          <cell r="N1428">
            <v>1.6133028266582143</v>
          </cell>
          <cell r="O1428">
            <v>2.510358656124434</v>
          </cell>
          <cell r="Q1428">
            <v>88260.664771683325</v>
          </cell>
        </row>
        <row r="1429">
          <cell r="D1429">
            <v>40509</v>
          </cell>
          <cell r="E1429" t="str">
            <v/>
          </cell>
          <cell r="F1429">
            <v>83954.054500001395</v>
          </cell>
          <cell r="G1429">
            <v>2797909.4721000018</v>
          </cell>
          <cell r="H1429">
            <v>1.1740935445309599</v>
          </cell>
          <cell r="I1429">
            <v>36.956783363735134</v>
          </cell>
          <cell r="J1429">
            <v>39557229.419599995</v>
          </cell>
          <cell r="K1429">
            <v>1.6486594686084879</v>
          </cell>
          <cell r="L1429">
            <v>1.3068987869352733</v>
          </cell>
          <cell r="M1429">
            <v>45254381.773931146</v>
          </cell>
          <cell r="N1429">
            <v>1.6141252593290887</v>
          </cell>
          <cell r="O1429">
            <v>2.4996102388376573</v>
          </cell>
          <cell r="Q1429">
            <v>88260.664771683325</v>
          </cell>
        </row>
        <row r="1430">
          <cell r="D1430">
            <v>40510</v>
          </cell>
          <cell r="E1430" t="str">
            <v/>
          </cell>
          <cell r="F1430">
            <v>85808.946399998575</v>
          </cell>
          <cell r="G1430">
            <v>2883718.4185000001</v>
          </cell>
          <cell r="H1430">
            <v>1.1668838409984355</v>
          </cell>
          <cell r="I1430">
            <v>37.365119711323601</v>
          </cell>
          <cell r="J1430">
            <v>39643038.365999997</v>
          </cell>
          <cell r="K1430">
            <v>1.6461803036927847</v>
          </cell>
          <cell r="L1430">
            <v>1.3270413043752094</v>
          </cell>
          <cell r="M1430">
            <v>45276261.106976628</v>
          </cell>
          <cell r="N1430">
            <v>1.6149031062360155</v>
          </cell>
          <cell r="O1430">
            <v>2.4894850558590864</v>
          </cell>
          <cell r="Q1430">
            <v>88260.664771683325</v>
          </cell>
        </row>
        <row r="1431">
          <cell r="D1431">
            <v>40511</v>
          </cell>
          <cell r="E1431" t="str">
            <v/>
          </cell>
          <cell r="F1431">
            <v>76351.96480000118</v>
          </cell>
          <cell r="G1431">
            <v>2960070.3833000013</v>
          </cell>
          <cell r="H1431">
            <v>1.156476588881685</v>
          </cell>
          <cell r="I1431">
            <v>37.9615562696886</v>
          </cell>
          <cell r="J1431">
            <v>39719390.330799997</v>
          </cell>
          <cell r="K1431">
            <v>1.6433279769508045</v>
          </cell>
          <cell r="L1431">
            <v>1.3505852890204006</v>
          </cell>
          <cell r="M1431">
            <v>45254612.262671724</v>
          </cell>
          <cell r="N1431">
            <v>1.6141284002749035</v>
          </cell>
          <cell r="O1431">
            <v>2.4995692741998421</v>
          </cell>
          <cell r="Q1431">
            <v>88260.664771683325</v>
          </cell>
        </row>
        <row r="1432">
          <cell r="D1432">
            <v>40512</v>
          </cell>
          <cell r="E1432" t="str">
            <v>*</v>
          </cell>
          <cell r="F1432">
            <v>77686.505399999587</v>
          </cell>
          <cell r="G1432">
            <v>3037756.8887000009</v>
          </cell>
          <cell r="H1432">
            <v>1.1472671684334907</v>
          </cell>
          <cell r="I1432">
            <v>38.496273517418047</v>
          </cell>
          <cell r="J1432">
            <v>39797076.836199999</v>
          </cell>
          <cell r="K1432">
            <v>1.6405514194518831</v>
          </cell>
          <cell r="L1432">
            <v>1.3738894933197909</v>
          </cell>
          <cell r="M1432">
            <v>45220490.189199984</v>
          </cell>
          <cell r="N1432">
            <v>1.6129088059275496</v>
          </cell>
          <cell r="O1432">
            <v>2.5155237928331964</v>
          </cell>
          <cell r="Q1432">
            <v>88260.664771683325</v>
          </cell>
        </row>
        <row r="1433">
          <cell r="D1433">
            <v>40513</v>
          </cell>
          <cell r="E1433" t="str">
            <v/>
          </cell>
          <cell r="F1433">
            <v>69215.747299999086</v>
          </cell>
          <cell r="G1433">
            <v>69215.747299999086</v>
          </cell>
          <cell r="H1433">
            <v>0.58549793051647958</v>
          </cell>
          <cell r="I1433">
            <v>65.251641128105092</v>
          </cell>
          <cell r="J1433">
            <v>39866292.583499998</v>
          </cell>
          <cell r="K1433">
            <v>1.6354348200454076</v>
          </cell>
          <cell r="L1433">
            <v>1.1374539014625595</v>
          </cell>
          <cell r="M1433">
            <v>45204259.621099219</v>
          </cell>
          <cell r="N1433">
            <v>1.6125405351421231</v>
          </cell>
          <cell r="O1433">
            <v>1.3224486585861062</v>
          </cell>
          <cell r="Q1433">
            <v>118216.89487261292</v>
          </cell>
        </row>
        <row r="1434">
          <cell r="D1434">
            <v>40514</v>
          </cell>
          <cell r="E1434" t="str">
            <v/>
          </cell>
          <cell r="F1434">
            <v>74540.102900001264</v>
          </cell>
          <cell r="G1434">
            <v>143755.85020000034</v>
          </cell>
          <cell r="H1434">
            <v>0.60801736653169347</v>
          </cell>
          <cell r="I1434">
            <v>63.307472072755743</v>
          </cell>
          <cell r="J1434">
            <v>39940832.686399996</v>
          </cell>
          <cell r="K1434">
            <v>1.6305849750474761</v>
          </cell>
          <cell r="L1434">
            <v>1.174438178269599</v>
          </cell>
          <cell r="M1434">
            <v>45157495.953321338</v>
          </cell>
          <cell r="N1434">
            <v>1.6110828394980823</v>
          </cell>
          <cell r="O1434">
            <v>1.3351566931303349</v>
          </cell>
          <cell r="Q1434">
            <v>118216.89487261292</v>
          </cell>
        </row>
        <row r="1435">
          <cell r="D1435">
            <v>40515</v>
          </cell>
          <cell r="E1435" t="str">
            <v/>
          </cell>
          <cell r="F1435">
            <v>69403.125899999359</v>
          </cell>
          <cell r="G1435">
            <v>213158.97609999968</v>
          </cell>
          <cell r="H1435">
            <v>0.6010392347887149</v>
          </cell>
          <cell r="I1435">
            <v>63.906012361814788</v>
          </cell>
          <cell r="J1435">
            <v>40010235.812299997</v>
          </cell>
          <cell r="K1435">
            <v>1.6255730080395139</v>
          </cell>
          <cell r="L1435">
            <v>1.2138717316900305</v>
          </cell>
          <cell r="M1435">
            <v>45107841.289301515</v>
          </cell>
          <cell r="N1435">
            <v>1.6095216074087231</v>
          </cell>
          <cell r="O1435">
            <v>1.3488971049910425</v>
          </cell>
          <cell r="Q1435">
            <v>118216.89487261292</v>
          </cell>
        </row>
        <row r="1436">
          <cell r="D1436">
            <v>40516</v>
          </cell>
          <cell r="E1436" t="str">
            <v/>
          </cell>
          <cell r="F1436">
            <v>68897.900400000042</v>
          </cell>
          <cell r="G1436">
            <v>282056.87649999972</v>
          </cell>
          <cell r="H1436">
            <v>0.59648173977995278</v>
          </cell>
          <cell r="I1436">
            <v>64.298844374063464</v>
          </cell>
          <cell r="J1436">
            <v>40079133.712699994</v>
          </cell>
          <cell r="K1436">
            <v>1.6205885274561833</v>
          </cell>
          <cell r="L1436">
            <v>1.25434822884819</v>
          </cell>
          <cell r="M1436">
            <v>45065370.144806996</v>
          </cell>
          <cell r="N1436">
            <v>1.6082163204724356</v>
          </cell>
          <cell r="O1436">
            <v>1.3604888250838054</v>
          </cell>
          <cell r="Q1436">
            <v>118216.89487261292</v>
          </cell>
        </row>
        <row r="1437">
          <cell r="D1437">
            <v>40517</v>
          </cell>
          <cell r="E1437" t="str">
            <v/>
          </cell>
          <cell r="F1437">
            <v>97553.830299999827</v>
          </cell>
          <cell r="G1437">
            <v>379610.70679999958</v>
          </cell>
          <cell r="H1437">
            <v>0.64222750429886866</v>
          </cell>
          <cell r="I1437">
            <v>60.427186331928553</v>
          </cell>
          <cell r="J1437">
            <v>40176687.542999998</v>
          </cell>
          <cell r="K1437">
            <v>1.6168046546752979</v>
          </cell>
          <cell r="L1437">
            <v>1.2859367271095268</v>
          </cell>
          <cell r="M1437">
            <v>45055404.593680054</v>
          </cell>
          <cell r="N1437">
            <v>1.6080708482919588</v>
          </cell>
          <cell r="O1437">
            <v>1.3617865981125798</v>
          </cell>
          <cell r="Q1437">
            <v>118216.89487261292</v>
          </cell>
        </row>
        <row r="1438">
          <cell r="D1438">
            <v>40518</v>
          </cell>
          <cell r="E1438" t="str">
            <v/>
          </cell>
          <cell r="F1438">
            <v>263105.36650000035</v>
          </cell>
          <cell r="G1438">
            <v>642716.07329999993</v>
          </cell>
          <cell r="H1438">
            <v>0.90612552178289463</v>
          </cell>
          <cell r="I1438">
            <v>41.64727215265335</v>
          </cell>
          <cell r="J1438">
            <v>40439792.909499995</v>
          </cell>
          <cell r="K1438">
            <v>1.619687253781511</v>
          </cell>
          <cell r="L1438">
            <v>1.2618039894564337</v>
          </cell>
          <cell r="M1438">
            <v>45121432.825285323</v>
          </cell>
          <cell r="N1438">
            <v>1.610637984049885</v>
          </cell>
          <cell r="O1438">
            <v>1.3390581450559824</v>
          </cell>
          <cell r="Q1438">
            <v>118216.89487261292</v>
          </cell>
        </row>
        <row r="1439">
          <cell r="D1439">
            <v>40519</v>
          </cell>
          <cell r="E1439" t="str">
            <v/>
          </cell>
          <cell r="F1439">
            <v>331623.48850000039</v>
          </cell>
          <cell r="G1439">
            <v>974339.56180000026</v>
          </cell>
          <cell r="H1439">
            <v>1.1774236340873034</v>
          </cell>
          <cell r="I1439">
            <v>28.346292019457508</v>
          </cell>
          <cell r="J1439">
            <v>40771416.397999994</v>
          </cell>
          <cell r="K1439">
            <v>1.6252740274872877</v>
          </cell>
          <cell r="L1439">
            <v>1.2162638311553176</v>
          </cell>
          <cell r="M1439">
            <v>45236433.99067951</v>
          </cell>
          <cell r="N1439">
            <v>1.614954139370316</v>
          </cell>
          <cell r="O1439">
            <v>1.3016616348540011</v>
          </cell>
          <cell r="Q1439">
            <v>118216.89487261292</v>
          </cell>
        </row>
        <row r="1440">
          <cell r="D1440">
            <v>40520</v>
          </cell>
          <cell r="E1440" t="str">
            <v/>
          </cell>
          <cell r="F1440">
            <v>316619.21739999996</v>
          </cell>
          <cell r="G1440">
            <v>1290958.7792000002</v>
          </cell>
          <cell r="H1440">
            <v>1.3650320250238976</v>
          </cell>
          <cell r="I1440">
            <v>21.865433907869747</v>
          </cell>
          <cell r="J1440">
            <v>41088035.615399994</v>
          </cell>
          <cell r="K1440">
            <v>1.6302130819608298</v>
          </cell>
          <cell r="L1440">
            <v>1.1773214031814083</v>
          </cell>
          <cell r="M1440">
            <v>45387892.614946313</v>
          </cell>
          <cell r="N1440">
            <v>1.6205731357598441</v>
          </cell>
          <cell r="O1440">
            <v>1.2544752006874771</v>
          </cell>
          <cell r="Q1440">
            <v>118216.89487261292</v>
          </cell>
        </row>
        <row r="1441">
          <cell r="D1441">
            <v>40521</v>
          </cell>
          <cell r="E1441" t="str">
            <v/>
          </cell>
          <cell r="F1441">
            <v>409952.56889999902</v>
          </cell>
          <cell r="G1441">
            <v>1700911.3480999991</v>
          </cell>
          <cell r="H1441">
            <v>1.5986729307392067</v>
          </cell>
          <cell r="I1441">
            <v>15.988795758342677</v>
          </cell>
          <cell r="J1441">
            <v>41497988.184299991</v>
          </cell>
          <cell r="K1441">
            <v>1.6387918362506635</v>
          </cell>
          <cell r="L1441">
            <v>1.1125123317777819</v>
          </cell>
          <cell r="M1441">
            <v>45641045.114897102</v>
          </cell>
          <cell r="N1441">
            <v>1.6298250529839649</v>
          </cell>
          <cell r="O1441">
            <v>1.1803369766441807</v>
          </cell>
          <cell r="Q1441">
            <v>118216.89487261292</v>
          </cell>
        </row>
        <row r="1442">
          <cell r="D1442">
            <v>40522</v>
          </cell>
          <cell r="E1442" t="str">
            <v/>
          </cell>
          <cell r="F1442">
            <v>230186.41550000114</v>
          </cell>
          <cell r="G1442">
            <v>1931097.7636000002</v>
          </cell>
          <cell r="H1442">
            <v>1.6335209664243802</v>
          </cell>
          <cell r="I1442">
            <v>15.275343516319362</v>
          </cell>
          <cell r="J1442">
            <v>41728174.599799991</v>
          </cell>
          <cell r="K1442">
            <v>1.6402247287100475</v>
          </cell>
          <cell r="L1442">
            <v>1.1020273437377659</v>
          </cell>
          <cell r="M1442">
            <v>45761585.80727163</v>
          </cell>
          <cell r="N1442">
            <v>1.6343432518054937</v>
          </cell>
          <cell r="O1442">
            <v>1.14567912184248</v>
          </cell>
          <cell r="Q1442">
            <v>118216.89487261292</v>
          </cell>
        </row>
        <row r="1443">
          <cell r="D1443">
            <v>40523</v>
          </cell>
          <cell r="E1443" t="str">
            <v/>
          </cell>
          <cell r="F1443">
            <v>214190.28929999864</v>
          </cell>
          <cell r="G1443">
            <v>2145288.0528999986</v>
          </cell>
          <cell r="H1443">
            <v>1.6497319341488974</v>
          </cell>
          <cell r="I1443">
            <v>14.955782798698547</v>
          </cell>
          <cell r="J1443">
            <v>41942364.889099993</v>
          </cell>
          <cell r="K1443">
            <v>1.6410185086547842</v>
          </cell>
          <cell r="L1443">
            <v>1.0962599607435175</v>
          </cell>
          <cell r="M1443">
            <v>45873616.118535496</v>
          </cell>
          <cell r="N1443">
            <v>1.6385586505810423</v>
          </cell>
          <cell r="O1443">
            <v>1.1142276889709812</v>
          </cell>
          <cell r="Q1443">
            <v>118216.89487261292</v>
          </cell>
        </row>
        <row r="1444">
          <cell r="D1444">
            <v>40524</v>
          </cell>
          <cell r="E1444" t="str">
            <v/>
          </cell>
          <cell r="F1444">
            <v>169525.27190000145</v>
          </cell>
          <cell r="G1444">
            <v>2314813.3248000001</v>
          </cell>
          <cell r="H1444">
            <v>1.6317558552681035</v>
          </cell>
          <cell r="I1444">
            <v>15.31060279956893</v>
          </cell>
          <cell r="J1444">
            <v>42111890.160999991</v>
          </cell>
          <cell r="K1444">
            <v>1.6400654813541842</v>
          </cell>
          <cell r="L1444">
            <v>1.1031879011493717</v>
          </cell>
          <cell r="M1444">
            <v>45951188.164046489</v>
          </cell>
          <cell r="N1444">
            <v>1.6415441773087764</v>
          </cell>
          <cell r="O1444">
            <v>1.0924565963664645</v>
          </cell>
          <cell r="Q1444">
            <v>118216.89487261292</v>
          </cell>
        </row>
        <row r="1445">
          <cell r="D1445">
            <v>40525</v>
          </cell>
          <cell r="E1445" t="str">
            <v/>
          </cell>
          <cell r="F1445">
            <v>171296.59189999968</v>
          </cell>
          <cell r="G1445">
            <v>2486109.9166999999</v>
          </cell>
          <cell r="H1445">
            <v>1.617697915070534</v>
          </cell>
          <cell r="I1445">
            <v>15.594730958279134</v>
          </cell>
          <cell r="J1445">
            <v>42283186.752899989</v>
          </cell>
          <cell r="K1445">
            <v>1.6391898579856796</v>
          </cell>
          <cell r="L1445">
            <v>1.1095902768142651</v>
          </cell>
          <cell r="M1445">
            <v>46041653.256476507</v>
          </cell>
          <cell r="N1445">
            <v>1.6449911322877349</v>
          </cell>
          <cell r="O1445">
            <v>1.0678297233956968</v>
          </cell>
          <cell r="Q1445">
            <v>118216.89487261292</v>
          </cell>
        </row>
        <row r="1446">
          <cell r="D1446">
            <v>40526</v>
          </cell>
          <cell r="E1446" t="str">
            <v/>
          </cell>
          <cell r="F1446">
            <v>131224.59869999933</v>
          </cell>
          <cell r="G1446">
            <v>2617334.5153999995</v>
          </cell>
          <cell r="H1446">
            <v>1.5814361017278344</v>
          </cell>
          <cell r="I1446">
            <v>16.355562156255722</v>
          </cell>
          <cell r="J1446">
            <v>42414411.351599991</v>
          </cell>
          <cell r="K1446">
            <v>1.6367758420844978</v>
          </cell>
          <cell r="L1446">
            <v>1.1274266974869773</v>
          </cell>
          <cell r="M1446">
            <v>46099440.666934699</v>
          </cell>
          <cell r="N1446">
            <v>1.6472713178092924</v>
          </cell>
          <cell r="O1446">
            <v>1.0518335160233705</v>
          </cell>
          <cell r="Q1446">
            <v>118216.89487261292</v>
          </cell>
        </row>
        <row r="1447">
          <cell r="D1447">
            <v>40527</v>
          </cell>
          <cell r="E1447" t="str">
            <v/>
          </cell>
          <cell r="F1447">
            <v>100833.61700000109</v>
          </cell>
          <cell r="G1447">
            <v>2718168.1324000005</v>
          </cell>
          <cell r="H1447">
            <v>1.5328706528955489</v>
          </cell>
          <cell r="I1447">
            <v>17.441064036171817</v>
          </cell>
          <cell r="J1447">
            <v>42515244.96859999</v>
          </cell>
          <cell r="K1447">
            <v>1.6332162869754088</v>
          </cell>
          <cell r="L1447">
            <v>1.1542310444125015</v>
          </cell>
          <cell r="M1447">
            <v>46128153.46224755</v>
          </cell>
          <cell r="N1447">
            <v>1.6485130409915261</v>
          </cell>
          <cell r="O1447">
            <v>1.0432197493947748</v>
          </cell>
          <cell r="Q1447">
            <v>118216.89487261292</v>
          </cell>
        </row>
        <row r="1448">
          <cell r="D1448">
            <v>40528</v>
          </cell>
          <cell r="E1448" t="str">
            <v/>
          </cell>
          <cell r="F1448">
            <v>104678.38390000007</v>
          </cell>
          <cell r="G1448">
            <v>2822846.5163000007</v>
          </cell>
          <cell r="H1448">
            <v>1.4924085720477056</v>
          </cell>
          <cell r="I1448">
            <v>18.407650951330545</v>
          </cell>
          <cell r="J1448">
            <v>42619923.352499992</v>
          </cell>
          <cell r="K1448">
            <v>1.6298359440084287</v>
          </cell>
          <cell r="L1448">
            <v>1.1802522357371004</v>
          </cell>
          <cell r="M1448">
            <v>46158645.489863575</v>
          </cell>
          <cell r="N1448">
            <v>1.6498186832015456</v>
          </cell>
          <cell r="O1448">
            <v>1.0342358714337196</v>
          </cell>
          <cell r="Q1448">
            <v>118216.89487261292</v>
          </cell>
        </row>
        <row r="1449">
          <cell r="D1449">
            <v>40529</v>
          </cell>
          <cell r="E1449" t="str">
            <v/>
          </cell>
          <cell r="F1449">
            <v>113359.98379999897</v>
          </cell>
          <cell r="G1449">
            <v>2936206.5000999998</v>
          </cell>
          <cell r="H1449">
            <v>1.4610266121755515</v>
          </cell>
          <cell r="I1449">
            <v>19.198844224122492</v>
          </cell>
          <cell r="J1449">
            <v>42733283.336299993</v>
          </cell>
          <cell r="K1449">
            <v>1.6268165273540334</v>
          </cell>
          <cell r="L1449">
            <v>1.2039708995292386</v>
          </cell>
          <cell r="M1449">
            <v>46164860.97585801</v>
          </cell>
          <cell r="N1449">
            <v>1.6502568529078012</v>
          </cell>
          <cell r="O1449">
            <v>1.0312376454443273</v>
          </cell>
          <cell r="Q1449">
            <v>118216.89487261292</v>
          </cell>
        </row>
        <row r="1450">
          <cell r="D1450">
            <v>40530</v>
          </cell>
          <cell r="E1450" t="str">
            <v/>
          </cell>
          <cell r="F1450">
            <v>95172.807999999815</v>
          </cell>
          <cell r="G1450">
            <v>3031379.3080999996</v>
          </cell>
          <cell r="H1450">
            <v>1.4245845464185529</v>
          </cell>
          <cell r="I1450">
            <v>20.165833549035426</v>
          </cell>
          <cell r="J1450">
            <v>42828456.144299991</v>
          </cell>
          <cell r="K1450">
            <v>1.6231348991913594</v>
          </cell>
          <cell r="L1450">
            <v>1.2335111969269952</v>
          </cell>
          <cell r="M1450">
            <v>46174317.505549423</v>
          </cell>
          <cell r="N1450">
            <v>1.6508110102227398</v>
          </cell>
          <cell r="O1450">
            <v>1.0274577512896288</v>
          </cell>
          <cell r="Q1450">
            <v>118216.89487261292</v>
          </cell>
        </row>
        <row r="1451">
          <cell r="D1451">
            <v>40531</v>
          </cell>
          <cell r="E1451" t="str">
            <v/>
          </cell>
          <cell r="F1451">
            <v>93013.222100000508</v>
          </cell>
          <cell r="G1451">
            <v>3124392.5301999999</v>
          </cell>
          <cell r="H1451">
            <v>1.3910170140485165</v>
          </cell>
          <cell r="I1451">
            <v>21.104938219107972</v>
          </cell>
          <cell r="J1451">
            <v>42921469.366399989</v>
          </cell>
          <cell r="K1451">
            <v>1.6194046330304452</v>
          </cell>
          <cell r="L1451">
            <v>1.2641507058216539</v>
          </cell>
          <cell r="M1451">
            <v>46183342.393262774</v>
          </cell>
          <cell r="N1451">
            <v>1.6513498787081902</v>
          </cell>
          <cell r="O1451">
            <v>1.0237949451114337</v>
          </cell>
          <cell r="Q1451">
            <v>118216.89487261292</v>
          </cell>
        </row>
        <row r="1452">
          <cell r="D1452">
            <v>40532</v>
          </cell>
          <cell r="E1452" t="str">
            <v/>
          </cell>
          <cell r="F1452">
            <v>138720.31099999961</v>
          </cell>
          <cell r="G1452">
            <v>3263112.8411999997</v>
          </cell>
          <cell r="H1452">
            <v>1.3801381116955551</v>
          </cell>
          <cell r="I1452">
            <v>21.419683893513188</v>
          </cell>
          <cell r="J1452">
            <v>43060189.677399985</v>
          </cell>
          <cell r="K1452">
            <v>1.6174243420528638</v>
          </cell>
          <cell r="L1452">
            <v>1.2807117208256225</v>
          </cell>
          <cell r="M1452">
            <v>46249731.694283925</v>
          </cell>
          <cell r="N1452">
            <v>1.6539403016471907</v>
          </cell>
          <cell r="O1452">
            <v>1.0063621885363805</v>
          </cell>
          <cell r="Q1452">
            <v>118216.89487261292</v>
          </cell>
        </row>
        <row r="1453">
          <cell r="D1453">
            <v>40533</v>
          </cell>
          <cell r="E1453" t="str">
            <v/>
          </cell>
          <cell r="F1453">
            <v>154778.08850000083</v>
          </cell>
          <cell r="G1453">
            <v>3417890.9297000007</v>
          </cell>
          <cell r="H1453">
            <v>1.3767635422456082</v>
          </cell>
          <cell r="I1453">
            <v>21.5183761081841</v>
          </cell>
          <cell r="J1453">
            <v>43214967.765899986</v>
          </cell>
          <cell r="K1453">
            <v>1.6160620549518123</v>
          </cell>
          <cell r="L1453">
            <v>1.2922250216203635</v>
          </cell>
          <cell r="M1453">
            <v>46341759.758729219</v>
          </cell>
          <cell r="N1453">
            <v>1.6574483931216402</v>
          </cell>
          <cell r="O1453">
            <v>0.98320933068342109</v>
          </cell>
          <cell r="Q1453">
            <v>118216.89487261292</v>
          </cell>
        </row>
        <row r="1454">
          <cell r="D1454">
            <v>40534</v>
          </cell>
          <cell r="E1454" t="str">
            <v/>
          </cell>
          <cell r="F1454">
            <v>261125.43490000014</v>
          </cell>
          <cell r="G1454">
            <v>3679016.3646000009</v>
          </cell>
          <cell r="H1454">
            <v>1.414586440905315</v>
          </cell>
          <cell r="I1454">
            <v>20.440573846007048</v>
          </cell>
          <cell r="J1454">
            <v>43476093.200799987</v>
          </cell>
          <cell r="K1454">
            <v>1.6186712090270112</v>
          </cell>
          <cell r="L1454">
            <v>1.2702601755786413</v>
          </cell>
          <cell r="M1454">
            <v>46392813.99258028</v>
          </cell>
          <cell r="N1454">
            <v>1.65949175142866</v>
          </cell>
          <cell r="O1454">
            <v>0.96996109096605387</v>
          </cell>
          <cell r="Q1454">
            <v>118216.89487261292</v>
          </cell>
        </row>
        <row r="1455">
          <cell r="D1455">
            <v>40535</v>
          </cell>
          <cell r="E1455" t="str">
            <v/>
          </cell>
          <cell r="F1455">
            <v>249656.54419999884</v>
          </cell>
          <cell r="G1455">
            <v>3928672.9087999999</v>
          </cell>
          <cell r="H1455">
            <v>1.4449023194532546</v>
          </cell>
          <cell r="I1455">
            <v>19.62014756404028</v>
          </cell>
          <cell r="J1455">
            <v>43725749.744999982</v>
          </cell>
          <cell r="K1455">
            <v>1.6208323655680534</v>
          </cell>
          <cell r="L1455">
            <v>1.2523383618290529</v>
          </cell>
          <cell r="M1455">
            <v>46461823.806907468</v>
          </cell>
          <cell r="N1455">
            <v>1.6621780084765072</v>
          </cell>
          <cell r="O1455">
            <v>0.95280632011406352</v>
          </cell>
          <cell r="Q1455">
            <v>118216.89487261292</v>
          </cell>
        </row>
        <row r="1456">
          <cell r="D1456">
            <v>40536</v>
          </cell>
          <cell r="E1456" t="str">
            <v/>
          </cell>
          <cell r="F1456">
            <v>202011.79910000059</v>
          </cell>
          <cell r="G1456">
            <v>4130684.7079000003</v>
          </cell>
          <cell r="H1456">
            <v>1.455899032152971</v>
          </cell>
          <cell r="I1456">
            <v>19.331710724856286</v>
          </cell>
          <cell r="J1456">
            <v>43927761.544099987</v>
          </cell>
          <cell r="K1456">
            <v>1.6212162672107324</v>
          </cell>
          <cell r="L1456">
            <v>1.2491802646726557</v>
          </cell>
          <cell r="M1456">
            <v>46402270.060398459</v>
          </cell>
          <cell r="N1456">
            <v>1.6602649881157396</v>
          </cell>
          <cell r="O1456">
            <v>0.96499280414763522</v>
          </cell>
          <cell r="Q1456">
            <v>118216.89487261292</v>
          </cell>
        </row>
        <row r="1457">
          <cell r="D1457">
            <v>40537</v>
          </cell>
          <cell r="E1457" t="str">
            <v/>
          </cell>
          <cell r="F1457">
            <v>169712.6322999995</v>
          </cell>
          <cell r="G1457">
            <v>4300397.3401999995</v>
          </cell>
          <cell r="H1457">
            <v>1.4550872258433052</v>
          </cell>
          <cell r="I1457">
            <v>19.352840702894269</v>
          </cell>
          <cell r="J1457">
            <v>44097474.176399983</v>
          </cell>
          <cell r="K1457">
            <v>1.6204099652645889</v>
          </cell>
          <cell r="L1457">
            <v>1.2558220135317266</v>
          </cell>
          <cell r="M1457">
            <v>46351525.369848706</v>
          </cell>
          <cell r="N1457">
            <v>1.6586666941117465</v>
          </cell>
          <cell r="O1457">
            <v>0.97528954618001373</v>
          </cell>
          <cell r="Q1457">
            <v>118216.89487261292</v>
          </cell>
        </row>
        <row r="1458">
          <cell r="D1458">
            <v>40538</v>
          </cell>
          <cell r="E1458" t="str">
            <v/>
          </cell>
          <cell r="F1458">
            <v>151424.46760000111</v>
          </cell>
          <cell r="G1458">
            <v>4451821.8078000005</v>
          </cell>
          <cell r="H1458">
            <v>1.4483878625734614</v>
          </cell>
          <cell r="I1458">
            <v>19.528205393512565</v>
          </cell>
          <cell r="J1458">
            <v>44248898.643999986</v>
          </cell>
          <cell r="K1458">
            <v>1.6189415261811959</v>
          </cell>
          <cell r="L1458">
            <v>1.268005127263272</v>
          </cell>
          <cell r="M1458">
            <v>46270145.32026156</v>
          </cell>
          <cell r="N1458">
            <v>1.6559715660902683</v>
          </cell>
          <cell r="O1458">
            <v>0.99289287813816296</v>
          </cell>
          <cell r="Q1458">
            <v>118216.89487261292</v>
          </cell>
        </row>
        <row r="1459">
          <cell r="D1459">
            <v>40539</v>
          </cell>
          <cell r="E1459" t="str">
            <v/>
          </cell>
          <cell r="F1459">
            <v>162157.75109999967</v>
          </cell>
          <cell r="G1459">
            <v>4613979.5589000005</v>
          </cell>
          <cell r="H1459">
            <v>1.4455474574531435</v>
          </cell>
          <cell r="I1459">
            <v>19.603093521890003</v>
          </cell>
          <cell r="J1459">
            <v>44411056.395099983</v>
          </cell>
          <cell r="K1459">
            <v>1.6178767441960289</v>
          </cell>
          <cell r="L1459">
            <v>1.2769100758638352</v>
          </cell>
          <cell r="M1459">
            <v>46229849.368376777</v>
          </cell>
          <cell r="N1459">
            <v>1.6547462912889701</v>
          </cell>
          <cell r="O1459">
            <v>1.0009967270047659</v>
          </cell>
          <cell r="Q1459">
            <v>118216.89487261292</v>
          </cell>
        </row>
        <row r="1460">
          <cell r="D1460">
            <v>40540</v>
          </cell>
          <cell r="E1460" t="str">
            <v/>
          </cell>
          <cell r="F1460">
            <v>154095.62359999935</v>
          </cell>
          <cell r="G1460">
            <v>4768075.1825000001</v>
          </cell>
          <cell r="H1460">
            <v>1.4404743041043147</v>
          </cell>
          <cell r="I1460">
            <v>19.737650210651935</v>
          </cell>
          <cell r="J1460">
            <v>44565152.018699981</v>
          </cell>
          <cell r="K1460">
            <v>1.6165286534429177</v>
          </cell>
          <cell r="L1460">
            <v>1.2882704563914271</v>
          </cell>
          <cell r="M1460">
            <v>45959027.121021412</v>
          </cell>
          <cell r="N1460">
            <v>1.6452681798251698</v>
          </cell>
          <cell r="O1460">
            <v>1.0658737206686975</v>
          </cell>
          <cell r="Q1460">
            <v>118216.89487261292</v>
          </cell>
        </row>
        <row r="1461">
          <cell r="D1461">
            <v>40541</v>
          </cell>
          <cell r="E1461" t="str">
            <v/>
          </cell>
          <cell r="F1461">
            <v>140981.74739999944</v>
          </cell>
          <cell r="G1461">
            <v>4909056.9298999999</v>
          </cell>
          <cell r="H1461">
            <v>1.4319258288028491</v>
          </cell>
          <cell r="I1461">
            <v>19.966729001342088</v>
          </cell>
          <cell r="J1461">
            <v>44706133.766099982</v>
          </cell>
          <cell r="K1461">
            <v>1.6147184213740216</v>
          </cell>
          <cell r="L1461">
            <v>1.3036778576284491</v>
          </cell>
          <cell r="M1461">
            <v>45635810.193868585</v>
          </cell>
          <cell r="N1461">
            <v>1.6339116814389072</v>
          </cell>
          <cell r="O1461">
            <v>1.1489468528660063</v>
          </cell>
          <cell r="Q1461">
            <v>118216.89487261292</v>
          </cell>
        </row>
        <row r="1462">
          <cell r="D1462">
            <v>40542</v>
          </cell>
          <cell r="E1462" t="str">
            <v/>
          </cell>
          <cell r="F1462">
            <v>135823.60510000098</v>
          </cell>
          <cell r="G1462">
            <v>5044880.5350000011</v>
          </cell>
          <cell r="H1462">
            <v>1.4224928228846416</v>
          </cell>
          <cell r="I1462">
            <v>20.222969335861396</v>
          </cell>
          <cell r="J1462">
            <v>44841957.37119998</v>
          </cell>
          <cell r="K1462">
            <v>1.6127380700470595</v>
          </cell>
          <cell r="L1462">
            <v>1.3207355154496891</v>
          </cell>
          <cell r="M1462">
            <v>45282036.706534266</v>
          </cell>
          <cell r="N1462">
            <v>1.6214580359906856</v>
          </cell>
          <cell r="O1462">
            <v>1.2471953212985776</v>
          </cell>
          <cell r="Q1462">
            <v>118216.89487261292</v>
          </cell>
        </row>
        <row r="1463">
          <cell r="D1463">
            <v>40543</v>
          </cell>
          <cell r="E1463" t="str">
            <v>*</v>
          </cell>
          <cell r="F1463">
            <v>152596.43889999946</v>
          </cell>
          <cell r="G1463">
            <v>5197476.9739000006</v>
          </cell>
          <cell r="H1463">
            <v>1.4182452324249208</v>
          </cell>
          <cell r="I1463">
            <v>20.339550666067197</v>
          </cell>
          <cell r="J1463">
            <v>44994553.810099982</v>
          </cell>
          <cell r="K1463">
            <v>1.6113751669836458</v>
          </cell>
          <cell r="L1463">
            <v>1.3325988686260781</v>
          </cell>
          <cell r="M1463">
            <v>44994553.810099982</v>
          </cell>
          <cell r="N1463">
            <v>1.6113751669836458</v>
          </cell>
          <cell r="O1463">
            <v>1.3325988686260781</v>
          </cell>
          <cell r="Q1463">
            <v>118216.89487261292</v>
          </cell>
        </row>
        <row r="1464">
          <cell r="D1464">
            <v>40544</v>
          </cell>
          <cell r="E1464" t="str">
            <v/>
          </cell>
          <cell r="F1464">
            <v>125766.22786600058</v>
          </cell>
          <cell r="G1464">
            <v>125766.22786600058</v>
          </cell>
          <cell r="H1464">
            <v>0.95459635566002132</v>
          </cell>
          <cell r="I1464">
            <v>42.324275836735495</v>
          </cell>
          <cell r="J1464">
            <v>125766.22786600058</v>
          </cell>
          <cell r="K1464">
            <v>0.95459635566002132</v>
          </cell>
          <cell r="L1464">
            <v>42.324275836735495</v>
          </cell>
          <cell r="M1464">
            <v>44775849.447865993</v>
          </cell>
          <cell r="N1464">
            <v>1.6032220521467107</v>
          </cell>
          <cell r="O1464">
            <v>1.1787192445996797</v>
          </cell>
          <cell r="Q1464">
            <v>131748.07039677419</v>
          </cell>
        </row>
        <row r="1465">
          <cell r="D1465">
            <v>40545</v>
          </cell>
          <cell r="E1465" t="str">
            <v/>
          </cell>
          <cell r="F1465">
            <v>146655.37365599882</v>
          </cell>
          <cell r="G1465">
            <v>272421.6015219994</v>
          </cell>
          <cell r="H1465">
            <v>1.0338732123422036</v>
          </cell>
          <cell r="I1465">
            <v>37.744456277853814</v>
          </cell>
          <cell r="J1465">
            <v>272421.6015219994</v>
          </cell>
          <cell r="K1465">
            <v>1.0338732123422036</v>
          </cell>
          <cell r="L1465">
            <v>37.744456277853814</v>
          </cell>
          <cell r="M1465">
            <v>44631489.352421992</v>
          </cell>
          <cell r="N1465">
            <v>1.5977336000501858</v>
          </cell>
          <cell r="O1465">
            <v>1.2251894479274328</v>
          </cell>
          <cell r="Q1465">
            <v>131748.07039677419</v>
          </cell>
        </row>
        <row r="1466">
          <cell r="D1466">
            <v>40546</v>
          </cell>
          <cell r="E1466" t="str">
            <v/>
          </cell>
          <cell r="F1466">
            <v>107623.53120400129</v>
          </cell>
          <cell r="G1466">
            <v>380045.13272600068</v>
          </cell>
          <cell r="H1466">
            <v>0.9615450953258794</v>
          </cell>
          <cell r="I1466">
            <v>41.902582323667858</v>
          </cell>
          <cell r="J1466">
            <v>380045.13272600068</v>
          </cell>
          <cell r="K1466">
            <v>0.9615450953258794</v>
          </cell>
          <cell r="L1466">
            <v>41.902582323667858</v>
          </cell>
          <cell r="M1466">
            <v>44421363.872025989</v>
          </cell>
          <cell r="N1466">
            <v>1.5898935211281402</v>
          </cell>
          <cell r="O1466">
            <v>1.2946164170242747</v>
          </cell>
          <cell r="Q1466">
            <v>131748.07039677419</v>
          </cell>
        </row>
        <row r="1467">
          <cell r="D1467">
            <v>40547</v>
          </cell>
          <cell r="E1467" t="str">
            <v/>
          </cell>
          <cell r="F1467">
            <v>120882.10183600022</v>
          </cell>
          <cell r="G1467">
            <v>500927.2345620009</v>
          </cell>
          <cell r="H1467">
            <v>0.9505399833435928</v>
          </cell>
          <cell r="I1467">
            <v>42.572277047691585</v>
          </cell>
          <cell r="J1467">
            <v>500927.2345620009</v>
          </cell>
          <cell r="K1467">
            <v>0.9505399833435928</v>
          </cell>
          <cell r="L1467">
            <v>42.572277047691585</v>
          </cell>
          <cell r="M1467">
            <v>44123850.029861987</v>
          </cell>
          <cell r="N1467">
            <v>1.5789294681977308</v>
          </cell>
          <cell r="O1467">
            <v>1.398028585038158</v>
          </cell>
          <cell r="Q1467">
            <v>131748.07039677419</v>
          </cell>
        </row>
        <row r="1468">
          <cell r="D1468">
            <v>40548</v>
          </cell>
          <cell r="E1468" t="str">
            <v/>
          </cell>
          <cell r="F1468">
            <v>175651.83933999969</v>
          </cell>
          <cell r="G1468">
            <v>676579.07390200056</v>
          </cell>
          <cell r="H1468">
            <v>1.0270800503785844</v>
          </cell>
          <cell r="I1468">
            <v>38.117376037171525</v>
          </cell>
          <cell r="J1468">
            <v>676579.07390200056</v>
          </cell>
          <cell r="K1468">
            <v>1.0270800503785844</v>
          </cell>
          <cell r="L1468">
            <v>38.117376037171525</v>
          </cell>
          <cell r="M1468">
            <v>43992045.545301989</v>
          </cell>
          <cell r="N1468">
            <v>1.5738983623002334</v>
          </cell>
          <cell r="O1468">
            <v>1.4480732886341108</v>
          </cell>
          <cell r="Q1468">
            <v>131748.07039677419</v>
          </cell>
        </row>
        <row r="1469">
          <cell r="D1469">
            <v>40549</v>
          </cell>
          <cell r="E1469" t="str">
            <v/>
          </cell>
          <cell r="F1469">
            <v>323177.2270340001</v>
          </cell>
          <cell r="G1469">
            <v>999756.30093600065</v>
          </cell>
          <cell r="H1469">
            <v>1.2647323763770273</v>
          </cell>
          <cell r="I1469">
            <v>27.033190781575534</v>
          </cell>
          <cell r="J1469">
            <v>999756.30093600065</v>
          </cell>
          <cell r="K1469">
            <v>1.2647323763770273</v>
          </cell>
          <cell r="L1469">
            <v>27.033190781575534</v>
          </cell>
          <cell r="M1469">
            <v>44017042.937335998</v>
          </cell>
          <cell r="N1469">
            <v>1.5744780287660611</v>
          </cell>
          <cell r="O1469">
            <v>1.4422215508409497</v>
          </cell>
          <cell r="Q1469">
            <v>131748.07039677419</v>
          </cell>
        </row>
        <row r="1470">
          <cell r="D1470">
            <v>40550</v>
          </cell>
          <cell r="E1470" t="str">
            <v/>
          </cell>
          <cell r="F1470">
            <v>488393.92326599901</v>
          </cell>
          <cell r="G1470">
            <v>1488150.2242019996</v>
          </cell>
          <cell r="H1470">
            <v>1.6136319001216999</v>
          </cell>
          <cell r="I1470">
            <v>16.5035395461544</v>
          </cell>
          <cell r="J1470">
            <v>1488150.2242019996</v>
          </cell>
          <cell r="K1470">
            <v>1.6136319001216999</v>
          </cell>
          <cell r="L1470">
            <v>16.5035395461544</v>
          </cell>
          <cell r="M1470">
            <v>44241261.191301994</v>
          </cell>
          <cell r="N1470">
            <v>1.5821821177816557</v>
          </cell>
          <cell r="O1470">
            <v>1.3665557897079128</v>
          </cell>
          <cell r="Q1470">
            <v>131748.07039677419</v>
          </cell>
        </row>
        <row r="1471">
          <cell r="D1471">
            <v>40551</v>
          </cell>
          <cell r="E1471" t="str">
            <v/>
          </cell>
          <cell r="F1471">
            <v>411691.78939200082</v>
          </cell>
          <cell r="G1471">
            <v>1899842.0135940004</v>
          </cell>
          <cell r="H1471">
            <v>1.8025330540633457</v>
          </cell>
          <cell r="I1471">
            <v>12.74476032448657</v>
          </cell>
          <cell r="J1471">
            <v>1899842.0135940004</v>
          </cell>
          <cell r="K1471">
            <v>1.8025330540633457</v>
          </cell>
          <cell r="L1471">
            <v>12.74476032448657</v>
          </cell>
          <cell r="M1471">
            <v>44491167.504794016</v>
          </cell>
          <cell r="N1471">
            <v>1.5908016173608992</v>
          </cell>
          <cell r="O1471">
            <v>1.2863866008968716</v>
          </cell>
          <cell r="Q1471">
            <v>131748.07039677419</v>
          </cell>
        </row>
        <row r="1472">
          <cell r="D1472">
            <v>40552</v>
          </cell>
          <cell r="E1472" t="str">
            <v/>
          </cell>
          <cell r="F1472">
            <v>372996.19508000033</v>
          </cell>
          <cell r="G1472">
            <v>2272838.2086740006</v>
          </cell>
          <cell r="H1472">
            <v>1.9168218402061616</v>
          </cell>
          <cell r="I1472">
            <v>10.936245468957594</v>
          </cell>
          <cell r="J1472">
            <v>2272838.2086740006</v>
          </cell>
          <cell r="K1472">
            <v>1.9168218402061616</v>
          </cell>
          <cell r="L1472">
            <v>10.936245468957594</v>
          </cell>
          <cell r="M1472">
            <v>44690076.578074008</v>
          </cell>
          <cell r="N1472">
            <v>1.5975946094102746</v>
          </cell>
          <cell r="O1472">
            <v>1.2263887005018015</v>
          </cell>
          <cell r="Q1472">
            <v>131748.07039677419</v>
          </cell>
        </row>
        <row r="1473">
          <cell r="D1473">
            <v>40553</v>
          </cell>
          <cell r="E1473" t="str">
            <v/>
          </cell>
          <cell r="F1473">
            <v>382312.84104000003</v>
          </cell>
          <cell r="G1473">
            <v>2655151.0497140004</v>
          </cell>
          <cell r="H1473">
            <v>2.0153244307242701</v>
          </cell>
          <cell r="I1473">
            <v>9.6045400643341878</v>
          </cell>
          <cell r="J1473">
            <v>2655151.0497140004</v>
          </cell>
          <cell r="K1473">
            <v>2.0153244307242701</v>
          </cell>
          <cell r="L1473">
            <v>9.6045400643341878</v>
          </cell>
          <cell r="M1473">
            <v>44916590.567814007</v>
          </cell>
          <cell r="N1473">
            <v>1.6053715210113284</v>
          </cell>
          <cell r="O1473">
            <v>1.1609831541794624</v>
          </cell>
          <cell r="Q1473">
            <v>131748.07039677419</v>
          </cell>
        </row>
        <row r="1474">
          <cell r="D1474">
            <v>40554</v>
          </cell>
          <cell r="E1474" t="str">
            <v/>
          </cell>
          <cell r="F1474">
            <v>277998.74371199886</v>
          </cell>
          <cell r="G1474">
            <v>2933149.7934259991</v>
          </cell>
          <cell r="H1474">
            <v>2.0239384183578464</v>
          </cell>
          <cell r="I1474">
            <v>9.4969567952568834</v>
          </cell>
          <cell r="J1474">
            <v>2933149.7934259991</v>
          </cell>
          <cell r="K1474">
            <v>2.0239384183578464</v>
          </cell>
          <cell r="L1474">
            <v>9.4969567952568834</v>
          </cell>
          <cell r="M1474">
            <v>45029846.964026012</v>
          </cell>
          <cell r="N1474">
            <v>1.6090981769392472</v>
          </cell>
          <cell r="O1474">
            <v>1.1308364497473855</v>
          </cell>
          <cell r="Q1474">
            <v>131748.07039677419</v>
          </cell>
        </row>
        <row r="1475">
          <cell r="D1475">
            <v>40555</v>
          </cell>
          <cell r="E1475" t="str">
            <v/>
          </cell>
          <cell r="F1475">
            <v>250594.99445599987</v>
          </cell>
          <cell r="G1475">
            <v>3183744.7878819988</v>
          </cell>
          <cell r="H1475">
            <v>2.0137833127864111</v>
          </cell>
          <cell r="I1475">
            <v>9.6239305454942858</v>
          </cell>
          <cell r="J1475">
            <v>3183744.7878819988</v>
          </cell>
          <cell r="K1475">
            <v>2.0137833127864111</v>
          </cell>
          <cell r="L1475">
            <v>9.6239305454942858</v>
          </cell>
          <cell r="M1475">
            <v>45034656.675082013</v>
          </cell>
          <cell r="N1475">
            <v>1.6089488810192236</v>
          </cell>
          <cell r="O1475">
            <v>1.1320296364579208</v>
          </cell>
          <cell r="Q1475">
            <v>131748.07039677419</v>
          </cell>
        </row>
        <row r="1476">
          <cell r="D1476">
            <v>40556</v>
          </cell>
          <cell r="E1476" t="str">
            <v/>
          </cell>
          <cell r="F1476">
            <v>204376.67908200051</v>
          </cell>
          <cell r="G1476">
            <v>3388121.4669639994</v>
          </cell>
          <cell r="H1476">
            <v>1.9782052780211441</v>
          </cell>
          <cell r="I1476">
            <v>10.083929613835874</v>
          </cell>
          <cell r="J1476">
            <v>3388121.4669639994</v>
          </cell>
          <cell r="K1476">
            <v>1.9782052780211441</v>
          </cell>
          <cell r="L1476">
            <v>10.083929613835874</v>
          </cell>
          <cell r="M1476">
            <v>44931373.696864001</v>
          </cell>
          <cell r="N1476">
            <v>1.6049385980438791</v>
          </cell>
          <cell r="O1476">
            <v>1.1645347129555894</v>
          </cell>
          <cell r="Q1476">
            <v>131748.07039677419</v>
          </cell>
        </row>
        <row r="1477">
          <cell r="D1477">
            <v>40557</v>
          </cell>
          <cell r="E1477" t="str">
            <v/>
          </cell>
          <cell r="F1477">
            <v>196855.08190200006</v>
          </cell>
          <cell r="G1477">
            <v>3584976.5488659996</v>
          </cell>
          <cell r="H1477">
            <v>1.9436319083782065</v>
          </cell>
          <cell r="I1477">
            <v>10.554505128891945</v>
          </cell>
          <cell r="J1477">
            <v>3584976.5488659996</v>
          </cell>
          <cell r="K1477">
            <v>1.9436319083782065</v>
          </cell>
          <cell r="L1477">
            <v>10.554505128891945</v>
          </cell>
          <cell r="M1477">
            <v>44749242.470265992</v>
          </cell>
          <cell r="N1477">
            <v>1.5981140352161229</v>
          </cell>
          <cell r="O1477">
            <v>1.2219126680549031</v>
          </cell>
          <cell r="Q1477">
            <v>131748.07039677419</v>
          </cell>
        </row>
        <row r="1478">
          <cell r="D1478">
            <v>40558</v>
          </cell>
          <cell r="E1478" t="str">
            <v/>
          </cell>
          <cell r="F1478">
            <v>180513.81668800014</v>
          </cell>
          <cell r="G1478">
            <v>3765490.3655539998</v>
          </cell>
          <cell r="H1478">
            <v>1.9053993753450811</v>
          </cell>
          <cell r="I1478">
            <v>11.103527651026058</v>
          </cell>
          <cell r="J1478">
            <v>3765490.3655539998</v>
          </cell>
          <cell r="K1478">
            <v>1.9053993753450811</v>
          </cell>
          <cell r="L1478">
            <v>11.103527651026058</v>
          </cell>
          <cell r="M1478">
            <v>44606861.685153991</v>
          </cell>
          <cell r="N1478">
            <v>1.5927115052133598</v>
          </cell>
          <cell r="O1478">
            <v>1.2692404804722113</v>
          </cell>
          <cell r="Q1478">
            <v>131748.07039677419</v>
          </cell>
        </row>
        <row r="1479">
          <cell r="D1479">
            <v>40559</v>
          </cell>
          <cell r="E1479" t="str">
            <v/>
          </cell>
          <cell r="F1479">
            <v>170672.04061199963</v>
          </cell>
          <cell r="G1479">
            <v>3936162.4061659994</v>
          </cell>
          <cell r="H1479">
            <v>1.8672770663318834</v>
          </cell>
          <cell r="I1479">
            <v>11.682732927944251</v>
          </cell>
          <cell r="J1479">
            <v>3936162.4061659994</v>
          </cell>
          <cell r="K1479">
            <v>1.8672770663318834</v>
          </cell>
          <cell r="L1479">
            <v>11.682732927944251</v>
          </cell>
          <cell r="M1479">
            <v>44509908.662765987</v>
          </cell>
          <cell r="N1479">
            <v>1.5889328286414928</v>
          </cell>
          <cell r="O1479">
            <v>1.3033775800738168</v>
          </cell>
          <cell r="Q1479">
            <v>131748.07039677419</v>
          </cell>
        </row>
        <row r="1480">
          <cell r="D1480">
            <v>40560</v>
          </cell>
          <cell r="E1480" t="str">
            <v/>
          </cell>
          <cell r="F1480">
            <v>153307.06145800016</v>
          </cell>
          <cell r="G1480">
            <v>4089469.4676239993</v>
          </cell>
          <cell r="H1480">
            <v>1.8258865331600642</v>
          </cell>
          <cell r="I1480">
            <v>12.349824301203416</v>
          </cell>
          <cell r="J1480">
            <v>4089469.4676239993</v>
          </cell>
          <cell r="K1480">
            <v>1.8258865331600642</v>
          </cell>
          <cell r="L1480">
            <v>12.349824301203416</v>
          </cell>
          <cell r="M1480">
            <v>44388763.861023985</v>
          </cell>
          <cell r="N1480">
            <v>1.5842922230059402</v>
          </cell>
          <cell r="O1480">
            <v>1.3465006758129561</v>
          </cell>
          <cell r="Q1480">
            <v>131748.07039677419</v>
          </cell>
        </row>
        <row r="1481">
          <cell r="D1481">
            <v>40561</v>
          </cell>
          <cell r="E1481" t="str">
            <v/>
          </cell>
          <cell r="F1481">
            <v>154554.84830200058</v>
          </cell>
          <cell r="G1481">
            <v>4244024.3159259995</v>
          </cell>
          <cell r="H1481">
            <v>1.7896211151516688</v>
          </cell>
          <cell r="I1481">
            <v>12.969102150005618</v>
          </cell>
          <cell r="J1481">
            <v>4244024.3159259995</v>
          </cell>
          <cell r="K1481">
            <v>1.7896211151516688</v>
          </cell>
          <cell r="L1481">
            <v>12.969102150005618</v>
          </cell>
          <cell r="M1481">
            <v>44241201.672025986</v>
          </cell>
          <cell r="N1481">
            <v>1.5787107847599746</v>
          </cell>
          <cell r="O1481">
            <v>1.4001691664363713</v>
          </cell>
          <cell r="Q1481">
            <v>131748.07039677419</v>
          </cell>
        </row>
        <row r="1482">
          <cell r="D1482">
            <v>40562</v>
          </cell>
          <cell r="E1482" t="str">
            <v/>
          </cell>
          <cell r="F1482">
            <v>143306.84791799998</v>
          </cell>
          <cell r="G1482">
            <v>4387331.1638439996</v>
          </cell>
          <cell r="H1482">
            <v>1.7526796849675843</v>
          </cell>
          <cell r="I1482">
            <v>13.63542471764314</v>
          </cell>
          <cell r="J1482">
            <v>4387331.1638439996</v>
          </cell>
          <cell r="K1482">
            <v>1.7526796849675843</v>
          </cell>
          <cell r="L1482">
            <v>13.63542471764314</v>
          </cell>
          <cell r="M1482">
            <v>44120356.338243984</v>
          </cell>
          <cell r="N1482">
            <v>1.5740847501483664</v>
          </cell>
          <cell r="O1482">
            <v>1.4461892411865018</v>
          </cell>
          <cell r="Q1482">
            <v>131748.07039677419</v>
          </cell>
        </row>
        <row r="1483">
          <cell r="D1483">
            <v>40563</v>
          </cell>
          <cell r="E1483" t="str">
            <v/>
          </cell>
          <cell r="F1483">
            <v>137374.60831800039</v>
          </cell>
          <cell r="G1483">
            <v>4524705.7721619997</v>
          </cell>
          <cell r="H1483">
            <v>1.7171810405022778</v>
          </cell>
          <cell r="I1483">
            <v>14.311485618960528</v>
          </cell>
          <cell r="J1483">
            <v>4524705.7721619997</v>
          </cell>
          <cell r="K1483">
            <v>1.7171810405022778</v>
          </cell>
          <cell r="L1483">
            <v>14.311485618960528</v>
          </cell>
          <cell r="M1483">
            <v>44024714.339262001</v>
          </cell>
          <cell r="N1483">
            <v>1.5703595608610958</v>
          </cell>
          <cell r="O1483">
            <v>1.4842904965420844</v>
          </cell>
          <cell r="Q1483">
            <v>131748.07039677419</v>
          </cell>
        </row>
        <row r="1484">
          <cell r="D1484">
            <v>40564</v>
          </cell>
          <cell r="E1484" t="str">
            <v/>
          </cell>
          <cell r="F1484">
            <v>127171.672821999</v>
          </cell>
          <cell r="G1484">
            <v>4651877.4449839983</v>
          </cell>
          <cell r="H1484">
            <v>1.6813754683733908</v>
          </cell>
          <cell r="I1484">
            <v>15.030995439282846</v>
          </cell>
          <cell r="J1484">
            <v>4651877.4449839983</v>
          </cell>
          <cell r="K1484">
            <v>1.6813754683733908</v>
          </cell>
          <cell r="L1484">
            <v>15.030995439282846</v>
          </cell>
          <cell r="M1484">
            <v>43927642.717883997</v>
          </cell>
          <cell r="N1484">
            <v>1.5665848713927608</v>
          </cell>
          <cell r="O1484">
            <v>1.5238708385405197</v>
          </cell>
          <cell r="Q1484">
            <v>131748.07039677419</v>
          </cell>
        </row>
        <row r="1485">
          <cell r="D1485">
            <v>40565</v>
          </cell>
          <cell r="E1485" t="str">
            <v/>
          </cell>
          <cell r="F1485">
            <v>122349.79761599965</v>
          </cell>
          <cell r="G1485">
            <v>4774227.2425999977</v>
          </cell>
          <cell r="H1485">
            <v>1.6471613478325702</v>
          </cell>
          <cell r="I1485">
            <v>15.755837339256551</v>
          </cell>
          <cell r="J1485">
            <v>4774227.2425999977</v>
          </cell>
          <cell r="K1485">
            <v>1.6471613478325702</v>
          </cell>
          <cell r="L1485">
            <v>15.755837339256551</v>
          </cell>
          <cell r="M1485">
            <v>43853263.763099991</v>
          </cell>
          <cell r="N1485">
            <v>1.5636208095166755</v>
          </cell>
          <cell r="O1485">
            <v>1.5556523244055875</v>
          </cell>
          <cell r="Q1485">
            <v>131748.07039677419</v>
          </cell>
        </row>
        <row r="1486">
          <cell r="D1486">
            <v>40566</v>
          </cell>
          <cell r="E1486" t="str">
            <v/>
          </cell>
          <cell r="F1486">
            <v>119282.40909199981</v>
          </cell>
          <cell r="G1486">
            <v>4893509.6516919974</v>
          </cell>
          <cell r="H1486">
            <v>1.6149100974552824</v>
          </cell>
          <cell r="I1486">
            <v>16.474333709619117</v>
          </cell>
          <cell r="J1486">
            <v>4893509.6516919974</v>
          </cell>
          <cell r="K1486">
            <v>1.6149100974552824</v>
          </cell>
          <cell r="L1486">
            <v>16.474333709619117</v>
          </cell>
          <cell r="M1486">
            <v>43777028.26929199</v>
          </cell>
          <cell r="N1486">
            <v>1.5605917450396707</v>
          </cell>
          <cell r="O1486">
            <v>1.5887808165524375</v>
          </cell>
          <cell r="Q1486">
            <v>131748.07039677419</v>
          </cell>
        </row>
        <row r="1487">
          <cell r="D1487">
            <v>40567</v>
          </cell>
          <cell r="E1487" t="str">
            <v/>
          </cell>
          <cell r="F1487">
            <v>94259.882433999883</v>
          </cell>
          <cell r="G1487">
            <v>4987769.5341259977</v>
          </cell>
          <cell r="H1487">
            <v>1.5774328228314747</v>
          </cell>
          <cell r="I1487">
            <v>17.354633447679866</v>
          </cell>
          <cell r="J1487">
            <v>4987769.5341259977</v>
          </cell>
          <cell r="K1487">
            <v>1.5774328228314747</v>
          </cell>
          <cell r="L1487">
            <v>17.354633447679866</v>
          </cell>
          <cell r="M1487">
            <v>43683646.684025995</v>
          </cell>
          <cell r="N1487">
            <v>1.5569527734758359</v>
          </cell>
          <cell r="O1487">
            <v>1.6294657828623493</v>
          </cell>
          <cell r="Q1487">
            <v>131748.07039677419</v>
          </cell>
        </row>
        <row r="1488">
          <cell r="D1488">
            <v>40568</v>
          </cell>
          <cell r="E1488" t="str">
            <v/>
          </cell>
          <cell r="F1488">
            <v>106450.9128299998</v>
          </cell>
          <cell r="G1488">
            <v>5094220.4469559975</v>
          </cell>
          <cell r="H1488">
            <v>1.546655045987142</v>
          </cell>
          <cell r="I1488">
            <v>18.116022002108998</v>
          </cell>
          <cell r="J1488">
            <v>5094220.4469559975</v>
          </cell>
          <cell r="K1488">
            <v>1.546655045987142</v>
          </cell>
          <cell r="L1488">
            <v>18.116022002108998</v>
          </cell>
          <cell r="M1488">
            <v>43612462.460156001</v>
          </cell>
          <cell r="N1488">
            <v>1.5541062414620925</v>
          </cell>
          <cell r="O1488">
            <v>1.6619781802996947</v>
          </cell>
          <cell r="Q1488">
            <v>131748.07039677419</v>
          </cell>
        </row>
        <row r="1489">
          <cell r="D1489">
            <v>40569</v>
          </cell>
          <cell r="E1489" t="str">
            <v/>
          </cell>
          <cell r="F1489">
            <v>89087.047398001596</v>
          </cell>
          <cell r="G1489">
            <v>5183307.4943539994</v>
          </cell>
          <cell r="H1489">
            <v>1.5131757144654032</v>
          </cell>
          <cell r="I1489">
            <v>18.985766504314185</v>
          </cell>
          <cell r="J1489">
            <v>5183307.4943539994</v>
          </cell>
          <cell r="K1489">
            <v>1.5131757144654032</v>
          </cell>
          <cell r="L1489">
            <v>18.985766504314185</v>
          </cell>
          <cell r="M1489">
            <v>43535695.003654003</v>
          </cell>
          <cell r="N1489">
            <v>1.5510619266175512</v>
          </cell>
          <cell r="O1489">
            <v>1.6974300961720701</v>
          </cell>
          <cell r="Q1489">
            <v>131748.07039677419</v>
          </cell>
        </row>
        <row r="1490">
          <cell r="D1490">
            <v>40570</v>
          </cell>
          <cell r="E1490" t="str">
            <v/>
          </cell>
          <cell r="F1490">
            <v>94244.800087999145</v>
          </cell>
          <cell r="G1490">
            <v>5277552.2944419989</v>
          </cell>
          <cell r="H1490">
            <v>1.4836262816258607</v>
          </cell>
          <cell r="I1490">
            <v>19.791160034797727</v>
          </cell>
          <cell r="J1490">
            <v>5277552.2944419989</v>
          </cell>
          <cell r="K1490">
            <v>1.4836262816258607</v>
          </cell>
          <cell r="L1490">
            <v>19.791160034797727</v>
          </cell>
          <cell r="M1490">
            <v>43473759.675841995</v>
          </cell>
          <cell r="N1490">
            <v>1.5485471477296964</v>
          </cell>
          <cell r="O1490">
            <v>1.7272549254127023</v>
          </cell>
          <cell r="Q1490">
            <v>131748.07039677419</v>
          </cell>
        </row>
        <row r="1491">
          <cell r="D1491">
            <v>40571</v>
          </cell>
          <cell r="E1491" t="str">
            <v/>
          </cell>
          <cell r="F1491">
            <v>95155.479678000411</v>
          </cell>
          <cell r="G1491">
            <v>5372707.7741199993</v>
          </cell>
          <cell r="H1491">
            <v>1.4564343897137184</v>
          </cell>
          <cell r="I1491">
            <v>20.565050367389183</v>
          </cell>
          <cell r="J1491">
            <v>5372707.7741199993</v>
          </cell>
          <cell r="K1491">
            <v>1.4564343897137184</v>
          </cell>
          <cell r="L1491">
            <v>20.565050367389183</v>
          </cell>
          <cell r="M1491">
            <v>43423215.37652</v>
          </cell>
          <cell r="N1491">
            <v>1.546439040223957</v>
          </cell>
          <cell r="O1491">
            <v>1.7526386322765597</v>
          </cell>
          <cell r="Q1491">
            <v>131748.07039677419</v>
          </cell>
        </row>
        <row r="1492">
          <cell r="D1492">
            <v>40572</v>
          </cell>
          <cell r="E1492" t="str">
            <v/>
          </cell>
          <cell r="F1492">
            <v>109202.50693000029</v>
          </cell>
          <cell r="G1492">
            <v>5481910.2810499994</v>
          </cell>
          <cell r="H1492">
            <v>1.4347943649757819</v>
          </cell>
          <cell r="I1492">
            <v>21.204282551287079</v>
          </cell>
          <cell r="J1492">
            <v>5481910.2810499994</v>
          </cell>
          <cell r="K1492">
            <v>1.4347943649757819</v>
          </cell>
          <cell r="L1492">
            <v>21.204282551287079</v>
          </cell>
          <cell r="M1492">
            <v>43393103.405649997</v>
          </cell>
          <cell r="N1492">
            <v>1.5450592868951571</v>
          </cell>
          <cell r="O1492">
            <v>1.7694431088874141</v>
          </cell>
          <cell r="Q1492">
            <v>131748.07039677419</v>
          </cell>
        </row>
        <row r="1493">
          <cell r="D1493">
            <v>40573</v>
          </cell>
          <cell r="E1493" t="str">
            <v/>
          </cell>
          <cell r="F1493">
            <v>101193.42353599916</v>
          </cell>
          <cell r="G1493">
            <v>5583103.7045859983</v>
          </cell>
          <cell r="H1493">
            <v>1.4125706453161844</v>
          </cell>
          <cell r="I1493">
            <v>21.883087891858821</v>
          </cell>
          <cell r="J1493">
            <v>5583103.7045859983</v>
          </cell>
          <cell r="K1493">
            <v>1.4125706453161844</v>
          </cell>
          <cell r="L1493">
            <v>21.883087891858821</v>
          </cell>
          <cell r="M1493">
            <v>43344689.944885999</v>
          </cell>
          <cell r="N1493">
            <v>1.5430285671773831</v>
          </cell>
          <cell r="O1493">
            <v>1.7944536690179036</v>
          </cell>
          <cell r="Q1493">
            <v>131748.07039677419</v>
          </cell>
        </row>
        <row r="1494">
          <cell r="D1494">
            <v>40574</v>
          </cell>
          <cell r="E1494" t="str">
            <v>*</v>
          </cell>
          <cell r="F1494">
            <v>107354.70511999974</v>
          </cell>
          <cell r="G1494">
            <v>5690458.4097059984</v>
          </cell>
          <cell r="H1494">
            <v>1.3932892827486887</v>
          </cell>
          <cell r="I1494">
            <v>22.490946998638162</v>
          </cell>
          <cell r="J1494">
            <v>5690458.4097059984</v>
          </cell>
          <cell r="K1494">
            <v>1.3932892827486887</v>
          </cell>
          <cell r="L1494">
            <v>22.490946998638162</v>
          </cell>
          <cell r="M1494">
            <v>43310631.834506005</v>
          </cell>
          <cell r="N1494">
            <v>1.541509589779247</v>
          </cell>
          <cell r="O1494">
            <v>1.8133799296365383</v>
          </cell>
          <cell r="Q1494">
            <v>131748.07039677419</v>
          </cell>
        </row>
        <row r="1495">
          <cell r="D1495">
            <v>40575</v>
          </cell>
          <cell r="E1495" t="str">
            <v/>
          </cell>
          <cell r="F1495">
            <v>102775.2395820013</v>
          </cell>
          <cell r="G1495">
            <v>102775.2395820013</v>
          </cell>
          <cell r="H1495">
            <v>0.96391795614129339</v>
          </cell>
          <cell r="I1495">
            <v>35.412302189496344</v>
          </cell>
          <cell r="J1495">
            <v>5793233.6492879996</v>
          </cell>
          <cell r="K1495">
            <v>1.3823652441051082</v>
          </cell>
          <cell r="L1495">
            <v>20.003900767156736</v>
          </cell>
          <cell r="M1495">
            <v>43274693.962688006</v>
          </cell>
          <cell r="N1495">
            <v>1.5399945979397451</v>
          </cell>
          <cell r="O1495">
            <v>3.1721363775870426</v>
          </cell>
          <cell r="Q1495">
            <v>106622.3934591133</v>
          </cell>
        </row>
        <row r="1496">
          <cell r="D1496">
            <v>40576</v>
          </cell>
          <cell r="E1496" t="str">
            <v/>
          </cell>
          <cell r="F1496">
            <v>86636.32461399975</v>
          </cell>
          <cell r="G1496">
            <v>189411.56419600104</v>
          </cell>
          <cell r="H1496">
            <v>0.88823537931848751</v>
          </cell>
          <cell r="I1496">
            <v>40.034185164314941</v>
          </cell>
          <cell r="J1496">
            <v>5879869.9739019992</v>
          </cell>
          <cell r="K1496">
            <v>1.3682277954217996</v>
          </cell>
          <cell r="L1496">
            <v>20.454923879888753</v>
          </cell>
          <cell r="M1496">
            <v>43231977.354702011</v>
          </cell>
          <cell r="N1496">
            <v>1.538238875576748</v>
          </cell>
          <cell r="O1496">
            <v>3.2036033292563548</v>
          </cell>
          <cell r="Q1496">
            <v>106622.3934591133</v>
          </cell>
        </row>
        <row r="1497">
          <cell r="D1497">
            <v>40577</v>
          </cell>
          <cell r="E1497" t="str">
            <v/>
          </cell>
          <cell r="F1497">
            <v>77237.306370000326</v>
          </cell>
          <cell r="G1497">
            <v>266648.87056600139</v>
          </cell>
          <cell r="H1497">
            <v>0.83362372548331443</v>
          </cell>
          <cell r="I1497">
            <v>43.723560547819339</v>
          </cell>
          <cell r="J1497">
            <v>5957107.2802719995</v>
          </cell>
          <cell r="K1497">
            <v>1.3526407105311919</v>
          </cell>
          <cell r="L1497">
            <v>20.964692912785242</v>
          </cell>
          <cell r="M1497">
            <v>43174171.60657201</v>
          </cell>
          <cell r="N1497">
            <v>1.5359468856889682</v>
          </cell>
          <cell r="O1497">
            <v>3.2451238436997487</v>
          </cell>
          <cell r="Q1497">
            <v>106622.3934591133</v>
          </cell>
        </row>
        <row r="1498">
          <cell r="D1498">
            <v>40578</v>
          </cell>
          <cell r="E1498" t="str">
            <v/>
          </cell>
          <cell r="F1498">
            <v>76245.573143998379</v>
          </cell>
          <cell r="G1498">
            <v>342894.44370999979</v>
          </cell>
          <cell r="H1498">
            <v>0.80399255865863251</v>
          </cell>
          <cell r="I1498">
            <v>45.854756078390658</v>
          </cell>
          <cell r="J1498">
            <v>6033352.8534159977</v>
          </cell>
          <cell r="K1498">
            <v>1.3375706500130191</v>
          </cell>
          <cell r="L1498">
            <v>21.470321190338694</v>
          </cell>
          <cell r="M1498">
            <v>43113792.303715996</v>
          </cell>
          <cell r="N1498">
            <v>1.5335640558081181</v>
          </cell>
          <cell r="O1498">
            <v>3.2888264767859776</v>
          </cell>
          <cell r="Q1498">
            <v>106622.3934591133</v>
          </cell>
        </row>
        <row r="1499">
          <cell r="D1499">
            <v>40579</v>
          </cell>
          <cell r="E1499" t="str">
            <v/>
          </cell>
          <cell r="F1499">
            <v>89589.389408001312</v>
          </cell>
          <cell r="G1499">
            <v>432483.83311800112</v>
          </cell>
          <cell r="H1499">
            <v>0.81124390306215843</v>
          </cell>
          <cell r="I1499">
            <v>45.324681587533178</v>
          </cell>
          <cell r="J1499">
            <v>6122942.2428239994</v>
          </cell>
          <cell r="K1499">
            <v>1.3260865424109871</v>
          </cell>
          <cell r="L1499">
            <v>21.864254568649034</v>
          </cell>
          <cell r="M1499">
            <v>43060820.790924005</v>
          </cell>
          <cell r="N1499">
            <v>1.5314454112345173</v>
          </cell>
          <cell r="O1499">
            <v>3.3281480724190238</v>
          </cell>
          <cell r="Q1499">
            <v>106622.3934591133</v>
          </cell>
        </row>
        <row r="1500">
          <cell r="D1500">
            <v>40580</v>
          </cell>
          <cell r="E1500" t="str">
            <v/>
          </cell>
          <cell r="F1500">
            <v>78036.819805998923</v>
          </cell>
          <cell r="G1500">
            <v>510520.65292400005</v>
          </cell>
          <cell r="H1500">
            <v>0.79801974732410919</v>
          </cell>
          <cell r="I1500">
            <v>46.295537890145567</v>
          </cell>
          <cell r="J1500">
            <v>6200979.0626299987</v>
          </cell>
          <cell r="K1500">
            <v>1.3126752991317259</v>
          </cell>
          <cell r="L1500">
            <v>22.333934643836461</v>
          </cell>
          <cell r="M1500">
            <v>42989658.831830002</v>
          </cell>
          <cell r="N1500">
            <v>1.5286805762633386</v>
          </cell>
          <cell r="O1500">
            <v>3.3801277139005825</v>
          </cell>
          <cell r="Q1500">
            <v>106622.3934591133</v>
          </cell>
        </row>
        <row r="1501">
          <cell r="D1501">
            <v>40581</v>
          </cell>
          <cell r="E1501" t="str">
            <v/>
          </cell>
          <cell r="F1501">
            <v>73832.219525999884</v>
          </cell>
          <cell r="G1501">
            <v>584352.87244999991</v>
          </cell>
          <cell r="H1501">
            <v>0.78294042245997097</v>
          </cell>
          <cell r="I1501">
            <v>47.425154809175915</v>
          </cell>
          <cell r="J1501">
            <v>6274811.282155999</v>
          </cell>
          <cell r="K1501">
            <v>1.2989856769065029</v>
          </cell>
          <cell r="L1501">
            <v>22.824297974043461</v>
          </cell>
          <cell r="M1501">
            <v>42936182.710756004</v>
          </cell>
          <cell r="N1501">
            <v>1.5265453865404395</v>
          </cell>
          <cell r="O1501">
            <v>3.4207907818583072</v>
          </cell>
          <cell r="Q1501">
            <v>106622.3934591133</v>
          </cell>
        </row>
        <row r="1502">
          <cell r="D1502">
            <v>40582</v>
          </cell>
          <cell r="E1502" t="str">
            <v/>
          </cell>
          <cell r="F1502">
            <v>76694.635904001319</v>
          </cell>
          <cell r="G1502">
            <v>661047.50835400121</v>
          </cell>
          <cell r="H1502">
            <v>0.77498671586224332</v>
          </cell>
          <cell r="I1502">
            <v>48.030685868043335</v>
          </cell>
          <cell r="J1502">
            <v>6351505.9180600001</v>
          </cell>
          <cell r="K1502">
            <v>1.2864671016043234</v>
          </cell>
          <cell r="L1502">
            <v>23.28258685468807</v>
          </cell>
          <cell r="M1502">
            <v>42881717.571360007</v>
          </cell>
          <cell r="N1502">
            <v>1.5243756921431582</v>
          </cell>
          <cell r="O1502">
            <v>3.4625812011348511</v>
          </cell>
          <cell r="Q1502">
            <v>106622.3934591133</v>
          </cell>
        </row>
        <row r="1503">
          <cell r="D1503">
            <v>40583</v>
          </cell>
          <cell r="E1503" t="str">
            <v/>
          </cell>
          <cell r="F1503">
            <v>76311.869135998975</v>
          </cell>
          <cell r="G1503">
            <v>737359.37749000022</v>
          </cell>
          <cell r="H1503">
            <v>0.76840161867617929</v>
          </cell>
          <cell r="I1503">
            <v>48.537098063335108</v>
          </cell>
          <cell r="J1503">
            <v>6427817.7871959992</v>
          </cell>
          <cell r="K1503">
            <v>1.2744019062750336</v>
          </cell>
          <cell r="L1503">
            <v>23.733382940857652</v>
          </cell>
          <cell r="M1503">
            <v>42803786.809396006</v>
          </cell>
          <cell r="N1503">
            <v>1.5213726242057042</v>
          </cell>
          <cell r="O1503">
            <v>3.5212142642517374</v>
          </cell>
          <cell r="Q1503">
            <v>106622.3934591133</v>
          </cell>
        </row>
        <row r="1504">
          <cell r="D1504">
            <v>40584</v>
          </cell>
          <cell r="E1504" t="str">
            <v/>
          </cell>
          <cell r="F1504">
            <v>67308.273608001022</v>
          </cell>
          <cell r="G1504">
            <v>804667.65109800128</v>
          </cell>
          <cell r="H1504">
            <v>0.75468916518608153</v>
          </cell>
          <cell r="I1504">
            <v>49.60637461128178</v>
          </cell>
          <cell r="J1504">
            <v>6495126.0608040001</v>
          </cell>
          <cell r="K1504">
            <v>1.261088120953769</v>
          </cell>
          <cell r="L1504">
            <v>24.241407575569141</v>
          </cell>
          <cell r="M1504">
            <v>42736254.574004002</v>
          </cell>
          <cell r="N1504">
            <v>1.5187400125953638</v>
          </cell>
          <cell r="O1504">
            <v>3.5733791899406397</v>
          </cell>
          <cell r="Q1504">
            <v>106622.3934591133</v>
          </cell>
        </row>
        <row r="1505">
          <cell r="D1505">
            <v>40585</v>
          </cell>
          <cell r="E1505" t="str">
            <v/>
          </cell>
          <cell r="F1505">
            <v>71686.083525999173</v>
          </cell>
          <cell r="G1505">
            <v>876353.7346240005</v>
          </cell>
          <cell r="H1505">
            <v>0.7472025223294696</v>
          </cell>
          <cell r="I1505">
            <v>50.198571814249703</v>
          </cell>
          <cell r="J1505">
            <v>6566812.1443299996</v>
          </cell>
          <cell r="K1505">
            <v>1.2491471442895674</v>
          </cell>
          <cell r="L1505">
            <v>24.706670877458325</v>
          </cell>
          <cell r="M1505">
            <v>42680969.353530005</v>
          </cell>
          <cell r="N1505">
            <v>1.5165433679863303</v>
          </cell>
          <cell r="O1505">
            <v>3.6174590087766689</v>
          </cell>
          <cell r="Q1505">
            <v>106622.3934591133</v>
          </cell>
        </row>
        <row r="1506">
          <cell r="D1506">
            <v>40586</v>
          </cell>
          <cell r="E1506" t="str">
            <v/>
          </cell>
          <cell r="F1506">
            <v>76179.987869999532</v>
          </cell>
          <cell r="G1506">
            <v>952533.72249399999</v>
          </cell>
          <cell r="H1506">
            <v>0.74447597387946929</v>
          </cell>
          <cell r="I1506">
            <v>50.415714199387686</v>
          </cell>
          <cell r="J1506">
            <v>6642992.1321999989</v>
          </cell>
          <cell r="K1506">
            <v>1.2385187520932845</v>
          </cell>
          <cell r="L1506">
            <v>25.128585351644993</v>
          </cell>
          <cell r="M1506">
            <v>42637121.744400002</v>
          </cell>
          <cell r="N1506">
            <v>1.5147537350141451</v>
          </cell>
          <cell r="O1506">
            <v>3.6537474652901136</v>
          </cell>
          <cell r="Q1506">
            <v>106622.3934591133</v>
          </cell>
        </row>
        <row r="1507">
          <cell r="D1507">
            <v>40587</v>
          </cell>
          <cell r="E1507" t="str">
            <v/>
          </cell>
          <cell r="F1507">
            <v>76470.984378001565</v>
          </cell>
          <cell r="G1507">
            <v>1029004.7068720015</v>
          </cell>
          <cell r="H1507">
            <v>0.74237883481087508</v>
          </cell>
          <cell r="I1507">
            <v>50.583264084289901</v>
          </cell>
          <cell r="J1507">
            <v>6719463.1165780006</v>
          </cell>
          <cell r="K1507">
            <v>1.2283578762089067</v>
          </cell>
          <cell r="L1507">
            <v>25.538918272502432</v>
          </cell>
          <cell r="M1507">
            <v>42588541.310778007</v>
          </cell>
          <cell r="N1507">
            <v>1.5127965335625078</v>
          </cell>
          <cell r="O1507">
            <v>3.6938238921080391</v>
          </cell>
          <cell r="Q1507">
            <v>106622.3934591133</v>
          </cell>
        </row>
        <row r="1508">
          <cell r="D1508">
            <v>40588</v>
          </cell>
          <cell r="E1508" t="str">
            <v/>
          </cell>
          <cell r="F1508">
            <v>83283.120589999395</v>
          </cell>
          <cell r="G1508">
            <v>1112287.827462001</v>
          </cell>
          <cell r="H1508">
            <v>0.7451448795647847</v>
          </cell>
          <cell r="I1508">
            <v>50.362369898588177</v>
          </cell>
          <cell r="J1508">
            <v>6802746.2371680001</v>
          </cell>
          <cell r="K1508">
            <v>1.2198070137876971</v>
          </cell>
          <cell r="L1508">
            <v>25.889595835764069</v>
          </cell>
          <cell r="M1508">
            <v>42565044.336167999</v>
          </cell>
          <cell r="N1508">
            <v>1.5117307890624674</v>
          </cell>
          <cell r="O1508">
            <v>3.7158191893107873</v>
          </cell>
          <cell r="Q1508">
            <v>106622.3934591133</v>
          </cell>
        </row>
        <row r="1509">
          <cell r="D1509">
            <v>40589</v>
          </cell>
          <cell r="E1509" t="str">
            <v/>
          </cell>
          <cell r="F1509">
            <v>88425.247669999604</v>
          </cell>
          <cell r="G1509">
            <v>1200713.0751320007</v>
          </cell>
          <cell r="H1509">
            <v>0.75075728226668792</v>
          </cell>
          <cell r="I1509">
            <v>49.916649719788317</v>
          </cell>
          <cell r="J1509">
            <v>6891171.4848379996</v>
          </cell>
          <cell r="K1509">
            <v>1.2124817204607086</v>
          </cell>
          <cell r="L1509">
            <v>26.193960262177796</v>
          </cell>
          <cell r="M1509">
            <v>42499334.113938004</v>
          </cell>
          <cell r="N1509">
            <v>1.5091663629803889</v>
          </cell>
          <cell r="O1509">
            <v>3.7692482591730636</v>
          </cell>
          <cell r="Q1509">
            <v>106622.3934591133</v>
          </cell>
        </row>
        <row r="1510">
          <cell r="D1510">
            <v>40590</v>
          </cell>
          <cell r="E1510" t="str">
            <v/>
          </cell>
          <cell r="F1510">
            <v>128754.78911800071</v>
          </cell>
          <cell r="G1510">
            <v>1329467.8642500015</v>
          </cell>
          <cell r="H1510">
            <v>0.77930853753989726</v>
          </cell>
          <cell r="I1510">
            <v>47.700825100860236</v>
          </cell>
          <cell r="J1510">
            <v>7019926.2739559999</v>
          </cell>
          <cell r="K1510">
            <v>1.2123914094876889</v>
          </cell>
          <cell r="L1510">
            <v>26.19773558053382</v>
          </cell>
          <cell r="M1510">
            <v>42498214.732656009</v>
          </cell>
          <cell r="N1510">
            <v>1.508896013700032</v>
          </cell>
          <cell r="O1510">
            <v>3.7749225935980846</v>
          </cell>
          <cell r="Q1510">
            <v>106622.3934591133</v>
          </cell>
        </row>
        <row r="1511">
          <cell r="D1511">
            <v>40591</v>
          </cell>
          <cell r="E1511" t="str">
            <v/>
          </cell>
          <cell r="F1511">
            <v>200550.98708600024</v>
          </cell>
          <cell r="G1511">
            <v>1530018.8513360017</v>
          </cell>
          <cell r="H1511">
            <v>0.84411075368168931</v>
          </cell>
          <cell r="I1511">
            <v>42.991290414439341</v>
          </cell>
          <cell r="J1511">
            <v>7220477.2610419998</v>
          </cell>
          <cell r="K1511">
            <v>1.2244798753201418</v>
          </cell>
          <cell r="L1511">
            <v>25.69734651671024</v>
          </cell>
          <cell r="M1511">
            <v>42470419.196042001</v>
          </cell>
          <cell r="N1511">
            <v>1.507678756781988</v>
          </cell>
          <cell r="O1511">
            <v>3.8005705902229736</v>
          </cell>
          <cell r="Q1511">
            <v>106622.3934591133</v>
          </cell>
        </row>
        <row r="1512">
          <cell r="D1512">
            <v>40592</v>
          </cell>
          <cell r="E1512" t="str">
            <v/>
          </cell>
          <cell r="F1512">
            <v>141925.85568799987</v>
          </cell>
          <cell r="G1512">
            <v>1671944.7070240015</v>
          </cell>
          <cell r="H1512">
            <v>0.8711661222696907</v>
          </cell>
          <cell r="I1512">
            <v>41.154568856726279</v>
          </cell>
          <cell r="J1512">
            <v>7362403.1167299999</v>
          </cell>
          <cell r="K1512">
            <v>1.2263736177650948</v>
          </cell>
          <cell r="L1512">
            <v>25.619854909743587</v>
          </cell>
          <cell r="M1512">
            <v>42380958.327830002</v>
          </cell>
          <cell r="N1512">
            <v>1.5042731175506523</v>
          </cell>
          <cell r="O1512">
            <v>3.8731967314243998</v>
          </cell>
          <cell r="Q1512">
            <v>106622.3934591133</v>
          </cell>
        </row>
        <row r="1513">
          <cell r="D1513">
            <v>40593</v>
          </cell>
          <cell r="E1513" t="str">
            <v/>
          </cell>
          <cell r="F1513">
            <v>208846.50445799995</v>
          </cell>
          <cell r="G1513">
            <v>1880791.2114820015</v>
          </cell>
          <cell r="H1513">
            <v>0.92840732532037151</v>
          </cell>
          <cell r="I1513">
            <v>37.511952750714592</v>
          </cell>
          <cell r="J1513">
            <v>7571249.6211879998</v>
          </cell>
          <cell r="K1513">
            <v>1.239153881912902</v>
          </cell>
          <cell r="L1513">
            <v>25.10316413418041</v>
          </cell>
          <cell r="M1513">
            <v>42447831.962188005</v>
          </cell>
          <cell r="N1513">
            <v>1.5064166204312588</v>
          </cell>
          <cell r="O1513">
            <v>3.8273362149799928</v>
          </cell>
          <cell r="Q1513">
            <v>106622.3934591133</v>
          </cell>
        </row>
        <row r="1514">
          <cell r="D1514">
            <v>40594</v>
          </cell>
          <cell r="E1514" t="str">
            <v/>
          </cell>
          <cell r="F1514">
            <v>203404.03246999983</v>
          </cell>
          <cell r="G1514">
            <v>2084195.2439520012</v>
          </cell>
          <cell r="H1514">
            <v>0.97737218999460551</v>
          </cell>
          <cell r="I1514">
            <v>34.647621764866976</v>
          </cell>
          <cell r="J1514">
            <v>7774653.6536579998</v>
          </cell>
          <cell r="K1514">
            <v>1.250620285317118</v>
          </cell>
          <cell r="L1514">
            <v>24.648774022272946</v>
          </cell>
          <cell r="M1514">
            <v>42498597.91905801</v>
          </cell>
          <cell r="N1514">
            <v>1.5079879160695826</v>
          </cell>
          <cell r="O1514">
            <v>3.7940411100766958</v>
          </cell>
          <cell r="Q1514">
            <v>106622.3934591133</v>
          </cell>
        </row>
        <row r="1515">
          <cell r="D1515">
            <v>40595</v>
          </cell>
          <cell r="E1515" t="str">
            <v/>
          </cell>
          <cell r="F1515">
            <v>206318.49668600044</v>
          </cell>
          <cell r="G1515">
            <v>2290513.7406380018</v>
          </cell>
          <cell r="H1515">
            <v>1.0229753745806691</v>
          </cell>
          <cell r="I1515">
            <v>32.177096405825353</v>
          </cell>
          <cell r="J1515">
            <v>7980972.1503440002</v>
          </cell>
          <cell r="K1515">
            <v>1.2621609088913612</v>
          </cell>
          <cell r="L1515">
            <v>24.200056135701097</v>
          </cell>
          <cell r="M1515">
            <v>42538092.976544015</v>
          </cell>
          <cell r="N1515">
            <v>1.5091588649206622</v>
          </cell>
          <cell r="O1515">
            <v>3.7694055275831473</v>
          </cell>
          <cell r="Q1515">
            <v>106622.3934591133</v>
          </cell>
        </row>
        <row r="1516">
          <cell r="D1516">
            <v>40596</v>
          </cell>
          <cell r="E1516" t="str">
            <v/>
          </cell>
          <cell r="F1516">
            <v>215816.97852599889</v>
          </cell>
          <cell r="G1516">
            <v>2506330.7191640008</v>
          </cell>
          <cell r="H1516">
            <v>1.0684821443447561</v>
          </cell>
          <cell r="I1516">
            <v>29.890350239408935</v>
          </cell>
          <cell r="J1516">
            <v>8196789.1288699992</v>
          </cell>
          <cell r="K1516">
            <v>1.2747960320392164</v>
          </cell>
          <cell r="L1516">
            <v>23.718514106827815</v>
          </cell>
          <cell r="M1516">
            <v>42516466.167470008</v>
          </cell>
          <cell r="N1516">
            <v>1.5081613166308978</v>
          </cell>
          <cell r="O1516">
            <v>3.7903834633859379</v>
          </cell>
          <cell r="Q1516">
            <v>106622.3934591133</v>
          </cell>
        </row>
        <row r="1517">
          <cell r="D1517">
            <v>40597</v>
          </cell>
          <cell r="E1517" t="str">
            <v/>
          </cell>
          <cell r="F1517">
            <v>204574.93748799936</v>
          </cell>
          <cell r="G1517">
            <v>2710905.6566520003</v>
          </cell>
          <cell r="H1517">
            <v>1.1054475472630783</v>
          </cell>
          <cell r="I1517">
            <v>28.156534127041265</v>
          </cell>
          <cell r="J1517">
            <v>8401364.0663579982</v>
          </cell>
          <cell r="K1517">
            <v>1.2852990655325847</v>
          </cell>
          <cell r="L1517">
            <v>23.325835103718752</v>
          </cell>
          <cell r="M1517">
            <v>42321072.450058013</v>
          </cell>
          <cell r="N1517">
            <v>1.5010010835486678</v>
          </cell>
          <cell r="O1517">
            <v>3.9441933047237088</v>
          </cell>
          <cell r="Q1517">
            <v>106622.3934591133</v>
          </cell>
        </row>
        <row r="1518">
          <cell r="D1518">
            <v>40598</v>
          </cell>
          <cell r="E1518" t="str">
            <v/>
          </cell>
          <cell r="F1518">
            <v>176266.1007920017</v>
          </cell>
          <cell r="G1518">
            <v>2887171.7574440017</v>
          </cell>
          <cell r="H1518">
            <v>1.1282697688920726</v>
          </cell>
          <cell r="I1518">
            <v>27.138674205865698</v>
          </cell>
          <cell r="J1518">
            <v>8577630.1671500001</v>
          </cell>
          <cell r="K1518">
            <v>1.2912035792385477</v>
          </cell>
          <cell r="L1518">
            <v>23.10806890173702</v>
          </cell>
          <cell r="M1518">
            <v>42106251.203750014</v>
          </cell>
          <cell r="N1518">
            <v>1.4931541051820347</v>
          </cell>
          <cell r="O1518">
            <v>4.119436402519117</v>
          </cell>
          <cell r="Q1518">
            <v>106622.3934591133</v>
          </cell>
        </row>
        <row r="1519">
          <cell r="D1519">
            <v>40599</v>
          </cell>
          <cell r="E1519" t="str">
            <v/>
          </cell>
          <cell r="F1519">
            <v>155984.91791199875</v>
          </cell>
          <cell r="G1519">
            <v>3043156.6753560007</v>
          </cell>
          <cell r="H1519">
            <v>1.1416576111745105</v>
          </cell>
          <cell r="I1519">
            <v>26.559585198384283</v>
          </cell>
          <cell r="J1519">
            <v>8733615.085061999</v>
          </cell>
          <cell r="K1519">
            <v>1.293916820736331</v>
          </cell>
          <cell r="L1519">
            <v>23.008714813220056</v>
          </cell>
          <cell r="M1519">
            <v>41751653.545561999</v>
          </cell>
          <cell r="N1519">
            <v>1.4803535858589234</v>
          </cell>
          <cell r="O1519">
            <v>4.4209462053531601</v>
          </cell>
          <cell r="Q1519">
            <v>106622.3934591133</v>
          </cell>
        </row>
        <row r="1520">
          <cell r="D1520">
            <v>40600</v>
          </cell>
          <cell r="E1520" t="str">
            <v/>
          </cell>
          <cell r="F1520">
            <v>150352.73510199983</v>
          </cell>
          <cell r="G1520">
            <v>3193509.4104580004</v>
          </cell>
          <cell r="H1520">
            <v>1.1519839410162578</v>
          </cell>
          <cell r="I1520">
            <v>26.121798759847849</v>
          </cell>
          <cell r="J1520">
            <v>8883967.8201639988</v>
          </cell>
          <cell r="K1520">
            <v>1.2957242235425099</v>
          </cell>
          <cell r="L1520">
            <v>22.942779015019799</v>
          </cell>
          <cell r="M1520">
            <v>41546100.702463999</v>
          </cell>
          <cell r="N1520">
            <v>1.4728407240279942</v>
          </cell>
          <cell r="O1520">
            <v>4.6073289227770537</v>
          </cell>
          <cell r="Q1520">
            <v>106622.3934591133</v>
          </cell>
        </row>
        <row r="1521">
          <cell r="D1521">
            <v>40601</v>
          </cell>
          <cell r="E1521" t="str">
            <v/>
          </cell>
          <cell r="F1521">
            <v>161985.87053399999</v>
          </cell>
          <cell r="G1521">
            <v>3355495.2809920004</v>
          </cell>
          <cell r="H1521">
            <v>1.165586317918859</v>
          </cell>
          <cell r="I1521">
            <v>25.556695005530507</v>
          </cell>
          <cell r="J1521">
            <v>9045953.6906979978</v>
          </cell>
          <cell r="K1521">
            <v>1.2991469824590396</v>
          </cell>
          <cell r="L1521">
            <v>22.818454767542484</v>
          </cell>
          <cell r="M1521">
            <v>41214591.203297995</v>
          </cell>
          <cell r="N1521">
            <v>1.460865576669458</v>
          </cell>
          <cell r="O1521">
            <v>4.9195258555213446</v>
          </cell>
          <cell r="Q1521">
            <v>106622.3934591133</v>
          </cell>
        </row>
        <row r="1522">
          <cell r="D1522">
            <v>40602</v>
          </cell>
          <cell r="E1522" t="str">
            <v>*</v>
          </cell>
          <cell r="F1522">
            <v>164388.10400600071</v>
          </cell>
          <cell r="G1522">
            <v>3519883.3849980012</v>
          </cell>
          <cell r="H1522">
            <v>1.1790217496945616</v>
          </cell>
          <cell r="I1522">
            <v>25.011188587760856</v>
          </cell>
          <cell r="J1522">
            <v>9210341.7947039977</v>
          </cell>
          <cell r="K1522">
            <v>1.3028062956230004</v>
          </cell>
          <cell r="L1522">
            <v>22.686318196089495</v>
          </cell>
          <cell r="M1522">
            <v>40996494.867903993</v>
          </cell>
          <cell r="N1522">
            <v>1.4529134383500903</v>
          </cell>
          <cell r="O1522">
            <v>5.1375223800120384</v>
          </cell>
          <cell r="Q1522">
            <v>106622.3934591133</v>
          </cell>
        </row>
        <row r="1523">
          <cell r="D1523">
            <v>40603</v>
          </cell>
          <cell r="E1523" t="str">
            <v/>
          </cell>
          <cell r="F1523">
            <v>126487.28850400045</v>
          </cell>
          <cell r="G1523">
            <v>126487.28850400045</v>
          </cell>
          <cell r="H1523">
            <v>1.1566540666388108</v>
          </cell>
          <cell r="I1523">
            <v>36.54637867310592</v>
          </cell>
          <cell r="J1523">
            <v>9336829.0832079984</v>
          </cell>
          <cell r="K1523">
            <v>1.3005799812351171</v>
          </cell>
          <cell r="L1523">
            <v>24.403230974371759</v>
          </cell>
          <cell r="M1523">
            <v>40775465.738507986</v>
          </cell>
          <cell r="N1523">
            <v>1.4446366768476568</v>
          </cell>
          <cell r="O1523">
            <v>7.9783320388857941</v>
          </cell>
          <cell r="Q1523">
            <v>109356.19573064514</v>
          </cell>
        </row>
        <row r="1524">
          <cell r="D1524">
            <v>40604</v>
          </cell>
          <cell r="E1524" t="str">
            <v/>
          </cell>
          <cell r="F1524">
            <v>111121.91787800002</v>
          </cell>
          <cell r="G1524">
            <v>237609.20638200047</v>
          </cell>
          <cell r="H1524">
            <v>1.0864002939863364</v>
          </cell>
          <cell r="I1524">
            <v>40.604277324829731</v>
          </cell>
          <cell r="J1524">
            <v>9447951.0010859985</v>
          </cell>
          <cell r="K1524">
            <v>1.2963122597048844</v>
          </cell>
          <cell r="L1524">
            <v>24.579413436859543</v>
          </cell>
          <cell r="M1524">
            <v>40607880.433285989</v>
          </cell>
          <cell r="N1524">
            <v>1.4382578779913695</v>
          </cell>
          <cell r="O1524">
            <v>8.2020894570447922</v>
          </cell>
          <cell r="Q1524">
            <v>109356.19573064514</v>
          </cell>
        </row>
        <row r="1525">
          <cell r="D1525">
            <v>40605</v>
          </cell>
          <cell r="E1525" t="str">
            <v/>
          </cell>
          <cell r="F1525">
            <v>109645.42037199886</v>
          </cell>
          <cell r="G1525">
            <v>347254.62675399933</v>
          </cell>
          <cell r="H1525">
            <v>1.0584817940854521</v>
          </cell>
          <cell r="I1525">
            <v>42.323209315104194</v>
          </cell>
          <cell r="J1525">
            <v>9557596.4214579966</v>
          </cell>
          <cell r="K1525">
            <v>1.2919711241449512</v>
          </cell>
          <cell r="L1525">
            <v>24.759924398536114</v>
          </cell>
          <cell r="M1525">
            <v>40404996.110457994</v>
          </cell>
          <cell r="N1525">
            <v>1.4306331480314896</v>
          </cell>
          <cell r="O1525">
            <v>8.477069599606013</v>
          </cell>
          <cell r="Q1525">
            <v>109356.19573064514</v>
          </cell>
        </row>
        <row r="1526">
          <cell r="D1526">
            <v>40606</v>
          </cell>
          <cell r="E1526" t="str">
            <v/>
          </cell>
          <cell r="F1526">
            <v>118696.77630999986</v>
          </cell>
          <cell r="G1526">
            <v>465951.4030639992</v>
          </cell>
          <cell r="H1526">
            <v>1.0652149152382788</v>
          </cell>
          <cell r="I1526">
            <v>41.903059127001519</v>
          </cell>
          <cell r="J1526">
            <v>9676293.1977679972</v>
          </cell>
          <cell r="K1526">
            <v>1.2889621798931057</v>
          </cell>
          <cell r="L1526">
            <v>24.88581304249432</v>
          </cell>
          <cell r="M1526">
            <v>40235594.344867989</v>
          </cell>
          <cell r="N1526">
            <v>1.4241982584371597</v>
          </cell>
          <cell r="O1526">
            <v>8.7156512926315202</v>
          </cell>
          <cell r="Q1526">
            <v>109356.19573064514</v>
          </cell>
        </row>
        <row r="1527">
          <cell r="D1527">
            <v>40607</v>
          </cell>
          <cell r="E1527" t="str">
            <v/>
          </cell>
          <cell r="F1527">
            <v>116179.1117320012</v>
          </cell>
          <cell r="G1527">
            <v>582130.51479600044</v>
          </cell>
          <cell r="H1527">
            <v>1.064650266784781</v>
          </cell>
          <cell r="I1527">
            <v>41.938156656942226</v>
          </cell>
          <cell r="J1527">
            <v>9792472.3094999976</v>
          </cell>
          <cell r="K1527">
            <v>1.2857090820214658</v>
          </cell>
          <cell r="L1527">
            <v>25.022631441178245</v>
          </cell>
          <cell r="M1527">
            <v>40127515.801399998</v>
          </cell>
          <cell r="N1527">
            <v>1.4199372744097982</v>
          </cell>
          <cell r="O1527">
            <v>8.8769781217811428</v>
          </cell>
          <cell r="Q1527">
            <v>109356.19573064514</v>
          </cell>
        </row>
        <row r="1528">
          <cell r="D1528">
            <v>40608</v>
          </cell>
          <cell r="E1528" t="str">
            <v/>
          </cell>
          <cell r="F1528">
            <v>117344.42271999946</v>
          </cell>
          <cell r="G1528">
            <v>699474.93751599989</v>
          </cell>
          <cell r="H1528">
            <v>1.0660498518054922</v>
          </cell>
          <cell r="I1528">
            <v>41.851206857007192</v>
          </cell>
          <cell r="J1528">
            <v>9909816.7322199978</v>
          </cell>
          <cell r="K1528">
            <v>1.2826989123756563</v>
          </cell>
          <cell r="L1528">
            <v>25.149897231543306</v>
          </cell>
          <cell r="M1528">
            <v>39941224.471919999</v>
          </cell>
          <cell r="N1528">
            <v>1.4129121414870758</v>
          </cell>
          <cell r="O1528">
            <v>9.1488898499251228</v>
          </cell>
          <cell r="Q1528">
            <v>109356.19573064514</v>
          </cell>
        </row>
        <row r="1529">
          <cell r="D1529">
            <v>40609</v>
          </cell>
          <cell r="E1529" t="str">
            <v/>
          </cell>
          <cell r="F1529">
            <v>111274.5867800007</v>
          </cell>
          <cell r="G1529">
            <v>810749.5242960006</v>
          </cell>
          <cell r="H1529">
            <v>1.0591202431638493</v>
          </cell>
          <cell r="I1529">
            <v>42.283216863971653</v>
          </cell>
          <cell r="J1529">
            <v>10021091.318999998</v>
          </cell>
          <cell r="K1529">
            <v>1.278998072893063</v>
          </cell>
          <cell r="L1529">
            <v>25.307242931422401</v>
          </cell>
          <cell r="M1529">
            <v>39799768.618000008</v>
          </cell>
          <cell r="N1529">
            <v>1.4074768720708568</v>
          </cell>
          <cell r="O1529">
            <v>9.3644202880299066</v>
          </cell>
          <cell r="Q1529">
            <v>109356.19573064514</v>
          </cell>
        </row>
        <row r="1530">
          <cell r="D1530">
            <v>40610</v>
          </cell>
          <cell r="E1530" t="str">
            <v/>
          </cell>
          <cell r="F1530">
            <v>88137.396480000185</v>
          </cell>
          <cell r="G1530">
            <v>898886.92077600083</v>
          </cell>
          <cell r="H1530">
            <v>1.0274759865801821</v>
          </cell>
          <cell r="I1530">
            <v>44.304024961932974</v>
          </cell>
          <cell r="J1530">
            <v>10109228.715479998</v>
          </cell>
          <cell r="K1530">
            <v>1.2724867526687396</v>
          </cell>
          <cell r="L1530">
            <v>25.586448366958269</v>
          </cell>
          <cell r="M1530">
            <v>39628347.139980011</v>
          </cell>
          <cell r="N1530">
            <v>1.4009855535362199</v>
          </cell>
          <cell r="O1530">
            <v>9.6278375325864367</v>
          </cell>
          <cell r="Q1530">
            <v>109356.19573064514</v>
          </cell>
        </row>
        <row r="1531">
          <cell r="D1531">
            <v>40611</v>
          </cell>
          <cell r="E1531" t="str">
            <v/>
          </cell>
          <cell r="F1531">
            <v>99570.509549998751</v>
          </cell>
          <cell r="G1531">
            <v>998457.43032599962</v>
          </cell>
          <cell r="H1531">
            <v>1.0144803752493536</v>
          </cell>
          <cell r="I1531">
            <v>45.156766049429478</v>
          </cell>
          <cell r="J1531">
            <v>10208799.225029998</v>
          </cell>
          <cell r="K1531">
            <v>1.2675718444279576</v>
          </cell>
          <cell r="L1531">
            <v>25.799214134452097</v>
          </cell>
          <cell r="M1531">
            <v>39501244.033030011</v>
          </cell>
          <cell r="N1531">
            <v>1.3960645225094879</v>
          </cell>
          <cell r="O1531">
            <v>9.8319684851003064</v>
          </cell>
          <cell r="Q1531">
            <v>109356.19573064514</v>
          </cell>
        </row>
        <row r="1532">
          <cell r="D1532">
            <v>40612</v>
          </cell>
          <cell r="E1532" t="str">
            <v/>
          </cell>
          <cell r="F1532">
            <v>102528.80713000061</v>
          </cell>
          <cell r="G1532">
            <v>1100986.2374560002</v>
          </cell>
          <cell r="H1532">
            <v>1.0067890804905428</v>
          </cell>
          <cell r="I1532">
            <v>45.667706771620111</v>
          </cell>
          <cell r="J1532">
            <v>10311328.032159999</v>
          </cell>
          <cell r="K1532">
            <v>1.2631510143934541</v>
          </cell>
          <cell r="L1532">
            <v>25.992082522455952</v>
          </cell>
          <cell r="M1532">
            <v>39384739.583960012</v>
          </cell>
          <cell r="N1532">
            <v>1.3915209699601656</v>
          </cell>
          <cell r="O1532">
            <v>10.023893199800138</v>
          </cell>
          <cell r="Q1532">
            <v>109356.19573064514</v>
          </cell>
        </row>
        <row r="1533">
          <cell r="D1533">
            <v>40613</v>
          </cell>
          <cell r="E1533" t="str">
            <v/>
          </cell>
          <cell r="F1533">
            <v>91997.435629999745</v>
          </cell>
          <cell r="G1533">
            <v>1192983.6730859999</v>
          </cell>
          <cell r="H1533">
            <v>0.99174135004446129</v>
          </cell>
          <cell r="I1533">
            <v>46.680764090189378</v>
          </cell>
          <cell r="J1533">
            <v>10403325.467789998</v>
          </cell>
          <cell r="K1533">
            <v>1.2575740114586589</v>
          </cell>
          <cell r="L1533">
            <v>26.237419748455281</v>
          </cell>
          <cell r="M1533">
            <v>39284125.834790021</v>
          </cell>
          <cell r="N1533">
            <v>1.3875414678479492</v>
          </cell>
          <cell r="O1533">
            <v>10.194751607202369</v>
          </cell>
          <cell r="Q1533">
            <v>109356.19573064514</v>
          </cell>
        </row>
        <row r="1534">
          <cell r="D1534">
            <v>40614</v>
          </cell>
          <cell r="E1534" t="str">
            <v/>
          </cell>
          <cell r="F1534">
            <v>103519.59369000075</v>
          </cell>
          <cell r="G1534">
            <v>1296503.2667760006</v>
          </cell>
          <cell r="H1534">
            <v>0.98798187131635207</v>
          </cell>
          <cell r="I1534">
            <v>46.936629211479627</v>
          </cell>
          <cell r="J1534">
            <v>10506845.061479999</v>
          </cell>
          <cell r="K1534">
            <v>1.2535171806277623</v>
          </cell>
          <cell r="L1534">
            <v>26.417313977869007</v>
          </cell>
          <cell r="M1534">
            <v>39212300.882080011</v>
          </cell>
          <cell r="N1534">
            <v>1.3845809285993254</v>
          </cell>
          <cell r="O1534">
            <v>10.323552303485195</v>
          </cell>
          <cell r="Q1534">
            <v>109356.19573064514</v>
          </cell>
        </row>
        <row r="1535">
          <cell r="D1535">
            <v>40615</v>
          </cell>
          <cell r="E1535" t="str">
            <v/>
          </cell>
          <cell r="F1535">
            <v>115037.93204000007</v>
          </cell>
          <cell r="G1535">
            <v>1411541.1988160007</v>
          </cell>
          <cell r="H1535">
            <v>0.99290297628914126</v>
          </cell>
          <cell r="I1535">
            <v>46.601928622815805</v>
          </cell>
          <cell r="J1535">
            <v>10621882.993519999</v>
          </cell>
          <cell r="K1535">
            <v>1.2509213385581526</v>
          </cell>
          <cell r="L1535">
            <v>26.533058436451352</v>
          </cell>
          <cell r="M1535">
            <v>39163352.450620003</v>
          </cell>
          <cell r="N1535">
            <v>1.3824297196972459</v>
          </cell>
          <cell r="O1535">
            <v>10.4180556695737</v>
          </cell>
          <cell r="Q1535">
            <v>109356.19573064514</v>
          </cell>
        </row>
        <row r="1536">
          <cell r="D1536">
            <v>40616</v>
          </cell>
          <cell r="E1536" t="str">
            <v/>
          </cell>
          <cell r="F1536">
            <v>152967.95478199978</v>
          </cell>
          <cell r="G1536">
            <v>1564509.1535980005</v>
          </cell>
          <cell r="H1536">
            <v>1.0218959527787639</v>
          </cell>
          <cell r="I1536">
            <v>44.668545262880201</v>
          </cell>
          <cell r="J1536">
            <v>10774850.948301999</v>
          </cell>
          <cell r="K1536">
            <v>1.2528016665156974</v>
          </cell>
          <cell r="L1536">
            <v>26.449167985093393</v>
          </cell>
          <cell r="M1536">
            <v>39152188.55010201</v>
          </cell>
          <cell r="N1536">
            <v>1.3816131768795434</v>
          </cell>
          <cell r="O1536">
            <v>10.454129116769529</v>
          </cell>
          <cell r="Q1536">
            <v>109356.19573064514</v>
          </cell>
        </row>
        <row r="1537">
          <cell r="D1537">
            <v>40617</v>
          </cell>
          <cell r="E1537" t="str">
            <v/>
          </cell>
          <cell r="F1537">
            <v>188298.62567999892</v>
          </cell>
          <cell r="G1537">
            <v>1752807.7792779994</v>
          </cell>
          <cell r="H1537">
            <v>1.0685617872048963</v>
          </cell>
          <cell r="I1537">
            <v>41.69553752141266</v>
          </cell>
          <cell r="J1537">
            <v>10963149.573981998</v>
          </cell>
          <cell r="K1537">
            <v>1.2586911310630748</v>
          </cell>
          <cell r="L1537">
            <v>26.188094721422583</v>
          </cell>
          <cell r="M1537">
            <v>39205971.965682015</v>
          </cell>
          <cell r="N1537">
            <v>1.3830883114588004</v>
          </cell>
          <cell r="O1537">
            <v>10.389041501944785</v>
          </cell>
          <cell r="Q1537">
            <v>109356.19573064514</v>
          </cell>
        </row>
        <row r="1538">
          <cell r="D1538">
            <v>40618</v>
          </cell>
          <cell r="E1538" t="str">
            <v/>
          </cell>
          <cell r="F1538">
            <v>215847.04602000106</v>
          </cell>
          <cell r="G1538">
            <v>1968654.8252980006</v>
          </cell>
          <cell r="H1538">
            <v>1.125139053704709</v>
          </cell>
          <cell r="I1538">
            <v>38.319790576068243</v>
          </cell>
          <cell r="J1538">
            <v>11178996.620002</v>
          </cell>
          <cell r="K1538">
            <v>1.2675581871242723</v>
          </cell>
          <cell r="L1538">
            <v>25.799807784599295</v>
          </cell>
          <cell r="M1538">
            <v>39280295.646702014</v>
          </cell>
          <cell r="N1538">
            <v>1.3852869323923429</v>
          </cell>
          <cell r="O1538">
            <v>10.292705209017372</v>
          </cell>
          <cell r="Q1538">
            <v>109356.19573064514</v>
          </cell>
        </row>
        <row r="1539">
          <cell r="D1539">
            <v>40619</v>
          </cell>
          <cell r="E1539" t="str">
            <v/>
          </cell>
          <cell r="F1539">
            <v>199950.26855999912</v>
          </cell>
          <cell r="G1539">
            <v>2168605.0938579999</v>
          </cell>
          <cell r="H1539">
            <v>1.1665091737030038</v>
          </cell>
          <cell r="I1539">
            <v>36.007244454753526</v>
          </cell>
          <cell r="J1539">
            <v>11378946.888561999</v>
          </cell>
          <cell r="K1539">
            <v>1.2744276212049033</v>
          </cell>
          <cell r="L1539">
            <v>25.502906715214145</v>
          </cell>
          <cell r="M1539">
            <v>39349512.445562027</v>
          </cell>
          <cell r="N1539">
            <v>1.3873041624409084</v>
          </cell>
          <cell r="O1539">
            <v>10.205022362381477</v>
          </cell>
          <cell r="Q1539">
            <v>109356.19573064514</v>
          </cell>
        </row>
        <row r="1540">
          <cell r="D1540">
            <v>40620</v>
          </cell>
          <cell r="E1540" t="str">
            <v/>
          </cell>
          <cell r="F1540">
            <v>157809.09011999954</v>
          </cell>
          <cell r="G1540">
            <v>2326414.1839779993</v>
          </cell>
          <cell r="H1540">
            <v>1.1818738899949084</v>
          </cell>
          <cell r="I1540">
            <v>35.181184036108682</v>
          </cell>
          <cell r="J1540">
            <v>11536755.978681998</v>
          </cell>
          <cell r="K1540">
            <v>1.2764681694591322</v>
          </cell>
          <cell r="L1540">
            <v>25.415365355807673</v>
          </cell>
          <cell r="M1540">
            <v>39360180.012782022</v>
          </cell>
          <cell r="N1540">
            <v>1.3872565825832639</v>
          </cell>
          <cell r="O1540">
            <v>10.207082771482124</v>
          </cell>
          <cell r="Q1540">
            <v>109356.19573064514</v>
          </cell>
        </row>
        <row r="1541">
          <cell r="D1541">
            <v>40621</v>
          </cell>
          <cell r="E1541" t="str">
            <v/>
          </cell>
          <cell r="F1541">
            <v>160655.35105000166</v>
          </cell>
          <cell r="G1541">
            <v>2487069.5350280008</v>
          </cell>
          <cell r="H1541">
            <v>1.1969911325631375</v>
          </cell>
          <cell r="I1541">
            <v>34.385481655355541</v>
          </cell>
          <cell r="J1541">
            <v>11697411.329732001</v>
          </cell>
          <cell r="K1541">
            <v>1.2787710842545021</v>
          </cell>
          <cell r="L1541">
            <v>25.316925298232064</v>
          </cell>
          <cell r="M1541">
            <v>39361189.998232029</v>
          </cell>
          <cell r="N1541">
            <v>1.3868687524650081</v>
          </cell>
          <cell r="O1541">
            <v>10.223891385214101</v>
          </cell>
          <cell r="Q1541">
            <v>109356.19573064514</v>
          </cell>
        </row>
        <row r="1542">
          <cell r="D1542">
            <v>40622</v>
          </cell>
          <cell r="E1542" t="str">
            <v/>
          </cell>
          <cell r="F1542">
            <v>156188.17680000007</v>
          </cell>
          <cell r="G1542">
            <v>2643257.7118280008</v>
          </cell>
          <cell r="H1542">
            <v>1.2085541629203154</v>
          </cell>
          <cell r="I1542">
            <v>33.7881488324036</v>
          </cell>
          <cell r="J1542">
            <v>11853599.506532</v>
          </cell>
          <cell r="K1542">
            <v>1.2805370011808448</v>
          </cell>
          <cell r="L1542">
            <v>25.241695442076384</v>
          </cell>
          <cell r="M1542">
            <v>39300837.068632029</v>
          </cell>
          <cell r="N1542">
            <v>1.3843197319249645</v>
          </cell>
          <cell r="O1542">
            <v>10.334985636332005</v>
          </cell>
          <cell r="Q1542">
            <v>109356.19573064514</v>
          </cell>
        </row>
        <row r="1543">
          <cell r="D1543">
            <v>40623</v>
          </cell>
          <cell r="E1543" t="str">
            <v/>
          </cell>
          <cell r="F1543">
            <v>169418.78989999846</v>
          </cell>
          <cell r="G1543">
            <v>2812676.5017279992</v>
          </cell>
          <cell r="H1543">
            <v>1.22477720972172</v>
          </cell>
          <cell r="I1543">
            <v>32.966389129275377</v>
          </cell>
          <cell r="J1543">
            <v>12023018.296432</v>
          </cell>
          <cell r="K1543">
            <v>1.2836742881412027</v>
          </cell>
          <cell r="L1543">
            <v>25.108589582431772</v>
          </cell>
          <cell r="M1543">
            <v>39219365.846332021</v>
          </cell>
          <cell r="N1543">
            <v>1.381028629572786</v>
          </cell>
          <cell r="O1543">
            <v>10.480022059691729</v>
          </cell>
          <cell r="Q1543">
            <v>109356.19573064514</v>
          </cell>
        </row>
        <row r="1544">
          <cell r="D1544">
            <v>40624</v>
          </cell>
          <cell r="E1544" t="str">
            <v/>
          </cell>
          <cell r="F1544">
            <v>133113.38468000031</v>
          </cell>
          <cell r="G1544">
            <v>2945789.8864079993</v>
          </cell>
          <cell r="H1544">
            <v>1.224434879035845</v>
          </cell>
          <cell r="I1544">
            <v>32.983534417318069</v>
          </cell>
          <cell r="J1544">
            <v>12156131.681112001</v>
          </cell>
          <cell r="K1544">
            <v>1.2829076386057101</v>
          </cell>
          <cell r="L1544">
            <v>25.141051911131473</v>
          </cell>
          <cell r="M1544">
            <v>39129725.419812031</v>
          </cell>
          <cell r="N1544">
            <v>1.377451960528534</v>
          </cell>
          <cell r="O1544">
            <v>10.639706918621028</v>
          </cell>
          <cell r="Q1544">
            <v>109356.19573064514</v>
          </cell>
        </row>
        <row r="1545">
          <cell r="D1545">
            <v>40625</v>
          </cell>
          <cell r="E1545" t="str">
            <v/>
          </cell>
          <cell r="F1545">
            <v>97394.358348000038</v>
          </cell>
          <cell r="G1545">
            <v>3043184.2447559992</v>
          </cell>
          <cell r="H1545">
            <v>1.2099210070689566</v>
          </cell>
          <cell r="I1545">
            <v>33.71818117228986</v>
          </cell>
          <cell r="J1545">
            <v>12253526.039460002</v>
          </cell>
          <cell r="K1545">
            <v>1.278431854336419</v>
          </cell>
          <cell r="L1545">
            <v>25.331402235111376</v>
          </cell>
          <cell r="M1545">
            <v>39024525.285160027</v>
          </cell>
          <cell r="N1545">
            <v>1.373329903353476</v>
          </cell>
          <cell r="O1545">
            <v>10.826436224798874</v>
          </cell>
          <cell r="Q1545">
            <v>109356.19573064514</v>
          </cell>
        </row>
        <row r="1546">
          <cell r="D1546">
            <v>40626</v>
          </cell>
          <cell r="E1546" t="str">
            <v/>
          </cell>
          <cell r="F1546">
            <v>119214.88045200068</v>
          </cell>
          <cell r="G1546">
            <v>3162399.1252079997</v>
          </cell>
          <cell r="H1546">
            <v>1.2049306336657311</v>
          </cell>
          <cell r="I1546">
            <v>33.974289752695611</v>
          </cell>
          <cell r="J1546">
            <v>12372740.919912003</v>
          </cell>
          <cell r="K1546">
            <v>1.276307941473928</v>
          </cell>
          <cell r="L1546">
            <v>25.422228513846324</v>
          </cell>
          <cell r="M1546">
            <v>38944295.232712016</v>
          </cell>
          <cell r="N1546">
            <v>1.3700888243774365</v>
          </cell>
          <cell r="O1546">
            <v>10.975305336848006</v>
          </cell>
          <cell r="Q1546">
            <v>109356.19573064514</v>
          </cell>
        </row>
        <row r="1547">
          <cell r="D1547">
            <v>40627</v>
          </cell>
          <cell r="E1547" t="str">
            <v/>
          </cell>
          <cell r="F1547">
            <v>127893.36435199955</v>
          </cell>
          <cell r="G1547">
            <v>3290292.4895599992</v>
          </cell>
          <cell r="H1547">
            <v>1.2035138814317594</v>
          </cell>
          <cell r="I1547">
            <v>34.04732766630849</v>
          </cell>
          <cell r="J1547">
            <v>12500634.284264002</v>
          </cell>
          <cell r="K1547">
            <v>1.2751166536287739</v>
          </cell>
          <cell r="L1547">
            <v>25.473313304930567</v>
          </cell>
          <cell r="M1547">
            <v>38837615.705364026</v>
          </cell>
          <cell r="N1547">
            <v>1.3659194918542428</v>
          </cell>
          <cell r="O1547">
            <v>11.169492105293944</v>
          </cell>
          <cell r="Q1547">
            <v>109356.19573064514</v>
          </cell>
        </row>
        <row r="1548">
          <cell r="D1548">
            <v>40628</v>
          </cell>
          <cell r="E1548" t="str">
            <v/>
          </cell>
          <cell r="F1548">
            <v>139926.12198599984</v>
          </cell>
          <cell r="G1548">
            <v>3430218.6115459991</v>
          </cell>
          <cell r="H1548">
            <v>1.2064381371168162</v>
          </cell>
          <cell r="I1548">
            <v>33.896733485668996</v>
          </cell>
          <cell r="J1548">
            <v>12640560.406250002</v>
          </cell>
          <cell r="K1548">
            <v>1.2751655007565497</v>
          </cell>
          <cell r="L1548">
            <v>25.471216648098917</v>
          </cell>
          <cell r="M1548">
            <v>38714203.614850022</v>
          </cell>
          <cell r="N1548">
            <v>1.3611643937707378</v>
          </cell>
          <cell r="O1548">
            <v>11.394686339245098</v>
          </cell>
          <cell r="Q1548">
            <v>109356.19573064514</v>
          </cell>
        </row>
        <row r="1549">
          <cell r="D1549">
            <v>40629</v>
          </cell>
          <cell r="E1549" t="str">
            <v/>
          </cell>
          <cell r="F1549">
            <v>161579.06287400104</v>
          </cell>
          <cell r="G1549">
            <v>3591797.6744200001</v>
          </cell>
          <cell r="H1549">
            <v>1.2164792548627203</v>
          </cell>
          <cell r="I1549">
            <v>33.384347171240428</v>
          </cell>
          <cell r="J1549">
            <v>12802139.469124002</v>
          </cell>
          <cell r="K1549">
            <v>1.2773737722572707</v>
          </cell>
          <cell r="L1549">
            <v>25.376609481608337</v>
          </cell>
          <cell r="M1549">
            <v>38627633.584224015</v>
          </cell>
          <cell r="N1549">
            <v>1.3577071380318686</v>
          </cell>
          <cell r="O1549">
            <v>11.560938448267899</v>
          </cell>
          <cell r="Q1549">
            <v>109356.19573064514</v>
          </cell>
        </row>
        <row r="1550">
          <cell r="D1550">
            <v>40630</v>
          </cell>
          <cell r="E1550" t="str">
            <v/>
          </cell>
          <cell r="F1550">
            <v>154253.12925399948</v>
          </cell>
          <cell r="G1550">
            <v>3746050.8036739994</v>
          </cell>
          <cell r="H1550">
            <v>1.2234105969832234</v>
          </cell>
          <cell r="I1550">
            <v>33.034884562181801</v>
          </cell>
          <cell r="J1550">
            <v>12956392.598378003</v>
          </cell>
          <cell r="K1550">
            <v>1.2788112950959249</v>
          </cell>
          <cell r="L1550">
            <v>25.31520980805907</v>
          </cell>
          <cell r="M1550">
            <v>38579630.576978013</v>
          </cell>
          <cell r="N1550">
            <v>1.3556071511090912</v>
          </cell>
          <cell r="O1550">
            <v>11.6629689034644</v>
          </cell>
          <cell r="Q1550">
            <v>109356.19573064514</v>
          </cell>
        </row>
        <row r="1551">
          <cell r="D1551">
            <v>40631</v>
          </cell>
          <cell r="E1551" t="str">
            <v/>
          </cell>
          <cell r="F1551">
            <v>154710.92832600014</v>
          </cell>
          <cell r="G1551">
            <v>3900761.7319999994</v>
          </cell>
          <cell r="H1551">
            <v>1.2300082710694138</v>
          </cell>
          <cell r="I1551">
            <v>32.705436187653383</v>
          </cell>
          <cell r="J1551">
            <v>13111103.526704002</v>
          </cell>
          <cell r="K1551">
            <v>1.2802628200591799</v>
          </cell>
          <cell r="L1551">
            <v>25.253361302836041</v>
          </cell>
          <cell r="M1551">
            <v>38505467.120704018</v>
          </cell>
          <cell r="N1551">
            <v>1.3525894986976048</v>
          </cell>
          <cell r="O1551">
            <v>11.810981193623416</v>
          </cell>
          <cell r="Q1551">
            <v>109356.19573064514</v>
          </cell>
        </row>
        <row r="1552">
          <cell r="D1552">
            <v>40632</v>
          </cell>
          <cell r="E1552" t="str">
            <v/>
          </cell>
          <cell r="F1552">
            <v>152858.32002799906</v>
          </cell>
          <cell r="G1552">
            <v>4053620.0520279985</v>
          </cell>
          <cell r="H1552">
            <v>1.2356013986966818</v>
          </cell>
          <cell r="I1552">
            <v>32.428572724057048</v>
          </cell>
          <cell r="J1552">
            <v>13263961.846732002</v>
          </cell>
          <cell r="K1552">
            <v>1.2815046820996125</v>
          </cell>
          <cell r="L1552">
            <v>25.200565194457504</v>
          </cell>
          <cell r="M1552">
            <v>38417520.237632021</v>
          </cell>
          <cell r="N1552">
            <v>1.3490896562122499</v>
          </cell>
          <cell r="O1552">
            <v>11.984722561922423</v>
          </cell>
          <cell r="Q1552">
            <v>109356.19573064514</v>
          </cell>
        </row>
        <row r="1553">
          <cell r="D1553">
            <v>40633</v>
          </cell>
          <cell r="E1553" t="str">
            <v>*</v>
          </cell>
          <cell r="F1553">
            <v>198229.37437199979</v>
          </cell>
          <cell r="G1553">
            <v>4251849.4263999984</v>
          </cell>
          <cell r="H1553">
            <v>1.2542173051402303</v>
          </cell>
          <cell r="I1553">
            <v>31.522941370080694</v>
          </cell>
          <cell r="J1553">
            <v>13462191.221104002</v>
          </cell>
          <cell r="K1553">
            <v>1.2870582948937623</v>
          </cell>
          <cell r="L1553">
            <v>24.96579606421918</v>
          </cell>
          <cell r="M1553">
            <v>38382418.490904026</v>
          </cell>
          <cell r="N1553">
            <v>1.3474471153656313</v>
          </cell>
          <cell r="O1553">
            <v>12.067037915534106</v>
          </cell>
          <cell r="Q1553">
            <v>109356.19573064514</v>
          </cell>
        </row>
        <row r="1554">
          <cell r="D1554">
            <v>40634</v>
          </cell>
          <cell r="E1554" t="str">
            <v/>
          </cell>
          <cell r="F1554">
            <v>165556.20698599989</v>
          </cell>
          <cell r="G1554">
            <v>165556.20698599989</v>
          </cell>
          <cell r="H1554">
            <v>1.5718131090854925</v>
          </cell>
          <cell r="I1554">
            <v>12.6912292314449</v>
          </cell>
          <cell r="J1554">
            <v>13627747.428090002</v>
          </cell>
          <cell r="K1554">
            <v>1.289897172384501</v>
          </cell>
          <cell r="L1554">
            <v>23.114986210941591</v>
          </cell>
          <cell r="M1554">
            <v>38334021.544190027</v>
          </cell>
          <cell r="N1554">
            <v>1.3455247573162392</v>
          </cell>
          <cell r="O1554">
            <v>13.230079501417592</v>
          </cell>
          <cell r="Q1554">
            <v>105328.17548666666</v>
          </cell>
        </row>
        <row r="1555">
          <cell r="D1555">
            <v>40635</v>
          </cell>
          <cell r="E1555" t="str">
            <v/>
          </cell>
          <cell r="F1555">
            <v>133906.05253000089</v>
          </cell>
          <cell r="G1555">
            <v>299462.25951600075</v>
          </cell>
          <cell r="H1555">
            <v>1.4215676770832759</v>
          </cell>
          <cell r="I1555">
            <v>18.321123965843345</v>
          </cell>
          <cell r="J1555">
            <v>13761653.480620002</v>
          </cell>
          <cell r="K1555">
            <v>1.2897138166832498</v>
          </cell>
          <cell r="L1555">
            <v>23.124488819020794</v>
          </cell>
          <cell r="M1555">
            <v>38286600.51562003</v>
          </cell>
          <cell r="N1555">
            <v>1.3436372862942816</v>
          </cell>
          <cell r="O1555">
            <v>13.327757628561709</v>
          </cell>
          <cell r="Q1555">
            <v>105328.17548666666</v>
          </cell>
        </row>
        <row r="1556">
          <cell r="D1556">
            <v>40636</v>
          </cell>
          <cell r="E1556" t="str">
            <v/>
          </cell>
          <cell r="F1556">
            <v>156970.49727399985</v>
          </cell>
          <cell r="G1556">
            <v>456432.7567900006</v>
          </cell>
          <cell r="H1556">
            <v>1.4444781898134489</v>
          </cell>
          <cell r="I1556">
            <v>17.333845839173701</v>
          </cell>
          <cell r="J1556">
            <v>13918623.977894003</v>
          </cell>
          <cell r="K1556">
            <v>1.291674469287228</v>
          </cell>
          <cell r="L1556">
            <v>23.02305865956702</v>
          </cell>
          <cell r="M1556">
            <v>38251559.492794029</v>
          </cell>
          <cell r="N1556">
            <v>1.3421848357700548</v>
          </cell>
          <cell r="O1556">
            <v>13.403354194853422</v>
          </cell>
          <cell r="Q1556">
            <v>105328.17548666666</v>
          </cell>
        </row>
        <row r="1557">
          <cell r="D1557">
            <v>40637</v>
          </cell>
          <cell r="E1557" t="str">
            <v/>
          </cell>
          <cell r="F1557">
            <v>181652.17201199941</v>
          </cell>
          <cell r="G1557">
            <v>638084.92880200001</v>
          </cell>
          <cell r="H1557">
            <v>1.5145162390161553</v>
          </cell>
          <cell r="I1557">
            <v>14.613028836957298</v>
          </cell>
          <cell r="J1557">
            <v>14100276.149906002</v>
          </cell>
          <cell r="K1557">
            <v>1.2958654971632513</v>
          </cell>
          <cell r="L1557">
            <v>22.807593501974122</v>
          </cell>
          <cell r="M1557">
            <v>38283140.83200603</v>
          </cell>
          <cell r="N1557">
            <v>1.3430701493629282</v>
          </cell>
          <cell r="O1557">
            <v>13.357231036293737</v>
          </cell>
          <cell r="Q1557">
            <v>105328.17548666666</v>
          </cell>
        </row>
        <row r="1558">
          <cell r="D1558">
            <v>40638</v>
          </cell>
          <cell r="E1558" t="str">
            <v/>
          </cell>
          <cell r="F1558">
            <v>164653.17945000064</v>
          </cell>
          <cell r="G1558">
            <v>802738.10825200065</v>
          </cell>
          <cell r="H1558">
            <v>1.5242609198212458</v>
          </cell>
          <cell r="I1558">
            <v>14.267840827285372</v>
          </cell>
          <cell r="J1558">
            <v>14264929.329356004</v>
          </cell>
          <cell r="K1558">
            <v>1.298428874331901</v>
          </cell>
          <cell r="L1558">
            <v>22.676709662489348</v>
          </cell>
          <cell r="M1558">
            <v>38259125.064656019</v>
          </cell>
          <cell r="N1558">
            <v>1.3420050045922178</v>
          </cell>
          <cell r="O1558">
            <v>13.412740137293511</v>
          </cell>
          <cell r="Q1558">
            <v>105328.17548666666</v>
          </cell>
        </row>
        <row r="1559">
          <cell r="D1559">
            <v>40639</v>
          </cell>
          <cell r="E1559" t="str">
            <v/>
          </cell>
          <cell r="F1559">
            <v>151103.4482200006</v>
          </cell>
          <cell r="G1559">
            <v>953841.55647200125</v>
          </cell>
          <cell r="H1559">
            <v>1.5093168756678765</v>
          </cell>
          <cell r="I1559">
            <v>14.800408474941873</v>
          </cell>
          <cell r="J1559">
            <v>14416032.777576003</v>
          </cell>
          <cell r="K1559">
            <v>1.2997219490251728</v>
          </cell>
          <cell r="L1559">
            <v>22.610945216503463</v>
          </cell>
          <cell r="M1559">
            <v>38227116.440876022</v>
          </cell>
          <cell r="N1559">
            <v>1.3406598962976637</v>
          </cell>
          <cell r="O1559">
            <v>13.483128735484273</v>
          </cell>
          <cell r="Q1559">
            <v>105328.17548666666</v>
          </cell>
        </row>
        <row r="1560">
          <cell r="D1560">
            <v>40640</v>
          </cell>
          <cell r="E1560" t="str">
            <v/>
          </cell>
          <cell r="F1560">
            <v>147574.77747199906</v>
          </cell>
          <cell r="G1560">
            <v>1101416.3339440003</v>
          </cell>
          <cell r="H1560">
            <v>1.4938566042411578</v>
          </cell>
          <cell r="I1560">
            <v>15.370996658854674</v>
          </cell>
          <cell r="J1560">
            <v>14563607.555048002</v>
          </cell>
          <cell r="K1560">
            <v>1.3006755506530587</v>
          </cell>
          <cell r="L1560">
            <v>22.562556975542691</v>
          </cell>
          <cell r="M1560">
            <v>38223453.058548018</v>
          </cell>
          <cell r="N1560">
            <v>1.3403091627271286</v>
          </cell>
          <cell r="O1560">
            <v>13.501535604481996</v>
          </cell>
          <cell r="Q1560">
            <v>105328.17548666666</v>
          </cell>
        </row>
        <row r="1561">
          <cell r="D1561">
            <v>40641</v>
          </cell>
          <cell r="E1561" t="str">
            <v/>
          </cell>
          <cell r="F1561">
            <v>170050.3082900013</v>
          </cell>
          <cell r="G1561">
            <v>1271466.6422340015</v>
          </cell>
          <cell r="H1561">
            <v>1.5089346183478642</v>
          </cell>
          <cell r="I1561">
            <v>14.814273400418676</v>
          </cell>
          <cell r="J1561">
            <v>14733657.863338003</v>
          </cell>
          <cell r="K1561">
            <v>1.3035999616551359</v>
          </cell>
          <cell r="L1561">
            <v>22.414750619351175</v>
          </cell>
          <cell r="M1561">
            <v>38284867.370138019</v>
          </cell>
          <cell r="N1561">
            <v>1.3422401229355632</v>
          </cell>
          <cell r="O1561">
            <v>13.400469747438592</v>
          </cell>
          <cell r="Q1561">
            <v>105328.17548666666</v>
          </cell>
        </row>
        <row r="1562">
          <cell r="D1562">
            <v>40642</v>
          </cell>
          <cell r="E1562" t="str">
            <v/>
          </cell>
          <cell r="F1562">
            <v>87200.939139999682</v>
          </cell>
          <cell r="G1562">
            <v>1358667.5813740012</v>
          </cell>
          <cell r="H1562">
            <v>1.4332638337234036</v>
          </cell>
          <cell r="I1562">
            <v>17.810826316564111</v>
          </cell>
          <cell r="J1562">
            <v>14820858.802478002</v>
          </cell>
          <cell r="K1562">
            <v>1.2992077310402634</v>
          </cell>
          <cell r="L1562">
            <v>22.637077057191647</v>
          </cell>
          <cell r="M1562">
            <v>38188185.55497802</v>
          </cell>
          <cell r="N1562">
            <v>1.3386286243675385</v>
          </cell>
          <cell r="O1562">
            <v>13.590038325457277</v>
          </cell>
          <cell r="Q1562">
            <v>105328.17548666666</v>
          </cell>
        </row>
        <row r="1563">
          <cell r="D1563">
            <v>40643</v>
          </cell>
          <cell r="E1563" t="str">
            <v/>
          </cell>
          <cell r="F1563">
            <v>149898.33176999973</v>
          </cell>
          <cell r="G1563">
            <v>1508565.913144001</v>
          </cell>
          <cell r="H1563">
            <v>1.4322529619199267</v>
          </cell>
          <cell r="I1563">
            <v>17.854409647426383</v>
          </cell>
          <cell r="J1563">
            <v>14970757.134248002</v>
          </cell>
          <cell r="K1563">
            <v>1.3003416855925174</v>
          </cell>
          <cell r="L1563">
            <v>22.579487456033664</v>
          </cell>
          <cell r="M1563">
            <v>38202645.28794802</v>
          </cell>
          <cell r="N1563">
            <v>1.3389135746742207</v>
          </cell>
          <cell r="O1563">
            <v>13.574996165588482</v>
          </cell>
          <cell r="Q1563">
            <v>105328.17548666666</v>
          </cell>
        </row>
        <row r="1564">
          <cell r="D1564">
            <v>40644</v>
          </cell>
          <cell r="E1564" t="str">
            <v/>
          </cell>
          <cell r="F1564">
            <v>131955.70928799879</v>
          </cell>
          <cell r="G1564">
            <v>1640521.6224319998</v>
          </cell>
          <cell r="H1564">
            <v>1.4159395491558593</v>
          </cell>
          <cell r="I1564">
            <v>18.571417940917257</v>
          </cell>
          <cell r="J1564">
            <v>15102712.843536001</v>
          </cell>
          <cell r="K1564">
            <v>1.2999107343139964</v>
          </cell>
          <cell r="L1564">
            <v>22.601358284710237</v>
          </cell>
          <cell r="M1564">
            <v>38211469.009536028</v>
          </cell>
          <cell r="N1564">
            <v>1.3390009342361406</v>
          </cell>
          <cell r="O1564">
            <v>13.570387492334024</v>
          </cell>
          <cell r="Q1564">
            <v>105328.17548666666</v>
          </cell>
        </row>
        <row r="1565">
          <cell r="D1565">
            <v>40645</v>
          </cell>
          <cell r="E1565" t="str">
            <v/>
          </cell>
          <cell r="F1565">
            <v>118653.70598200169</v>
          </cell>
          <cell r="G1565">
            <v>1759175.3284140015</v>
          </cell>
          <cell r="H1565">
            <v>1.3918207863864287</v>
          </cell>
          <cell r="I1565">
            <v>19.67971466020213</v>
          </cell>
          <cell r="J1565">
            <v>15221366.549518002</v>
          </cell>
          <cell r="K1565">
            <v>1.2983528916673834</v>
          </cell>
          <cell r="L1565">
            <v>22.680579455705086</v>
          </cell>
          <cell r="M1565">
            <v>38207037.231118023</v>
          </cell>
          <cell r="N1565">
            <v>1.3386238444316176</v>
          </cell>
          <cell r="O1565">
            <v>13.590290776728386</v>
          </cell>
          <cell r="Q1565">
            <v>105328.17548666666</v>
          </cell>
        </row>
        <row r="1566">
          <cell r="D1566">
            <v>40646</v>
          </cell>
          <cell r="E1566" t="str">
            <v/>
          </cell>
          <cell r="F1566">
            <v>105545.7206799986</v>
          </cell>
          <cell r="G1566">
            <v>1864721.0490940001</v>
          </cell>
          <cell r="H1566">
            <v>1.3618396030955304</v>
          </cell>
          <cell r="I1566">
            <v>21.140656673563598</v>
          </cell>
          <cell r="J1566">
            <v>15326912.270198001</v>
          </cell>
          <cell r="K1566">
            <v>1.2957146621502407</v>
          </cell>
          <cell r="L1566">
            <v>22.815316298387156</v>
          </cell>
          <cell r="M1566">
            <v>38182993.161298022</v>
          </cell>
          <cell r="N1566">
            <v>1.337559856041536</v>
          </cell>
          <cell r="O1566">
            <v>13.646587520371178</v>
          </cell>
          <cell r="Q1566">
            <v>105328.17548666666</v>
          </cell>
        </row>
        <row r="1567">
          <cell r="D1567">
            <v>40647</v>
          </cell>
          <cell r="E1567" t="str">
            <v/>
          </cell>
          <cell r="F1567">
            <v>88404.301253999729</v>
          </cell>
          <cell r="G1567">
            <v>1953125.3503479999</v>
          </cell>
          <cell r="H1567">
            <v>1.324516948591272</v>
          </cell>
          <cell r="I1567">
            <v>23.094256391648816</v>
          </cell>
          <cell r="J1567">
            <v>15415316.571452001</v>
          </cell>
          <cell r="K1567">
            <v>1.2916866800765503</v>
          </cell>
          <cell r="L1567">
            <v>23.022428223175517</v>
          </cell>
          <cell r="M1567">
            <v>38141850.591552012</v>
          </cell>
          <cell r="N1567">
            <v>1.3358973544908492</v>
          </cell>
          <cell r="O1567">
            <v>13.734961419024883</v>
          </cell>
          <cell r="Q1567">
            <v>105328.17548666666</v>
          </cell>
        </row>
        <row r="1568">
          <cell r="D1568">
            <v>40648</v>
          </cell>
          <cell r="E1568" t="str">
            <v/>
          </cell>
          <cell r="F1568">
            <v>94573.414320001786</v>
          </cell>
          <cell r="G1568">
            <v>2047698.7646680018</v>
          </cell>
          <cell r="H1568">
            <v>1.296075341162136</v>
          </cell>
          <cell r="I1568">
            <v>24.687917900378377</v>
          </cell>
          <cell r="J1568">
            <v>15509889.985772002</v>
          </cell>
          <cell r="K1568">
            <v>1.2882415781336021</v>
          </cell>
          <cell r="L1568">
            <v>23.200917235057961</v>
          </cell>
          <cell r="M1568">
            <v>38074243.343972012</v>
          </cell>
          <cell r="N1568">
            <v>1.3333086461624326</v>
          </cell>
          <cell r="O1568">
            <v>13.873567609694026</v>
          </cell>
          <cell r="Q1568">
            <v>105328.17548666666</v>
          </cell>
        </row>
        <row r="1569">
          <cell r="D1569">
            <v>40649</v>
          </cell>
          <cell r="E1569" t="str">
            <v/>
          </cell>
          <cell r="F1569">
            <v>87824.981521998241</v>
          </cell>
          <cell r="G1569">
            <v>2135523.7461899999</v>
          </cell>
          <cell r="H1569">
            <v>1.2671845260793568</v>
          </cell>
          <cell r="I1569">
            <v>26.403314622861519</v>
          </cell>
          <cell r="J1569">
            <v>15597714.967294</v>
          </cell>
          <cell r="K1569">
            <v>1.28430057295572</v>
          </cell>
          <cell r="L1569">
            <v>23.406630568249543</v>
          </cell>
          <cell r="M1569">
            <v>38002334.956494018</v>
          </cell>
          <cell r="N1569">
            <v>1.3305701997699317</v>
          </cell>
          <cell r="O1569">
            <v>14.021521187525178</v>
          </cell>
          <cell r="Q1569">
            <v>105328.17548666666</v>
          </cell>
        </row>
        <row r="1570">
          <cell r="D1570">
            <v>40650</v>
          </cell>
          <cell r="E1570" t="str">
            <v/>
          </cell>
          <cell r="F1570">
            <v>86604.488648000784</v>
          </cell>
          <cell r="G1570">
            <v>2222128.2348380005</v>
          </cell>
          <cell r="H1570">
            <v>1.2410110112963342</v>
          </cell>
          <cell r="I1570">
            <v>28.043921255834459</v>
          </cell>
          <cell r="J1570">
            <v>15684319.455942001</v>
          </cell>
          <cell r="K1570">
            <v>1.2803277075726656</v>
          </cell>
          <cell r="L1570">
            <v>23.615670017533418</v>
          </cell>
          <cell r="M1570">
            <v>37917032.230342016</v>
          </cell>
          <cell r="N1570">
            <v>1.3273637635271591</v>
          </cell>
          <cell r="O1570">
            <v>14.196509193751695</v>
          </cell>
          <cell r="Q1570">
            <v>105328.17548666666</v>
          </cell>
        </row>
        <row r="1571">
          <cell r="D1571">
            <v>40651</v>
          </cell>
          <cell r="E1571" t="str">
            <v/>
          </cell>
          <cell r="F1571">
            <v>81271.613450000965</v>
          </cell>
          <cell r="G1571">
            <v>2303399.8482880015</v>
          </cell>
          <cell r="H1571">
            <v>1.2149328291974588</v>
          </cell>
          <cell r="I1571">
            <v>29.762410292482166</v>
          </cell>
          <cell r="J1571">
            <v>15765591.069392001</v>
          </cell>
          <cell r="K1571">
            <v>1.2759909603796931</v>
          </cell>
          <cell r="L1571">
            <v>23.845772411572209</v>
          </cell>
          <cell r="M1571">
            <v>37820166.23839201</v>
          </cell>
          <cell r="N1571">
            <v>1.3237536596504995</v>
          </cell>
          <cell r="O1571">
            <v>14.395802892510645</v>
          </cell>
          <cell r="Q1571">
            <v>105328.17548666666</v>
          </cell>
        </row>
        <row r="1572">
          <cell r="D1572">
            <v>40652</v>
          </cell>
          <cell r="E1572" t="str">
            <v/>
          </cell>
          <cell r="F1572">
            <v>76331.323957998422</v>
          </cell>
          <cell r="G1572">
            <v>2379731.1722459998</v>
          </cell>
          <cell r="H1572">
            <v>1.1891310989378532</v>
          </cell>
          <cell r="I1572">
            <v>31.546638032628891</v>
          </cell>
          <cell r="J1572">
            <v>15841922.39335</v>
          </cell>
          <cell r="K1572">
            <v>1.2713310641446849</v>
          </cell>
          <cell r="L1572">
            <v>24.095263240513454</v>
          </cell>
          <cell r="M1572">
            <v>37704191.709950015</v>
          </cell>
          <cell r="N1572">
            <v>1.3194760382014175</v>
          </cell>
          <cell r="O1572">
            <v>14.635094174887231</v>
          </cell>
          <cell r="Q1572">
            <v>105328.17548666666</v>
          </cell>
        </row>
        <row r="1573">
          <cell r="D1573">
            <v>40653</v>
          </cell>
          <cell r="E1573" t="str">
            <v/>
          </cell>
          <cell r="F1573">
            <v>99672.833258001512</v>
          </cell>
          <cell r="G1573">
            <v>2479404.0055040014</v>
          </cell>
          <cell r="H1573">
            <v>1.1769899146396332</v>
          </cell>
          <cell r="I1573">
            <v>32.415461163873069</v>
          </cell>
          <cell r="J1573">
            <v>15941595.226608001</v>
          </cell>
          <cell r="K1573">
            <v>1.2686067651427766</v>
          </cell>
          <cell r="L1573">
            <v>24.24220379220845</v>
          </cell>
          <cell r="M1573">
            <v>37654268.097908013</v>
          </cell>
          <cell r="N1573">
            <v>1.3175109328075738</v>
          </cell>
          <cell r="O1573">
            <v>14.746175865668953</v>
          </cell>
          <cell r="Q1573">
            <v>105328.17548666666</v>
          </cell>
        </row>
        <row r="1574">
          <cell r="D1574">
            <v>40654</v>
          </cell>
          <cell r="E1574" t="str">
            <v/>
          </cell>
          <cell r="F1574">
            <v>114022.70727999919</v>
          </cell>
          <cell r="G1574">
            <v>2593426.7127840007</v>
          </cell>
          <cell r="H1574">
            <v>1.1724926361057562</v>
          </cell>
          <cell r="I1574">
            <v>32.742064912059099</v>
          </cell>
          <cell r="J1574">
            <v>16055617.933888</v>
          </cell>
          <cell r="K1574">
            <v>1.2670602039698997</v>
          </cell>
          <cell r="L1574">
            <v>24.325977184614377</v>
          </cell>
          <cell r="M1574">
            <v>37621563.938088022</v>
          </cell>
          <cell r="N1574">
            <v>1.3161488810460082</v>
          </cell>
          <cell r="O1574">
            <v>14.823597162760848</v>
          </cell>
          <cell r="Q1574">
            <v>105328.17548666666</v>
          </cell>
        </row>
        <row r="1575">
          <cell r="D1575">
            <v>40655</v>
          </cell>
          <cell r="E1575" t="str">
            <v/>
          </cell>
          <cell r="F1575">
            <v>143020.11842799943</v>
          </cell>
          <cell r="G1575">
            <v>2736446.831212</v>
          </cell>
          <cell r="H1575">
            <v>1.1809180810220941</v>
          </cell>
          <cell r="I1575">
            <v>32.132303363205054</v>
          </cell>
          <cell r="J1575">
            <v>16198638.052315999</v>
          </cell>
          <cell r="K1575">
            <v>1.2678086636537276</v>
          </cell>
          <cell r="L1575">
            <v>24.285402685788892</v>
          </cell>
          <cell r="M1575">
            <v>37585580.04451602</v>
          </cell>
          <cell r="N1575">
            <v>1.3146725609221921</v>
          </cell>
          <cell r="O1575">
            <v>14.90791130400828</v>
          </cell>
          <cell r="Q1575">
            <v>105328.17548666666</v>
          </cell>
        </row>
        <row r="1576">
          <cell r="D1576">
            <v>40656</v>
          </cell>
          <cell r="E1576" t="str">
            <v/>
          </cell>
          <cell r="F1576">
            <v>129774.00372800046</v>
          </cell>
          <cell r="G1576">
            <v>2866220.8349400004</v>
          </cell>
          <cell r="H1576">
            <v>1.1831430345727354</v>
          </cell>
          <cell r="I1576">
            <v>31.972793953084743</v>
          </cell>
          <cell r="J1576">
            <v>16328412.056043999</v>
          </cell>
          <cell r="K1576">
            <v>1.2675166353085572</v>
          </cell>
          <cell r="L1576">
            <v>24.301226528838772</v>
          </cell>
          <cell r="M1576">
            <v>37545692.008744024</v>
          </cell>
          <cell r="N1576">
            <v>1.3130601921056457</v>
          </cell>
          <cell r="O1576">
            <v>15.000469497426117</v>
          </cell>
          <cell r="Q1576">
            <v>105328.17548666666</v>
          </cell>
        </row>
        <row r="1577">
          <cell r="D1577">
            <v>40657</v>
          </cell>
          <cell r="E1577" t="str">
            <v/>
          </cell>
          <cell r="F1577">
            <v>145470.07788999975</v>
          </cell>
          <cell r="G1577">
            <v>3011690.9128300003</v>
          </cell>
          <cell r="H1577">
            <v>1.1913917694681984</v>
          </cell>
          <cell r="I1577">
            <v>31.386938688259335</v>
          </cell>
          <cell r="J1577">
            <v>16473882.133933999</v>
          </cell>
          <cell r="K1577">
            <v>1.2684378927183075</v>
          </cell>
          <cell r="L1577">
            <v>24.251338620956876</v>
          </cell>
          <cell r="M1577">
            <v>37532354.473834023</v>
          </cell>
          <cell r="N1577">
            <v>1.3123767357013831</v>
          </cell>
          <cell r="O1577">
            <v>15.039853203841623</v>
          </cell>
          <cell r="Q1577">
            <v>105328.17548666666</v>
          </cell>
        </row>
        <row r="1578">
          <cell r="D1578">
            <v>40658</v>
          </cell>
          <cell r="E1578" t="str">
            <v/>
          </cell>
          <cell r="F1578">
            <v>132920.1608720012</v>
          </cell>
          <cell r="G1578">
            <v>3144611.0737020015</v>
          </cell>
          <cell r="H1578">
            <v>1.1942145809219202</v>
          </cell>
          <cell r="I1578">
            <v>31.188440317050457</v>
          </cell>
          <cell r="J1578">
            <v>16606802.294806</v>
          </cell>
          <cell r="K1578">
            <v>1.2683857965455987</v>
          </cell>
          <cell r="L1578">
            <v>24.254157284881295</v>
          </cell>
          <cell r="M1578">
            <v>37512130.329906017</v>
          </cell>
          <cell r="N1578">
            <v>1.3114527441379364</v>
          </cell>
          <cell r="O1578">
            <v>15.093239744698671</v>
          </cell>
          <cell r="Q1578">
            <v>105328.17548666666</v>
          </cell>
        </row>
        <row r="1579">
          <cell r="D1579">
            <v>40659</v>
          </cell>
          <cell r="E1579" t="str">
            <v/>
          </cell>
          <cell r="F1579">
            <v>100164.00172199847</v>
          </cell>
          <cell r="G1579">
            <v>3244775.0754240002</v>
          </cell>
          <cell r="H1579">
            <v>1.1848590444658345</v>
          </cell>
          <cell r="I1579">
            <v>31.850202633008749</v>
          </cell>
          <cell r="J1579">
            <v>16706966.296527999</v>
          </cell>
          <cell r="K1579">
            <v>1.2658526646989521</v>
          </cell>
          <cell r="L1579">
            <v>24.391566519017182</v>
          </cell>
          <cell r="M1579">
            <v>37438094.595328011</v>
          </cell>
          <cell r="N1579">
            <v>1.3086480746005671</v>
          </cell>
          <cell r="O1579">
            <v>15.256292653934944</v>
          </cell>
          <cell r="Q1579">
            <v>105328.17548666666</v>
          </cell>
        </row>
        <row r="1580">
          <cell r="D1580">
            <v>40660</v>
          </cell>
          <cell r="E1580" t="str">
            <v/>
          </cell>
          <cell r="F1580">
            <v>130243.33241200038</v>
          </cell>
          <cell r="G1580">
            <v>3375018.4078360004</v>
          </cell>
          <cell r="H1580">
            <v>1.1867734458908139</v>
          </cell>
          <cell r="I1580">
            <v>31.713881234093044</v>
          </cell>
          <cell r="J1580">
            <v>16837209.628939997</v>
          </cell>
          <cell r="K1580">
            <v>1.265620649473318</v>
          </cell>
          <cell r="L1580">
            <v>24.404186871657785</v>
          </cell>
          <cell r="M1580">
            <v>37406915.856440008</v>
          </cell>
          <cell r="N1580">
            <v>1.30734215013193</v>
          </cell>
          <cell r="O1580">
            <v>15.332731598616089</v>
          </cell>
          <cell r="Q1580">
            <v>105328.17548666666</v>
          </cell>
        </row>
        <row r="1581">
          <cell r="D1581">
            <v>40661</v>
          </cell>
          <cell r="E1581" t="str">
            <v/>
          </cell>
          <cell r="F1581">
            <v>95553.607044000993</v>
          </cell>
          <cell r="G1581">
            <v>3470572.0148800015</v>
          </cell>
          <cell r="H1581">
            <v>1.1767886413936715</v>
          </cell>
          <cell r="I1581">
            <v>32.430022840535791</v>
          </cell>
          <cell r="J1581">
            <v>16932763.235983998</v>
          </cell>
          <cell r="K1581">
            <v>1.2628052020675991</v>
          </cell>
          <cell r="L1581">
            <v>24.557797338044807</v>
          </cell>
          <cell r="M1581">
            <v>37362428.441784002</v>
          </cell>
          <cell r="N1581">
            <v>1.3055716063436382</v>
          </cell>
          <cell r="O1581">
            <v>15.436893148958841</v>
          </cell>
          <cell r="Q1581">
            <v>105328.17548666666</v>
          </cell>
        </row>
        <row r="1582">
          <cell r="D1582">
            <v>40662</v>
          </cell>
          <cell r="E1582" t="str">
            <v/>
          </cell>
          <cell r="F1582">
            <v>91649.209693999117</v>
          </cell>
          <cell r="G1582">
            <v>3562221.2245740006</v>
          </cell>
          <cell r="H1582">
            <v>1.1662142069102142</v>
          </cell>
          <cell r="I1582">
            <v>33.202351286454558</v>
          </cell>
          <cell r="J1582">
            <v>17024412.445677996</v>
          </cell>
          <cell r="K1582">
            <v>1.2597447300754054</v>
          </cell>
          <cell r="L1582">
            <v>24.725754715044335</v>
          </cell>
          <cell r="M1582">
            <v>37307865.429578014</v>
          </cell>
          <cell r="N1582">
            <v>1.3034496296898224</v>
          </cell>
          <cell r="O1582">
            <v>15.562532230721704</v>
          </cell>
          <cell r="Q1582">
            <v>105328.17548666666</v>
          </cell>
        </row>
        <row r="1583">
          <cell r="D1583">
            <v>40663</v>
          </cell>
          <cell r="E1583" t="str">
            <v>*</v>
          </cell>
          <cell r="F1583">
            <v>101245.44839000056</v>
          </cell>
          <cell r="G1583">
            <v>3663466.6729640011</v>
          </cell>
          <cell r="H1583">
            <v>1.1593816678323188</v>
          </cell>
          <cell r="I1583">
            <v>33.709003806215229</v>
          </cell>
          <cell r="J1583">
            <v>17125657.894067995</v>
          </cell>
          <cell r="K1583">
            <v>1.2574361904706579</v>
          </cell>
          <cell r="L1583">
            <v>24.853123028170931</v>
          </cell>
          <cell r="M1583">
            <v>37266307.156168014</v>
          </cell>
          <cell r="N1583">
            <v>1.3017826341327436</v>
          </cell>
          <cell r="O1583">
            <v>15.661848814655588</v>
          </cell>
          <cell r="Q1583">
            <v>105328.17548666666</v>
          </cell>
        </row>
        <row r="1584">
          <cell r="D1584">
            <v>40664</v>
          </cell>
          <cell r="E1584" t="str">
            <v/>
          </cell>
          <cell r="F1584">
            <v>110384.48056599987</v>
          </cell>
          <cell r="G1584">
            <v>110384.48056599987</v>
          </cell>
          <cell r="H1584">
            <v>1.0862696153261189</v>
          </cell>
          <cell r="I1584">
            <v>40.636566142086338</v>
          </cell>
          <cell r="J1584">
            <v>17236042.374633994</v>
          </cell>
          <cell r="K1584">
            <v>1.2561685394606978</v>
          </cell>
          <cell r="L1584">
            <v>24.055713348029407</v>
          </cell>
          <cell r="M1584">
            <v>37253034.629534014</v>
          </cell>
          <cell r="N1584">
            <v>1.3011524332036415</v>
          </cell>
          <cell r="O1584">
            <v>17.033361737252296</v>
          </cell>
          <cell r="Q1584">
            <v>101617.93997419355</v>
          </cell>
        </row>
        <row r="1585">
          <cell r="D1585">
            <v>40665</v>
          </cell>
          <cell r="E1585" t="str">
            <v/>
          </cell>
          <cell r="F1585">
            <v>104899.29348999966</v>
          </cell>
          <cell r="G1585">
            <v>215283.77405599953</v>
          </cell>
          <cell r="H1585">
            <v>1.0592803500576378</v>
          </cell>
          <cell r="I1585">
            <v>43.489348702195649</v>
          </cell>
          <cell r="J1585">
            <v>17340941.668123994</v>
          </cell>
          <cell r="K1585">
            <v>1.2545227033187052</v>
          </cell>
          <cell r="L1585">
            <v>24.158990601403683</v>
          </cell>
          <cell r="M1585">
            <v>37220463.902424008</v>
          </cell>
          <cell r="N1585">
            <v>1.2998484434700943</v>
          </cell>
          <cell r="O1585">
            <v>17.111162421872539</v>
          </cell>
          <cell r="Q1585">
            <v>101617.93997419355</v>
          </cell>
        </row>
        <row r="1586">
          <cell r="D1586">
            <v>40666</v>
          </cell>
          <cell r="E1586" t="str">
            <v/>
          </cell>
          <cell r="F1586">
            <v>121604.38100599981</v>
          </cell>
          <cell r="G1586">
            <v>336888.15506199934</v>
          </cell>
          <cell r="H1586">
            <v>1.1050809701107043</v>
          </cell>
          <cell r="I1586">
            <v>38.717006840458026</v>
          </cell>
          <cell r="J1586">
            <v>17462546.049129993</v>
          </cell>
          <cell r="K1586">
            <v>1.254100591821155</v>
          </cell>
          <cell r="L1586">
            <v>24.18553897121587</v>
          </cell>
          <cell r="M1586">
            <v>37204670.762930006</v>
          </cell>
          <cell r="N1586">
            <v>1.2991306353629601</v>
          </cell>
          <cell r="O1586">
            <v>17.154119664808533</v>
          </cell>
          <cell r="Q1586">
            <v>101617.93997419355</v>
          </cell>
        </row>
        <row r="1587">
          <cell r="D1587">
            <v>40667</v>
          </cell>
          <cell r="E1587" t="str">
            <v/>
          </cell>
          <cell r="F1587">
            <v>104131.942440001</v>
          </cell>
          <cell r="G1587">
            <v>441020.09750200034</v>
          </cell>
          <cell r="H1587">
            <v>1.0849956651699491</v>
          </cell>
          <cell r="I1587">
            <v>40.768645433331741</v>
          </cell>
          <cell r="J1587">
            <v>17566677.991569992</v>
          </cell>
          <cell r="K1587">
            <v>1.2524388767478349</v>
          </cell>
          <cell r="L1587">
            <v>24.29029200513191</v>
          </cell>
          <cell r="M1587">
            <v>37185282.963870019</v>
          </cell>
          <cell r="N1587">
            <v>1.2982875069454951</v>
          </cell>
          <cell r="O1587">
            <v>17.204695036765173</v>
          </cell>
          <cell r="Q1587">
            <v>101617.93997419355</v>
          </cell>
        </row>
        <row r="1588">
          <cell r="D1588">
            <v>40668</v>
          </cell>
          <cell r="E1588" t="str">
            <v/>
          </cell>
          <cell r="F1588">
            <v>103730.74666000014</v>
          </cell>
          <cell r="G1588">
            <v>544750.84416200046</v>
          </cell>
          <cell r="H1588">
            <v>1.0721548661591507</v>
          </cell>
          <cell r="I1588">
            <v>42.114353447399758</v>
          </cell>
          <cell r="J1588">
            <v>17670408.738229994</v>
          </cell>
          <cell r="K1588">
            <v>1.2507726686480445</v>
          </cell>
          <cell r="L1588">
            <v>24.395714397624101</v>
          </cell>
          <cell r="M1588">
            <v>37156829.789030023</v>
          </cell>
          <cell r="N1588">
            <v>1.2971281260861438</v>
          </cell>
          <cell r="O1588">
            <v>17.274450042136113</v>
          </cell>
          <cell r="Q1588">
            <v>101617.93997419355</v>
          </cell>
        </row>
        <row r="1589">
          <cell r="D1589">
            <v>40669</v>
          </cell>
          <cell r="E1589" t="str">
            <v/>
          </cell>
          <cell r="F1589">
            <v>96217.411889999988</v>
          </cell>
          <cell r="G1589">
            <v>640968.25605200045</v>
          </cell>
          <cell r="H1589">
            <v>1.0512714851576699</v>
          </cell>
          <cell r="I1589">
            <v>44.35730593407898</v>
          </cell>
          <cell r="J1589">
            <v>17766626.150119994</v>
          </cell>
          <cell r="K1589">
            <v>1.2486022371650956</v>
          </cell>
          <cell r="L1589">
            <v>24.53362050750124</v>
          </cell>
          <cell r="M1589">
            <v>37126674.087020017</v>
          </cell>
          <cell r="N1589">
            <v>1.2959096149832245</v>
          </cell>
          <cell r="O1589">
            <v>17.348024175911803</v>
          </cell>
          <cell r="Q1589">
            <v>101617.93997419355</v>
          </cell>
        </row>
        <row r="1590">
          <cell r="D1590">
            <v>40670</v>
          </cell>
          <cell r="E1590" t="str">
            <v/>
          </cell>
          <cell r="F1590">
            <v>108279.35772999949</v>
          </cell>
          <cell r="G1590">
            <v>749247.61378199991</v>
          </cell>
          <cell r="H1590">
            <v>1.0533117816067792</v>
          </cell>
          <cell r="I1590">
            <v>44.135288928121994</v>
          </cell>
          <cell r="J1590">
            <v>17874905.507849995</v>
          </cell>
          <cell r="K1590">
            <v>1.2473042642414394</v>
          </cell>
          <cell r="L1590">
            <v>24.616406609250973</v>
          </cell>
          <cell r="M1590">
            <v>37119604.604450025</v>
          </cell>
          <cell r="N1590">
            <v>1.2954971388999961</v>
          </cell>
          <cell r="O1590">
            <v>17.372990454943981</v>
          </cell>
          <cell r="Q1590">
            <v>101617.93997419355</v>
          </cell>
        </row>
        <row r="1591">
          <cell r="D1591">
            <v>40671</v>
          </cell>
          <cell r="E1591" t="str">
            <v/>
          </cell>
          <cell r="F1591">
            <v>92436.10205999999</v>
          </cell>
          <cell r="G1591">
            <v>841683.71584199986</v>
          </cell>
          <cell r="H1591">
            <v>1.0353532506855458</v>
          </cell>
          <cell r="I1591">
            <v>46.110040000153973</v>
          </cell>
          <cell r="J1591">
            <v>17967341.609909996</v>
          </cell>
          <cell r="K1591">
            <v>1.2449268167237681</v>
          </cell>
          <cell r="L1591">
            <v>24.768655042837718</v>
          </cell>
          <cell r="M1591">
            <v>37102025.395910025</v>
          </cell>
          <cell r="N1591">
            <v>1.2947180192909156</v>
          </cell>
          <cell r="O1591">
            <v>17.420232937719369</v>
          </cell>
          <cell r="Q1591">
            <v>101617.93997419355</v>
          </cell>
        </row>
        <row r="1592">
          <cell r="D1592">
            <v>40672</v>
          </cell>
          <cell r="E1592" t="str">
            <v/>
          </cell>
          <cell r="F1592">
            <v>141936.02977800023</v>
          </cell>
          <cell r="G1592">
            <v>983619.74562000006</v>
          </cell>
          <cell r="H1592">
            <v>1.0755097266724924</v>
          </cell>
          <cell r="I1592">
            <v>41.760256377677372</v>
          </cell>
          <cell r="J1592">
            <v>18109277.639687996</v>
          </cell>
          <cell r="K1592">
            <v>1.2459884006778572</v>
          </cell>
          <cell r="L1592">
            <v>24.700574705054045</v>
          </cell>
          <cell r="M1592">
            <v>37096620.526888028</v>
          </cell>
          <cell r="N1592">
            <v>1.2943638822424146</v>
          </cell>
          <cell r="O1592">
            <v>17.441742671819593</v>
          </cell>
          <cell r="Q1592">
            <v>101617.93997419355</v>
          </cell>
        </row>
        <row r="1593">
          <cell r="D1593">
            <v>40673</v>
          </cell>
          <cell r="E1593" t="str">
            <v/>
          </cell>
          <cell r="F1593">
            <v>101510.62093999975</v>
          </cell>
          <cell r="G1593">
            <v>1085130.3665599998</v>
          </cell>
          <cell r="H1593">
            <v>1.067853143682675</v>
          </cell>
          <cell r="I1593">
            <v>42.570950386570217</v>
          </cell>
          <cell r="J1593">
            <v>18210788.260627996</v>
          </cell>
          <cell r="K1593">
            <v>1.244273130405096</v>
          </cell>
          <cell r="L1593">
            <v>24.810655268578998</v>
          </cell>
          <cell r="M1593">
            <v>37069126.392028034</v>
          </cell>
          <cell r="N1593">
            <v>1.2932392024113863</v>
          </cell>
          <cell r="O1593">
            <v>17.510204947458561</v>
          </cell>
          <cell r="Q1593">
            <v>101617.93997419355</v>
          </cell>
        </row>
        <row r="1594">
          <cell r="D1594">
            <v>40674</v>
          </cell>
          <cell r="E1594" t="str">
            <v/>
          </cell>
          <cell r="F1594">
            <v>84740.268029999177</v>
          </cell>
          <cell r="G1594">
            <v>1169870.634589999</v>
          </cell>
          <cell r="H1594">
            <v>1.0465856314232185</v>
          </cell>
          <cell r="I1594">
            <v>44.869500863544417</v>
          </cell>
          <cell r="J1594">
            <v>18295528.528657995</v>
          </cell>
          <cell r="K1594">
            <v>1.2414435619663355</v>
          </cell>
          <cell r="L1594">
            <v>24.993152079604219</v>
          </cell>
          <cell r="M1594">
            <v>36999922.538758025</v>
          </cell>
          <cell r="N1594">
            <v>1.2906598595314656</v>
          </cell>
          <cell r="O1594">
            <v>17.668085893709183</v>
          </cell>
          <cell r="Q1594">
            <v>101617.93997419355</v>
          </cell>
        </row>
        <row r="1595">
          <cell r="D1595">
            <v>40675</v>
          </cell>
          <cell r="E1595" t="str">
            <v/>
          </cell>
          <cell r="F1595">
            <v>66338.13506000115</v>
          </cell>
          <cell r="G1595">
            <v>1236208.7696500001</v>
          </cell>
          <cell r="H1595">
            <v>1.013771756217408</v>
          </cell>
          <cell r="I1595">
            <v>48.541637801826894</v>
          </cell>
          <cell r="J1595">
            <v>18361866.663717996</v>
          </cell>
          <cell r="K1595">
            <v>1.2374126215028312</v>
          </cell>
          <cell r="L1595">
            <v>25.25508336073856</v>
          </cell>
          <cell r="M1595">
            <v>36854051.166718021</v>
          </cell>
          <cell r="N1595">
            <v>1.2854071422873383</v>
          </cell>
          <cell r="O1595">
            <v>17.993368125078788</v>
          </cell>
          <cell r="Q1595">
            <v>101617.93997419355</v>
          </cell>
        </row>
        <row r="1596">
          <cell r="D1596">
            <v>40676</v>
          </cell>
          <cell r="E1596" t="str">
            <v/>
          </cell>
          <cell r="F1596">
            <v>85301.243469999958</v>
          </cell>
          <cell r="G1596">
            <v>1321510.01312</v>
          </cell>
          <cell r="H1596">
            <v>1.0003609246522998</v>
          </cell>
          <cell r="I1596">
            <v>50.082239462167891</v>
          </cell>
          <cell r="J1596">
            <v>18447167.907187995</v>
          </cell>
          <cell r="K1596">
            <v>1.2347057525333864</v>
          </cell>
          <cell r="L1596">
            <v>25.432266908606472</v>
          </cell>
          <cell r="M1596">
            <v>36742330.870288014</v>
          </cell>
          <cell r="N1596">
            <v>1.2813467473425564</v>
          </cell>
          <cell r="O1596">
            <v>18.248299800732347</v>
          </cell>
          <cell r="Q1596">
            <v>101617.93997419355</v>
          </cell>
        </row>
        <row r="1597">
          <cell r="D1597">
            <v>40677</v>
          </cell>
          <cell r="E1597" t="str">
            <v/>
          </cell>
          <cell r="F1597">
            <v>84800.616330000252</v>
          </cell>
          <cell r="G1597">
            <v>1406310.6294500004</v>
          </cell>
          <cell r="H1597">
            <v>0.9885140288411538</v>
          </cell>
          <cell r="I1597">
            <v>51.460423911610697</v>
          </cell>
          <cell r="J1597">
            <v>18531968.523517996</v>
          </cell>
          <cell r="K1597">
            <v>1.2320021746983996</v>
          </cell>
          <cell r="L1597">
            <v>25.610273602674592</v>
          </cell>
          <cell r="M1597">
            <v>36650234.971118018</v>
          </cell>
          <cell r="N1597">
            <v>1.2779716810632231</v>
          </cell>
          <cell r="O1597">
            <v>18.462534153990607</v>
          </cell>
          <cell r="Q1597">
            <v>101617.93997419355</v>
          </cell>
        </row>
        <row r="1598">
          <cell r="D1598">
            <v>40678</v>
          </cell>
          <cell r="E1598" t="str">
            <v/>
          </cell>
          <cell r="F1598">
            <v>97257.13478800001</v>
          </cell>
          <cell r="G1598">
            <v>1503567.7642380004</v>
          </cell>
          <cell r="H1598">
            <v>0.98641884469077024</v>
          </cell>
          <cell r="I1598">
            <v>51.705745149279579</v>
          </cell>
          <cell r="J1598">
            <v>18629225.658305995</v>
          </cell>
          <cell r="K1598">
            <v>1.2301574305197518</v>
          </cell>
          <cell r="L1598">
            <v>25.732330910805</v>
          </cell>
          <cell r="M1598">
            <v>36580930.646406017</v>
          </cell>
          <cell r="N1598">
            <v>1.2753921042137657</v>
          </cell>
          <cell r="O1598">
            <v>18.627709602558106</v>
          </cell>
          <cell r="Q1598">
            <v>101617.93997419355</v>
          </cell>
        </row>
        <row r="1599">
          <cell r="D1599">
            <v>40679</v>
          </cell>
          <cell r="E1599" t="str">
            <v/>
          </cell>
          <cell r="F1599">
            <v>113426.10380999879</v>
          </cell>
          <cell r="G1599">
            <v>1616993.8680479992</v>
          </cell>
          <cell r="H1599">
            <v>0.99453026482002349</v>
          </cell>
          <cell r="I1599">
            <v>50.758600113559616</v>
          </cell>
          <cell r="J1599">
            <v>18742651.762115993</v>
          </cell>
          <cell r="K1599">
            <v>1.2293978593359325</v>
          </cell>
          <cell r="L1599">
            <v>25.782728913400131</v>
          </cell>
          <cell r="M1599">
            <v>36545851.77871602</v>
          </cell>
          <cell r="N1599">
            <v>1.2740063026654285</v>
          </cell>
          <cell r="O1599">
            <v>18.716960913181534</v>
          </cell>
          <cell r="Q1599">
            <v>101617.93997419355</v>
          </cell>
        </row>
        <row r="1600">
          <cell r="D1600">
            <v>40680</v>
          </cell>
          <cell r="E1600" t="str">
            <v/>
          </cell>
          <cell r="F1600">
            <v>77555.096815999699</v>
          </cell>
          <cell r="G1600">
            <v>1694548.9648639988</v>
          </cell>
          <cell r="H1600">
            <v>0.98092276717740023</v>
          </cell>
          <cell r="I1600">
            <v>52.35142227654628</v>
          </cell>
          <cell r="J1600">
            <v>18820206.858931992</v>
          </cell>
          <cell r="K1600">
            <v>1.2263110181487584</v>
          </cell>
          <cell r="L1600">
            <v>25.988390904749391</v>
          </cell>
          <cell r="M1600">
            <v>36493287.583832018</v>
          </cell>
          <cell r="N1600">
            <v>1.272011385938786</v>
          </cell>
          <cell r="O1600">
            <v>18.846076810425849</v>
          </cell>
          <cell r="Q1600">
            <v>101617.93997419355</v>
          </cell>
        </row>
        <row r="1601">
          <cell r="D1601">
            <v>40681</v>
          </cell>
          <cell r="E1601" t="str">
            <v/>
          </cell>
          <cell r="F1601">
            <v>76535.41614000035</v>
          </cell>
          <cell r="G1601">
            <v>1771084.3810039992</v>
          </cell>
          <cell r="H1601">
            <v>0.968269743978593</v>
          </cell>
          <cell r="I1601">
            <v>53.849083543169954</v>
          </cell>
          <cell r="J1601">
            <v>18896742.275071993</v>
          </cell>
          <cell r="K1601">
            <v>1.2231987815798713</v>
          </cell>
          <cell r="L1601">
            <v>26.197126315455964</v>
          </cell>
          <cell r="M1601">
            <v>36439681.850272015</v>
          </cell>
          <cell r="N1601">
            <v>1.2699806795207176</v>
          </cell>
          <cell r="O1601">
            <v>18.978281272973231</v>
          </cell>
          <cell r="Q1601">
            <v>101617.93997419355</v>
          </cell>
        </row>
        <row r="1602">
          <cell r="D1602">
            <v>40682</v>
          </cell>
          <cell r="E1602" t="str">
            <v/>
          </cell>
          <cell r="F1602">
            <v>87973.180908000169</v>
          </cell>
          <cell r="G1602">
            <v>1859057.5619119992</v>
          </cell>
          <cell r="H1602">
            <v>0.96287264691964825</v>
          </cell>
          <cell r="I1602">
            <v>54.49231628242164</v>
          </cell>
          <cell r="J1602">
            <v>18984715.455979995</v>
          </cell>
          <cell r="K1602">
            <v>1.2208627567428412</v>
          </cell>
          <cell r="L1602">
            <v>26.354715596021428</v>
          </cell>
          <cell r="M1602">
            <v>36408749.246380009</v>
          </cell>
          <cell r="N1602">
            <v>1.2687405853622968</v>
          </cell>
          <cell r="O1602">
            <v>19.059399018437094</v>
          </cell>
          <cell r="Q1602">
            <v>101617.93997419355</v>
          </cell>
        </row>
        <row r="1603">
          <cell r="D1603">
            <v>40683</v>
          </cell>
          <cell r="E1603" t="str">
            <v/>
          </cell>
          <cell r="F1603">
            <v>66880.159469999751</v>
          </cell>
          <cell r="G1603">
            <v>1925937.7213819991</v>
          </cell>
          <cell r="H1603">
            <v>0.94763666822566095</v>
          </cell>
          <cell r="I1603">
            <v>56.320775947688936</v>
          </cell>
          <cell r="J1603">
            <v>19051595.615449995</v>
          </cell>
          <cell r="K1603">
            <v>1.2172094282123922</v>
          </cell>
          <cell r="L1603">
            <v>26.602746327719096</v>
          </cell>
          <cell r="M1603">
            <v>36353699.372450009</v>
          </cell>
          <cell r="N1603">
            <v>1.2666604974491995</v>
          </cell>
          <cell r="O1603">
            <v>19.196119182830973</v>
          </cell>
          <cell r="Q1603">
            <v>101617.93997419355</v>
          </cell>
        </row>
        <row r="1604">
          <cell r="D1604">
            <v>40684</v>
          </cell>
          <cell r="E1604" t="str">
            <v/>
          </cell>
          <cell r="F1604">
            <v>82141.972086000402</v>
          </cell>
          <cell r="G1604">
            <v>2008079.6934679996</v>
          </cell>
          <cell r="H1604">
            <v>0.94100355282127546</v>
          </cell>
          <cell r="I1604">
            <v>57.121987493840464</v>
          </cell>
          <cell r="J1604">
            <v>19133737.587535996</v>
          </cell>
          <cell r="K1604">
            <v>1.2145720211649129</v>
          </cell>
          <cell r="L1604">
            <v>26.783002229005181</v>
          </cell>
          <cell r="M1604">
            <v>36325207.509236008</v>
          </cell>
          <cell r="N1604">
            <v>1.2655061749331389</v>
          </cell>
          <cell r="O1604">
            <v>19.272346242494219</v>
          </cell>
          <cell r="Q1604">
            <v>101617.93997419355</v>
          </cell>
        </row>
        <row r="1605">
          <cell r="D1605">
            <v>40685</v>
          </cell>
          <cell r="E1605" t="str">
            <v/>
          </cell>
          <cell r="F1605">
            <v>72805.055580000771</v>
          </cell>
          <cell r="G1605">
            <v>2080884.7490480004</v>
          </cell>
          <cell r="H1605">
            <v>0.93079696789064348</v>
          </cell>
          <cell r="I1605">
            <v>58.360024261477484</v>
          </cell>
          <cell r="J1605">
            <v>19206542.643115997</v>
          </cell>
          <cell r="K1605">
            <v>1.2113795308191904</v>
          </cell>
          <cell r="L1605">
            <v>27.002543301227931</v>
          </cell>
          <cell r="M1605">
            <v>36290354.833616011</v>
          </cell>
          <cell r="N1605">
            <v>1.2641305759277743</v>
          </cell>
          <cell r="O1605">
            <v>19.363517934987552</v>
          </cell>
          <cell r="Q1605">
            <v>101617.93997419355</v>
          </cell>
        </row>
        <row r="1606">
          <cell r="D1606">
            <v>40686</v>
          </cell>
          <cell r="E1606" t="str">
            <v/>
          </cell>
          <cell r="F1606">
            <v>70613.964537998734</v>
          </cell>
          <cell r="G1606">
            <v>2151498.7135859993</v>
          </cell>
          <cell r="H1606">
            <v>0.92054043167556798</v>
          </cell>
          <cell r="I1606">
            <v>59.609427173364125</v>
          </cell>
          <cell r="J1606">
            <v>19277156.607653998</v>
          </cell>
          <cell r="K1606">
            <v>1.2080903876066666</v>
          </cell>
          <cell r="L1606">
            <v>27.230278602441782</v>
          </cell>
          <cell r="M1606">
            <v>36252862.533154011</v>
          </cell>
          <cell r="N1606">
            <v>1.2626633916823011</v>
          </cell>
          <cell r="O1606">
            <v>19.461158918639864</v>
          </cell>
          <cell r="Q1606">
            <v>101617.93997419355</v>
          </cell>
        </row>
        <row r="1607">
          <cell r="D1607">
            <v>40687</v>
          </cell>
          <cell r="E1607" t="str">
            <v/>
          </cell>
          <cell r="F1607">
            <v>70851.247064001174</v>
          </cell>
          <cell r="G1607">
            <v>2222349.9606500007</v>
          </cell>
          <cell r="H1607">
            <v>0.91123590037939317</v>
          </cell>
          <cell r="I1607">
            <v>60.746443543281913</v>
          </cell>
          <cell r="J1607">
            <v>19348007.854718</v>
          </cell>
          <cell r="K1607">
            <v>1.2048576484009068</v>
          </cell>
          <cell r="L1607">
            <v>27.455643292579566</v>
          </cell>
          <cell r="M1607">
            <v>36212875.09121801</v>
          </cell>
          <cell r="N1607">
            <v>1.2611096888803028</v>
          </cell>
          <cell r="O1607">
            <v>19.565008033794019</v>
          </cell>
          <cell r="Q1607">
            <v>101617.93997419355</v>
          </cell>
        </row>
        <row r="1608">
          <cell r="D1608">
            <v>40688</v>
          </cell>
          <cell r="E1608" t="str">
            <v/>
          </cell>
          <cell r="F1608">
            <v>61533.864903998576</v>
          </cell>
          <cell r="G1608">
            <v>2283883.8255539993</v>
          </cell>
          <cell r="H1608">
            <v>0.89900811850112494</v>
          </cell>
          <cell r="I1608">
            <v>62.244215369090142</v>
          </cell>
          <cell r="J1608">
            <v>19409541.719621997</v>
          </cell>
          <cell r="K1608">
            <v>1.2010889934318776</v>
          </cell>
          <cell r="L1608">
            <v>27.720294492456443</v>
          </cell>
          <cell r="M1608">
            <v>36159748.594622016</v>
          </cell>
          <cell r="N1608">
            <v>1.2590988747496337</v>
          </cell>
          <cell r="O1608">
            <v>19.700099934549854</v>
          </cell>
          <cell r="Q1608">
            <v>101617.93997419355</v>
          </cell>
        </row>
        <row r="1609">
          <cell r="D1609">
            <v>40689</v>
          </cell>
          <cell r="E1609" t="str">
            <v/>
          </cell>
          <cell r="F1609">
            <v>54971.169560001224</v>
          </cell>
          <cell r="G1609">
            <v>2338854.9951140005</v>
          </cell>
          <cell r="H1609">
            <v>0.88523701005337574</v>
          </cell>
          <cell r="I1609">
            <v>63.933227850037923</v>
          </cell>
          <cell r="J1609">
            <v>19464512.889181998</v>
          </cell>
          <cell r="K1609">
            <v>1.1969638680181673</v>
          </cell>
          <cell r="L1609">
            <v>28.012362555187163</v>
          </cell>
          <cell r="M1609">
            <v>36112653.686582014</v>
          </cell>
          <cell r="N1609">
            <v>1.2572985695952028</v>
          </cell>
          <cell r="O1609">
            <v>19.821711274623077</v>
          </cell>
          <cell r="Q1609">
            <v>101617.93997419355</v>
          </cell>
        </row>
        <row r="1610">
          <cell r="D1610">
            <v>40690</v>
          </cell>
          <cell r="E1610" t="str">
            <v/>
          </cell>
          <cell r="F1610">
            <v>48496.788927998976</v>
          </cell>
          <cell r="G1610">
            <v>2387351.7840419994</v>
          </cell>
          <cell r="H1610">
            <v>0.87012624413026751</v>
          </cell>
          <cell r="I1610">
            <v>65.785358907712094</v>
          </cell>
          <cell r="J1610">
            <v>19513009.678109996</v>
          </cell>
          <cell r="K1610">
            <v>1.1924943105277146</v>
          </cell>
          <cell r="L1610">
            <v>28.331638346303166</v>
          </cell>
          <cell r="M1610">
            <v>36057951.394610018</v>
          </cell>
          <cell r="N1610">
            <v>1.2552338988054279</v>
          </cell>
          <cell r="O1610">
            <v>19.96195296166977</v>
          </cell>
          <cell r="Q1610">
            <v>101617.93997419355</v>
          </cell>
        </row>
        <row r="1611">
          <cell r="D1611">
            <v>40691</v>
          </cell>
          <cell r="E1611" t="str">
            <v/>
          </cell>
          <cell r="F1611">
            <v>63973.294958001286</v>
          </cell>
          <cell r="G1611">
            <v>2451325.0790000008</v>
          </cell>
          <cell r="H1611">
            <v>0.8615341373012797</v>
          </cell>
          <cell r="I1611">
            <v>66.836226533983194</v>
          </cell>
          <cell r="J1611">
            <v>19576982.973067999</v>
          </cell>
          <cell r="K1611">
            <v>1.1890198986607816</v>
          </cell>
          <cell r="L1611">
            <v>28.581860391703749</v>
          </cell>
          <cell r="M1611">
            <v>36008667.661968023</v>
          </cell>
          <cell r="N1611">
            <v>1.2533583592399147</v>
          </cell>
          <cell r="O1611">
            <v>20.090065415523696</v>
          </cell>
          <cell r="Q1611">
            <v>101617.93997419355</v>
          </cell>
        </row>
        <row r="1612">
          <cell r="D1612">
            <v>40692</v>
          </cell>
          <cell r="E1612" t="str">
            <v/>
          </cell>
          <cell r="F1612">
            <v>56605.074955998425</v>
          </cell>
          <cell r="G1612">
            <v>2507930.1539559993</v>
          </cell>
          <cell r="H1612">
            <v>0.85103427759287364</v>
          </cell>
          <cell r="I1612">
            <v>68.116595223410201</v>
          </cell>
          <cell r="J1612">
            <v>19633588.048023999</v>
          </cell>
          <cell r="K1612">
            <v>1.1851433424004076</v>
          </cell>
          <cell r="L1612">
            <v>28.863148889238733</v>
          </cell>
          <cell r="M1612">
            <v>35978037.362724014</v>
          </cell>
          <cell r="N1612">
            <v>1.2521324877544742</v>
          </cell>
          <cell r="O1612">
            <v>20.174171075797219</v>
          </cell>
          <cell r="Q1612">
            <v>101617.93997419355</v>
          </cell>
        </row>
        <row r="1613">
          <cell r="D1613">
            <v>40693</v>
          </cell>
          <cell r="E1613" t="str">
            <v/>
          </cell>
          <cell r="F1613">
            <v>85992.107276001145</v>
          </cell>
          <cell r="G1613">
            <v>2593922.2612320003</v>
          </cell>
          <cell r="H1613">
            <v>0.85087412120692552</v>
          </cell>
          <cell r="I1613">
            <v>68.136084505073242</v>
          </cell>
          <cell r="J1613">
            <v>19719580.155299999</v>
          </cell>
          <cell r="K1613">
            <v>1.1830771299296676</v>
          </cell>
          <cell r="L1613">
            <v>29.013984981300922</v>
          </cell>
          <cell r="M1613">
            <v>35966498.106000014</v>
          </cell>
          <cell r="N1613">
            <v>1.2515712638352083</v>
          </cell>
          <cell r="O1613">
            <v>20.212773827101739</v>
          </cell>
          <cell r="Q1613">
            <v>101617.93997419355</v>
          </cell>
        </row>
        <row r="1614">
          <cell r="D1614">
            <v>40694</v>
          </cell>
          <cell r="E1614" t="str">
            <v>*</v>
          </cell>
          <cell r="F1614">
            <v>68615.834925999327</v>
          </cell>
          <cell r="G1614">
            <v>2662538.0961579997</v>
          </cell>
          <cell r="H1614">
            <v>0.84520829397179265</v>
          </cell>
          <cell r="I1614">
            <v>68.824641962914242</v>
          </cell>
          <cell r="J1614">
            <v>19788195.990225997</v>
          </cell>
          <cell r="K1614">
            <v>1.1799997852617163</v>
          </cell>
          <cell r="L1614">
            <v>29.239808643005826</v>
          </cell>
          <cell r="M1614">
            <v>35928650.736726016</v>
          </cell>
          <cell r="N1614">
            <v>1.250094823439132</v>
          </cell>
          <cell r="O1614">
            <v>20.314621939128983</v>
          </cell>
          <cell r="Q1614">
            <v>101617.93997419355</v>
          </cell>
        </row>
        <row r="1615">
          <cell r="D1615">
            <v>40695</v>
          </cell>
          <cell r="E1615" t="str">
            <v/>
          </cell>
          <cell r="F1615">
            <v>74434.388849999872</v>
          </cell>
          <cell r="G1615">
            <v>74434.388849999872</v>
          </cell>
          <cell r="H1615">
            <v>1.1074922222679877</v>
          </cell>
          <cell r="I1615">
            <v>30.642873172579431</v>
          </cell>
          <cell r="J1615">
            <v>19862630.379075997</v>
          </cell>
          <cell r="K1615">
            <v>1.1797103477083559</v>
          </cell>
          <cell r="L1615">
            <v>28.210194372929685</v>
          </cell>
          <cell r="M1615">
            <v>35895019.73507601</v>
          </cell>
          <cell r="N1615">
            <v>1.248754716602871</v>
          </cell>
          <cell r="O1615">
            <v>21.197929602828424</v>
          </cell>
          <cell r="Q1615">
            <v>67209.852451666666</v>
          </cell>
        </row>
        <row r="1616">
          <cell r="D1616">
            <v>40696</v>
          </cell>
          <cell r="E1616" t="str">
            <v/>
          </cell>
          <cell r="F1616">
            <v>66655.214863999776</v>
          </cell>
          <cell r="G1616">
            <v>141089.60371399965</v>
          </cell>
          <cell r="H1616">
            <v>1.0496199483212889</v>
          </cell>
          <cell r="I1616">
            <v>36.193065840170156</v>
          </cell>
          <cell r="J1616">
            <v>19929285.593939997</v>
          </cell>
          <cell r="K1616">
            <v>1.1789630166935623</v>
          </cell>
          <cell r="L1616">
            <v>28.268862149333842</v>
          </cell>
          <cell r="M1616">
            <v>35856333.133040011</v>
          </cell>
          <cell r="N1616">
            <v>1.2472391186894574</v>
          </cell>
          <cell r="O1616">
            <v>21.30285385262134</v>
          </cell>
          <cell r="Q1616">
            <v>67209.852451666666</v>
          </cell>
        </row>
        <row r="1617">
          <cell r="D1617">
            <v>40697</v>
          </cell>
          <cell r="E1617" t="str">
            <v/>
          </cell>
          <cell r="F1617">
            <v>54021.756326000592</v>
          </cell>
          <cell r="G1617">
            <v>195111.36004000023</v>
          </cell>
          <cell r="H1617">
            <v>0.96767241172124641</v>
          </cell>
          <cell r="I1617">
            <v>45.143899431638623</v>
          </cell>
          <cell r="J1617">
            <v>19983307.350265998</v>
          </cell>
          <cell r="K1617">
            <v>1.1774772030793208</v>
          </cell>
          <cell r="L1617">
            <v>28.385787755295478</v>
          </cell>
          <cell r="M1617">
            <v>35815425.96296601</v>
          </cell>
          <cell r="N1617">
            <v>1.2456467026545768</v>
          </cell>
          <cell r="O1617">
            <v>21.413560001112899</v>
          </cell>
          <cell r="Q1617">
            <v>67209.852451666666</v>
          </cell>
        </row>
        <row r="1618">
          <cell r="D1618">
            <v>40698</v>
          </cell>
          <cell r="E1618" t="str">
            <v/>
          </cell>
          <cell r="F1618">
            <v>62639.681656000597</v>
          </cell>
          <cell r="G1618">
            <v>257751.04169600084</v>
          </cell>
          <cell r="H1618">
            <v>0.95875467767675915</v>
          </cell>
          <cell r="I1618">
            <v>46.188510965948424</v>
          </cell>
          <cell r="J1618">
            <v>20045947.031921998</v>
          </cell>
          <cell r="K1618">
            <v>1.1765089026215165</v>
          </cell>
          <cell r="L1618">
            <v>28.462191839817098</v>
          </cell>
          <cell r="M1618">
            <v>35804225.339422017</v>
          </cell>
          <cell r="N1618">
            <v>1.2450877615326037</v>
          </cell>
          <cell r="O1618">
            <v>21.452530954299519</v>
          </cell>
          <cell r="Q1618">
            <v>67209.852451666666</v>
          </cell>
        </row>
        <row r="1619">
          <cell r="D1619">
            <v>40699</v>
          </cell>
          <cell r="E1619" t="str">
            <v/>
          </cell>
          <cell r="F1619">
            <v>62140.955225999845</v>
          </cell>
          <cell r="G1619">
            <v>319891.99692200066</v>
          </cell>
          <cell r="H1619">
            <v>0.9519199499866422</v>
          </cell>
          <cell r="I1619">
            <v>46.997563045485592</v>
          </cell>
          <cell r="J1619">
            <v>20108087.987147998</v>
          </cell>
          <cell r="K1619">
            <v>1.1755190556877313</v>
          </cell>
          <cell r="L1619">
            <v>28.540462556940216</v>
          </cell>
          <cell r="M1619">
            <v>35771313.530648008</v>
          </cell>
          <cell r="N1619">
            <v>1.2437740712028804</v>
          </cell>
          <cell r="O1619">
            <v>21.544356452941283</v>
          </cell>
          <cell r="Q1619">
            <v>67209.852451666666</v>
          </cell>
        </row>
        <row r="1620">
          <cell r="D1620">
            <v>40700</v>
          </cell>
          <cell r="E1620" t="str">
            <v/>
          </cell>
          <cell r="F1620">
            <v>59806.235627998802</v>
          </cell>
          <cell r="G1620">
            <v>379698.23254999949</v>
          </cell>
          <cell r="H1620">
            <v>0.94157383850593412</v>
          </cell>
          <cell r="I1620">
            <v>48.235673287123817</v>
          </cell>
          <cell r="J1620">
            <v>20167894.222775996</v>
          </cell>
          <cell r="K1620">
            <v>1.1744010031434391</v>
          </cell>
          <cell r="L1620">
            <v>28.629073505313208</v>
          </cell>
          <cell r="M1620">
            <v>35751211.357476011</v>
          </cell>
          <cell r="N1620">
            <v>1.2429060705995243</v>
          </cell>
          <cell r="O1620">
            <v>21.60520700659173</v>
          </cell>
          <cell r="Q1620">
            <v>67209.852451666666</v>
          </cell>
        </row>
        <row r="1621">
          <cell r="D1621">
            <v>40701</v>
          </cell>
          <cell r="E1621" t="str">
            <v/>
          </cell>
          <cell r="F1621">
            <v>74306.631068001821</v>
          </cell>
          <cell r="G1621">
            <v>454004.86361800134</v>
          </cell>
          <cell r="H1621">
            <v>0.96500491064693794</v>
          </cell>
          <cell r="I1621">
            <v>45.455035999927063</v>
          </cell>
          <cell r="J1621">
            <v>20242200.853843998</v>
          </cell>
          <cell r="K1621">
            <v>1.1741327518501177</v>
          </cell>
          <cell r="L1621">
            <v>28.650365663469156</v>
          </cell>
          <cell r="M1621">
            <v>35754953.404544011</v>
          </cell>
          <cell r="N1621">
            <v>1.2428671477875113</v>
          </cell>
          <cell r="O1621">
            <v>21.60793898862017</v>
          </cell>
          <cell r="Q1621">
            <v>67209.852451666666</v>
          </cell>
        </row>
        <row r="1622">
          <cell r="D1622">
            <v>40702</v>
          </cell>
          <cell r="E1622" t="str">
            <v/>
          </cell>
          <cell r="F1622">
            <v>69129.975037998185</v>
          </cell>
          <cell r="G1622">
            <v>523134.83865599951</v>
          </cell>
          <cell r="H1622">
            <v>0.97295042983505842</v>
          </cell>
          <cell r="I1622">
            <v>44.531682489400062</v>
          </cell>
          <cell r="J1622">
            <v>20311330.828881998</v>
          </cell>
          <cell r="K1622">
            <v>1.1735674821864559</v>
          </cell>
          <cell r="L1622">
            <v>28.695273861340929</v>
          </cell>
          <cell r="M1622">
            <v>35716527.73918201</v>
          </cell>
          <cell r="N1622">
            <v>1.2413626557054167</v>
          </cell>
          <cell r="O1622">
            <v>21.713757951805725</v>
          </cell>
          <cell r="Q1622">
            <v>67209.852451666666</v>
          </cell>
        </row>
        <row r="1623">
          <cell r="D1623">
            <v>40703</v>
          </cell>
          <cell r="E1623" t="str">
            <v/>
          </cell>
          <cell r="F1623">
            <v>71445.289034000292</v>
          </cell>
          <cell r="G1623">
            <v>594580.12768999976</v>
          </cell>
          <cell r="H1623">
            <v>0.98295794771654688</v>
          </cell>
          <cell r="I1623">
            <v>43.383578916148558</v>
          </cell>
          <cell r="J1623">
            <v>20382776.117915999</v>
          </cell>
          <cell r="K1623">
            <v>1.1731398447186121</v>
          </cell>
          <cell r="L1623">
            <v>28.729284313086325</v>
          </cell>
          <cell r="M1623">
            <v>35671849.55011601</v>
          </cell>
          <cell r="N1623">
            <v>1.2396412896444504</v>
          </cell>
          <cell r="O1623">
            <v>21.83535543024745</v>
          </cell>
          <cell r="Q1623">
            <v>67209.852451666666</v>
          </cell>
        </row>
        <row r="1624">
          <cell r="D1624">
            <v>40704</v>
          </cell>
          <cell r="E1624" t="str">
            <v/>
          </cell>
          <cell r="F1624">
            <v>66732.259470000601</v>
          </cell>
          <cell r="G1624">
            <v>661312.38716000039</v>
          </cell>
          <cell r="H1624">
            <v>0.98395155328688877</v>
          </cell>
          <cell r="I1624">
            <v>43.270512890506438</v>
          </cell>
          <cell r="J1624">
            <v>20449508.377386</v>
          </cell>
          <cell r="K1624">
            <v>1.1724452876923865</v>
          </cell>
          <cell r="L1624">
            <v>28.784590227432673</v>
          </cell>
          <cell r="M1624">
            <v>35576759.392386012</v>
          </cell>
          <cell r="N1624">
            <v>1.2361687507868597</v>
          </cell>
          <cell r="O1624">
            <v>22.082364959146371</v>
          </cell>
          <cell r="Q1624">
            <v>67209.852451666666</v>
          </cell>
        </row>
        <row r="1625">
          <cell r="D1625">
            <v>40705</v>
          </cell>
          <cell r="E1625" t="str">
            <v/>
          </cell>
          <cell r="F1625">
            <v>62703.114317999323</v>
          </cell>
          <cell r="G1625">
            <v>724015.50147799973</v>
          </cell>
          <cell r="H1625">
            <v>0.97931461895096472</v>
          </cell>
          <cell r="I1625">
            <v>43.799605217101067</v>
          </cell>
          <cell r="J1625">
            <v>20512211.491703998</v>
          </cell>
          <cell r="K1625">
            <v>1.171525943987356</v>
          </cell>
          <cell r="L1625">
            <v>28.857923090904514</v>
          </cell>
          <cell r="M1625">
            <v>35427001.105704017</v>
          </cell>
          <cell r="N1625">
            <v>1.2307978863882167</v>
          </cell>
          <cell r="O1625">
            <v>22.468927920072566</v>
          </cell>
          <cell r="Q1625">
            <v>67209.852451666666</v>
          </cell>
        </row>
        <row r="1626">
          <cell r="D1626">
            <v>40706</v>
          </cell>
          <cell r="E1626" t="str">
            <v/>
          </cell>
          <cell r="F1626">
            <v>74152.466614001169</v>
          </cell>
          <cell r="G1626">
            <v>798167.96809200093</v>
          </cell>
          <cell r="H1626">
            <v>0.98964653119619594</v>
          </cell>
          <cell r="I1626">
            <v>42.625738004920969</v>
          </cell>
          <cell r="J1626">
            <v>20586363.958317999</v>
          </cell>
          <cell r="K1626">
            <v>1.1712650443202115</v>
          </cell>
          <cell r="L1626">
            <v>28.87876066887981</v>
          </cell>
          <cell r="M1626">
            <v>35320578.896818012</v>
          </cell>
          <cell r="N1626">
            <v>1.226933850453281</v>
          </cell>
          <cell r="O1626">
            <v>22.750453347766864</v>
          </cell>
          <cell r="Q1626">
            <v>67209.852451666666</v>
          </cell>
        </row>
        <row r="1627">
          <cell r="D1627">
            <v>40707</v>
          </cell>
          <cell r="E1627" t="str">
            <v/>
          </cell>
          <cell r="F1627">
            <v>56390.634661999691</v>
          </cell>
          <cell r="G1627">
            <v>854558.60275400057</v>
          </cell>
          <cell r="H1627">
            <v>0.97806013161829219</v>
          </cell>
          <cell r="I1627">
            <v>43.94337322917616</v>
          </cell>
          <cell r="J1627">
            <v>20642754.592979997</v>
          </cell>
          <cell r="K1627">
            <v>1.1699994191921916</v>
          </cell>
          <cell r="L1627">
            <v>28.980010254271683</v>
          </cell>
          <cell r="M1627">
            <v>35206902.481280014</v>
          </cell>
          <cell r="N1627">
            <v>1.222818908717207</v>
          </cell>
          <cell r="O1627">
            <v>23.053418600099242</v>
          </cell>
          <cell r="Q1627">
            <v>67209.852451666666</v>
          </cell>
        </row>
        <row r="1628">
          <cell r="D1628">
            <v>40708</v>
          </cell>
          <cell r="E1628" t="str">
            <v/>
          </cell>
          <cell r="F1628">
            <v>57514.328402000014</v>
          </cell>
          <cell r="G1628">
            <v>912072.93115600059</v>
          </cell>
          <cell r="H1628">
            <v>0.96932315924950874</v>
          </cell>
          <cell r="I1628">
            <v>44.951933651854844</v>
          </cell>
          <cell r="J1628">
            <v>20700268.921381999</v>
          </cell>
          <cell r="K1628">
            <v>1.1688068474219429</v>
          </cell>
          <cell r="L1628">
            <v>29.07566823399128</v>
          </cell>
          <cell r="M1628">
            <v>35104904.105682015</v>
          </cell>
          <cell r="N1628">
            <v>1.2191106357626373</v>
          </cell>
          <cell r="O1628">
            <v>23.32924703483943</v>
          </cell>
          <cell r="Q1628">
            <v>67209.852451666666</v>
          </cell>
        </row>
        <row r="1629">
          <cell r="D1629">
            <v>40709</v>
          </cell>
          <cell r="E1629" t="str">
            <v/>
          </cell>
          <cell r="F1629">
            <v>57244.237970000278</v>
          </cell>
          <cell r="G1629">
            <v>969317.16912600084</v>
          </cell>
          <cell r="H1629">
            <v>0.96148320895171913</v>
          </cell>
          <cell r="I1629">
            <v>45.867552649450346</v>
          </cell>
          <cell r="J1629">
            <v>20757513.159352001</v>
          </cell>
          <cell r="K1629">
            <v>1.1676081002399821</v>
          </cell>
          <cell r="L1629">
            <v>29.172068726794929</v>
          </cell>
          <cell r="M1629">
            <v>35019839.748552017</v>
          </cell>
          <cell r="N1629">
            <v>1.2159913688477337</v>
          </cell>
          <cell r="O1629">
            <v>23.563331444164838</v>
          </cell>
          <cell r="Q1629">
            <v>67209.852451666666</v>
          </cell>
        </row>
        <row r="1630">
          <cell r="D1630">
            <v>40710</v>
          </cell>
          <cell r="E1630" t="str">
            <v/>
          </cell>
          <cell r="F1630">
            <v>53768.361584000166</v>
          </cell>
          <cell r="G1630">
            <v>1023085.530710001</v>
          </cell>
          <cell r="H1630">
            <v>0.95139095440447419</v>
          </cell>
          <cell r="I1630">
            <v>47.060480486223334</v>
          </cell>
          <cell r="J1630">
            <v>20811281.520936001</v>
          </cell>
          <cell r="K1630">
            <v>1.1662236014333383</v>
          </cell>
          <cell r="L1630">
            <v>29.283715495159377</v>
          </cell>
          <cell r="M1630">
            <v>34916967.218036018</v>
          </cell>
          <cell r="N1630">
            <v>1.2122546812102055</v>
          </cell>
          <cell r="O1630">
            <v>23.846246598570552</v>
          </cell>
          <cell r="Q1630">
            <v>67209.852451666666</v>
          </cell>
        </row>
        <row r="1631">
          <cell r="D1631">
            <v>40711</v>
          </cell>
          <cell r="E1631" t="str">
            <v/>
          </cell>
          <cell r="F1631">
            <v>48688.763265998976</v>
          </cell>
          <cell r="G1631">
            <v>1071774.293976</v>
          </cell>
          <cell r="H1631">
            <v>0.93804024863481394</v>
          </cell>
          <cell r="I1631">
            <v>48.662108205881083</v>
          </cell>
          <cell r="J1631">
            <v>20859970.284201998</v>
          </cell>
          <cell r="K1631">
            <v>1.1645659096798069</v>
          </cell>
          <cell r="L1631">
            <v>29.417828034996461</v>
          </cell>
          <cell r="M1631">
            <v>34807401.951402009</v>
          </cell>
          <cell r="N1631">
            <v>1.208286680071736</v>
          </cell>
          <cell r="O1631">
            <v>24.149666009528548</v>
          </cell>
          <cell r="Q1631">
            <v>67209.852451666666</v>
          </cell>
        </row>
        <row r="1632">
          <cell r="D1632">
            <v>40712</v>
          </cell>
          <cell r="E1632" t="str">
            <v/>
          </cell>
          <cell r="F1632">
            <v>52325.960331999835</v>
          </cell>
          <cell r="G1632">
            <v>1124100.254308</v>
          </cell>
          <cell r="H1632">
            <v>0.92917945584142636</v>
          </cell>
          <cell r="I1632">
            <v>49.739107246964267</v>
          </cell>
          <cell r="J1632">
            <v>20912296.244533997</v>
          </cell>
          <cell r="K1632">
            <v>1.1631229089249133</v>
          </cell>
          <cell r="L1632">
            <v>29.534957866883516</v>
          </cell>
          <cell r="M1632">
            <v>34720572.066734008</v>
          </cell>
          <cell r="N1632">
            <v>1.2051088738731</v>
          </cell>
          <cell r="O1632">
            <v>24.394891763533209</v>
          </cell>
          <cell r="Q1632">
            <v>67209.852451666666</v>
          </cell>
        </row>
        <row r="1633">
          <cell r="D1633">
            <v>40713</v>
          </cell>
          <cell r="E1633" t="str">
            <v/>
          </cell>
          <cell r="F1633">
            <v>41576.124528001346</v>
          </cell>
          <cell r="G1633">
            <v>1165676.3788360013</v>
          </cell>
          <cell r="H1633">
            <v>0.91283325467660836</v>
          </cell>
          <cell r="I1633">
            <v>51.753057742157218</v>
          </cell>
          <cell r="J1633">
            <v>20953872.369061999</v>
          </cell>
          <cell r="K1633">
            <v>1.1610949869067453</v>
          </cell>
          <cell r="L1633">
            <v>29.700174738404151</v>
          </cell>
          <cell r="M1633">
            <v>34620981.356161997</v>
          </cell>
          <cell r="N1633">
            <v>1.2014890778059892</v>
          </cell>
          <cell r="O1633">
            <v>24.676649925609475</v>
          </cell>
          <cell r="Q1633">
            <v>67209.852451666666</v>
          </cell>
        </row>
        <row r="1634">
          <cell r="D1634">
            <v>40714</v>
          </cell>
          <cell r="E1634" t="str">
            <v/>
          </cell>
          <cell r="F1634">
            <v>31121.336631998864</v>
          </cell>
          <cell r="G1634">
            <v>1196797.7154680002</v>
          </cell>
          <cell r="H1634">
            <v>0.89034395390814569</v>
          </cell>
          <cell r="I1634">
            <v>54.574910537191975</v>
          </cell>
          <cell r="J1634">
            <v>20984993.705693997</v>
          </cell>
          <cell r="K1634">
            <v>1.1585049430383147</v>
          </cell>
          <cell r="L1634">
            <v>29.912222820977242</v>
          </cell>
          <cell r="M1634">
            <v>34527272.672694005</v>
          </cell>
          <cell r="N1634">
            <v>1.1980743669688707</v>
          </cell>
          <cell r="O1634">
            <v>24.94481948725802</v>
          </cell>
          <cell r="Q1634">
            <v>67209.852451666666</v>
          </cell>
        </row>
        <row r="1635">
          <cell r="D1635">
            <v>40715</v>
          </cell>
          <cell r="E1635" t="str">
            <v/>
          </cell>
          <cell r="F1635">
            <v>34104.405828001058</v>
          </cell>
          <cell r="G1635">
            <v>1230902.1212960011</v>
          </cell>
          <cell r="H1635">
            <v>0.87211003432172329</v>
          </cell>
          <cell r="I1635">
            <v>56.898856757743928</v>
          </cell>
          <cell r="J1635">
            <v>21019098.111522</v>
          </cell>
          <cell r="K1635">
            <v>1.1560981239511174</v>
          </cell>
          <cell r="L1635">
            <v>30.110311290296789</v>
          </cell>
          <cell r="M1635">
            <v>34439726.989922002</v>
          </cell>
          <cell r="N1635">
            <v>1.194874406145368</v>
          </cell>
          <cell r="O1635">
            <v>25.198223173191494</v>
          </cell>
          <cell r="Q1635">
            <v>67209.852451666666</v>
          </cell>
        </row>
        <row r="1636">
          <cell r="D1636">
            <v>40716</v>
          </cell>
          <cell r="E1636" t="str">
            <v/>
          </cell>
          <cell r="F1636">
            <v>36302.664191999429</v>
          </cell>
          <cell r="G1636">
            <v>1267204.7854880006</v>
          </cell>
          <cell r="H1636">
            <v>0.85702044300133629</v>
          </cell>
          <cell r="I1636">
            <v>58.841021227816114</v>
          </cell>
          <cell r="J1636">
            <v>21055400.775713999</v>
          </cell>
          <cell r="K1636">
            <v>1.1538294977583388</v>
          </cell>
          <cell r="L1636">
            <v>30.297944938391584</v>
          </cell>
          <cell r="M1636">
            <v>34365160.890614003</v>
          </cell>
          <cell r="N1636">
            <v>1.192125574802537</v>
          </cell>
          <cell r="O1636">
            <v>25.417528277063418</v>
          </cell>
          <cell r="Q1636">
            <v>67209.852451666666</v>
          </cell>
        </row>
        <row r="1637">
          <cell r="D1637">
            <v>40717</v>
          </cell>
          <cell r="E1637" t="str">
            <v/>
          </cell>
          <cell r="F1637">
            <v>39914.652507999694</v>
          </cell>
          <cell r="G1637">
            <v>1307119.4379960003</v>
          </cell>
          <cell r="H1637">
            <v>0.84557959643995984</v>
          </cell>
          <cell r="I1637">
            <v>60.322122951027723</v>
          </cell>
          <cell r="J1637">
            <v>21095315.428221997</v>
          </cell>
          <cell r="K1637">
            <v>1.1517747308159385</v>
          </cell>
          <cell r="L1637">
            <v>30.468660769763968</v>
          </cell>
          <cell r="M1637">
            <v>34307254.580622002</v>
          </cell>
          <cell r="N1637">
            <v>1.1899553381394932</v>
          </cell>
          <cell r="O1637">
            <v>25.591736481156989</v>
          </cell>
          <cell r="Q1637">
            <v>67209.852451666666</v>
          </cell>
        </row>
        <row r="1638">
          <cell r="D1638">
            <v>40718</v>
          </cell>
          <cell r="E1638" t="str">
            <v/>
          </cell>
          <cell r="F1638">
            <v>39138.568843999565</v>
          </cell>
          <cell r="G1638">
            <v>1346258.0068399999</v>
          </cell>
          <cell r="H1638">
            <v>0.83461102163068768</v>
          </cell>
          <cell r="I1638">
            <v>61.746920804760009</v>
          </cell>
          <cell r="J1638">
            <v>21134453.997065995</v>
          </cell>
          <cell r="K1638">
            <v>1.1496927707748086</v>
          </cell>
          <cell r="L1638">
            <v>30.642382848007934</v>
          </cell>
          <cell r="M1638">
            <v>34260227.431465998</v>
          </cell>
          <cell r="N1638">
            <v>1.1881629854014504</v>
          </cell>
          <cell r="O1638">
            <v>25.736320587941552</v>
          </cell>
          <cell r="Q1638">
            <v>67209.852451666666</v>
          </cell>
        </row>
        <row r="1639">
          <cell r="D1639">
            <v>40719</v>
          </cell>
          <cell r="E1639" t="str">
            <v/>
          </cell>
          <cell r="F1639">
            <v>32784.588244001505</v>
          </cell>
          <cell r="G1639">
            <v>1379042.5950840015</v>
          </cell>
          <cell r="H1639">
            <v>0.82073835592823319</v>
          </cell>
          <cell r="I1639">
            <v>63.552715332348328</v>
          </cell>
          <cell r="J1639">
            <v>21167238.585309997</v>
          </cell>
          <cell r="K1639">
            <v>1.1472815882529579</v>
          </cell>
          <cell r="L1639">
            <v>30.844515854537381</v>
          </cell>
          <cell r="M1639">
            <v>34194629.368509993</v>
          </cell>
          <cell r="N1639">
            <v>1.1857271570377572</v>
          </cell>
          <cell r="O1639">
            <v>25.933842253490891</v>
          </cell>
          <cell r="Q1639">
            <v>67209.852451666666</v>
          </cell>
        </row>
        <row r="1640">
          <cell r="D1640">
            <v>40720</v>
          </cell>
          <cell r="E1640" t="str">
            <v/>
          </cell>
          <cell r="F1640">
            <v>37994.984899999909</v>
          </cell>
          <cell r="G1640">
            <v>1417037.5799840013</v>
          </cell>
          <cell r="H1640">
            <v>0.81091452214084569</v>
          </cell>
          <cell r="I1640">
            <v>64.83197356763533</v>
          </cell>
          <cell r="J1640">
            <v>21205233.570209999</v>
          </cell>
          <cell r="K1640">
            <v>1.1451692917374203</v>
          </cell>
          <cell r="L1640">
            <v>31.022422266361925</v>
          </cell>
          <cell r="M1640">
            <v>34133439.590409994</v>
          </cell>
          <cell r="N1640">
            <v>1.1834448295759052</v>
          </cell>
          <cell r="O1640">
            <v>26.11999539956491</v>
          </cell>
          <cell r="Q1640">
            <v>67209.852451666666</v>
          </cell>
        </row>
        <row r="1641">
          <cell r="D1641">
            <v>40721</v>
          </cell>
          <cell r="E1641" t="str">
            <v/>
          </cell>
          <cell r="F1641">
            <v>15287.586097998303</v>
          </cell>
          <cell r="G1641">
            <v>1432325.1660819997</v>
          </cell>
          <cell r="H1641">
            <v>0.78930511361275435</v>
          </cell>
          <cell r="I1641">
            <v>67.639190774598006</v>
          </cell>
          <cell r="J1641">
            <v>21220521.156307995</v>
          </cell>
          <cell r="K1641">
            <v>1.1418504158872846</v>
          </cell>
          <cell r="L1641">
            <v>31.303517259743241</v>
          </cell>
          <cell r="M1641">
            <v>34051159.236507989</v>
          </cell>
          <cell r="N1641">
            <v>1.1804319862089361</v>
          </cell>
          <cell r="O1641">
            <v>26.367332923064879</v>
          </cell>
          <cell r="Q1641">
            <v>67209.852451666666</v>
          </cell>
        </row>
        <row r="1642">
          <cell r="D1642">
            <v>40722</v>
          </cell>
          <cell r="E1642" t="str">
            <v/>
          </cell>
          <cell r="F1642">
            <v>24401.471596000698</v>
          </cell>
          <cell r="G1642">
            <v>1456726.6376780004</v>
          </cell>
          <cell r="H1642">
            <v>0.77408221336383398</v>
          </cell>
          <cell r="I1642">
            <v>69.603853291894467</v>
          </cell>
          <cell r="J1642">
            <v>21244922.627903994</v>
          </cell>
          <cell r="K1642">
            <v>1.1390440987633572</v>
          </cell>
          <cell r="L1642">
            <v>31.542694002685344</v>
          </cell>
          <cell r="M1642">
            <v>33975454.332003996</v>
          </cell>
          <cell r="N1642">
            <v>1.1776478762497744</v>
          </cell>
          <cell r="O1642">
            <v>26.597515843493557</v>
          </cell>
          <cell r="Q1642">
            <v>67209.852451666666</v>
          </cell>
        </row>
        <row r="1643">
          <cell r="D1643">
            <v>40723</v>
          </cell>
          <cell r="E1643" t="str">
            <v/>
          </cell>
          <cell r="F1643">
            <v>25698.671525999329</v>
          </cell>
          <cell r="G1643">
            <v>1482425.3092039998</v>
          </cell>
          <cell r="H1643">
            <v>0.76057471108486407</v>
          </cell>
          <cell r="I1643">
            <v>71.332501959183702</v>
          </cell>
          <cell r="J1643">
            <v>21270621.299429994</v>
          </cell>
          <cell r="K1643">
            <v>1.1363272333695096</v>
          </cell>
          <cell r="L1643">
            <v>31.775550946503817</v>
          </cell>
          <cell r="M1643">
            <v>33925676.417329997</v>
          </cell>
          <cell r="N1643">
            <v>1.1757630735269744</v>
          </cell>
          <cell r="O1643">
            <v>26.7542329221762</v>
          </cell>
          <cell r="Q1643">
            <v>67209.852451666666</v>
          </cell>
        </row>
        <row r="1644">
          <cell r="D1644">
            <v>40724</v>
          </cell>
          <cell r="E1644" t="str">
            <v>*</v>
          </cell>
          <cell r="F1644">
            <v>36032.123392000249</v>
          </cell>
          <cell r="G1644">
            <v>1518457.4325960001</v>
          </cell>
          <cell r="H1644">
            <v>0.75309267773797672</v>
          </cell>
          <cell r="I1644">
            <v>72.282399437496679</v>
          </cell>
          <cell r="J1644">
            <v>21306653.422821995</v>
          </cell>
          <cell r="K1644">
            <v>1.1341798706387929</v>
          </cell>
          <cell r="L1644">
            <v>31.960504795010849</v>
          </cell>
          <cell r="M1644">
            <v>33859471.668122001</v>
          </cell>
          <cell r="N1644">
            <v>1.1733095536871394</v>
          </cell>
          <cell r="O1644">
            <v>26.959311474634752</v>
          </cell>
          <cell r="Q1644">
            <v>67209.852451666666</v>
          </cell>
        </row>
        <row r="1645">
          <cell r="D1645">
            <v>40725</v>
          </cell>
          <cell r="E1645" t="str">
            <v/>
          </cell>
          <cell r="F1645">
            <v>7586.8180380009644</v>
          </cell>
          <cell r="G1645">
            <v>7586.8180380009644</v>
          </cell>
          <cell r="H1645">
            <v>0.26011222024608088</v>
          </cell>
          <cell r="I1645">
            <v>99.972936594022229</v>
          </cell>
          <cell r="J1645">
            <v>21314240.240859997</v>
          </cell>
          <cell r="K1645">
            <v>1.1328248781724204</v>
          </cell>
          <cell r="L1645">
            <v>31.048398255350062</v>
          </cell>
          <cell r="M1645">
            <v>33766349.995160006</v>
          </cell>
          <cell r="N1645">
            <v>1.1700180882744611</v>
          </cell>
          <cell r="O1645">
            <v>27.573631376756968</v>
          </cell>
          <cell r="Q1645">
            <v>29167.480216129043</v>
          </cell>
        </row>
        <row r="1646">
          <cell r="D1646">
            <v>40726</v>
          </cell>
          <cell r="E1646" t="str">
            <v/>
          </cell>
          <cell r="F1646">
            <v>38658.307545999713</v>
          </cell>
          <cell r="G1646">
            <v>46245.125584000678</v>
          </cell>
          <cell r="H1646">
            <v>0.79275146912464578</v>
          </cell>
          <cell r="I1646">
            <v>53.382828259863778</v>
          </cell>
          <cell r="J1646">
            <v>21352898.548405997</v>
          </cell>
          <cell r="K1646">
            <v>1.1331229345048441</v>
          </cell>
          <cell r="L1646">
            <v>31.022271975993977</v>
          </cell>
          <cell r="M1646">
            <v>33728544.859706007</v>
          </cell>
          <cell r="N1646">
            <v>1.1686436214567968</v>
          </cell>
          <cell r="O1646">
            <v>27.689482968521663</v>
          </cell>
          <cell r="Q1646">
            <v>29167.480216129043</v>
          </cell>
        </row>
        <row r="1647">
          <cell r="D1647">
            <v>40727</v>
          </cell>
          <cell r="E1647" t="str">
            <v/>
          </cell>
          <cell r="F1647">
            <v>32740.616713999105</v>
          </cell>
          <cell r="G1647">
            <v>78985.742297999779</v>
          </cell>
          <cell r="H1647">
            <v>0.90266901943215305</v>
          </cell>
          <cell r="I1647">
            <v>37.892825227461337</v>
          </cell>
          <cell r="J1647">
            <v>21385639.165119998</v>
          </cell>
          <cell r="K1647">
            <v>1.1331065239430185</v>
          </cell>
          <cell r="L1647">
            <v>31.023710024402007</v>
          </cell>
          <cell r="M1647">
            <v>33684069.302919999</v>
          </cell>
          <cell r="N1647">
            <v>1.1670381989844554</v>
          </cell>
          <cell r="O1647">
            <v>27.825275768211256</v>
          </cell>
          <cell r="Q1647">
            <v>29167.480216129043</v>
          </cell>
        </row>
        <row r="1648">
          <cell r="D1648">
            <v>40728</v>
          </cell>
          <cell r="E1648" t="str">
            <v/>
          </cell>
          <cell r="F1648">
            <v>19811.14882000006</v>
          </cell>
          <cell r="G1648">
            <v>98796.891117999839</v>
          </cell>
          <cell r="H1648">
            <v>0.846806875207608</v>
          </cell>
          <cell r="I1648">
            <v>45.428253822705585</v>
          </cell>
          <cell r="J1648">
            <v>21405450.31394</v>
          </cell>
          <cell r="K1648">
            <v>1.1324061602377691</v>
          </cell>
          <cell r="L1648">
            <v>31.085128963954865</v>
          </cell>
          <cell r="M1648">
            <v>33620175.551739998</v>
          </cell>
          <cell r="N1648">
            <v>1.1647602165779991</v>
          </cell>
          <cell r="O1648">
            <v>28.018834121030256</v>
          </cell>
          <cell r="Q1648">
            <v>29167.480216129043</v>
          </cell>
        </row>
        <row r="1649">
          <cell r="D1649">
            <v>40729</v>
          </cell>
          <cell r="E1649" t="str">
            <v/>
          </cell>
          <cell r="F1649">
            <v>31974.823892001335</v>
          </cell>
          <cell r="G1649">
            <v>130771.71501000118</v>
          </cell>
          <cell r="H1649">
            <v>0.89669531986302331</v>
          </cell>
          <cell r="I1649">
            <v>38.660047877319791</v>
          </cell>
          <cell r="J1649">
            <v>21437425.137832001</v>
          </cell>
          <cell r="K1649">
            <v>1.1323504544550462</v>
          </cell>
          <cell r="L1649">
            <v>31.090018023672528</v>
          </cell>
          <cell r="M1649">
            <v>33584985.421632014</v>
          </cell>
          <cell r="N1649">
            <v>1.1634768584676649</v>
          </cell>
          <cell r="O1649">
            <v>28.128333942684634</v>
          </cell>
          <cell r="Q1649">
            <v>29167.480216129043</v>
          </cell>
        </row>
        <row r="1650">
          <cell r="D1650">
            <v>40730</v>
          </cell>
          <cell r="E1650" t="str">
            <v/>
          </cell>
          <cell r="F1650">
            <v>24830.121938000382</v>
          </cell>
          <cell r="G1650">
            <v>155601.83694800155</v>
          </cell>
          <cell r="H1650">
            <v>0.88912855341521069</v>
          </cell>
          <cell r="I1650">
            <v>39.645682259886705</v>
          </cell>
          <cell r="J1650">
            <v>21462255.259770002</v>
          </cell>
          <cell r="K1650">
            <v>1.1319181088853356</v>
          </cell>
          <cell r="L1650">
            <v>31.127982684558319</v>
          </cell>
          <cell r="M1650">
            <v>33539798.301570013</v>
          </cell>
          <cell r="N1650">
            <v>1.161847337694069</v>
          </cell>
          <cell r="O1650">
            <v>28.267841115670777</v>
          </cell>
          <cell r="Q1650">
            <v>29167.480216129043</v>
          </cell>
        </row>
        <row r="1651">
          <cell r="D1651">
            <v>40731</v>
          </cell>
          <cell r="E1651" t="str">
            <v/>
          </cell>
          <cell r="F1651">
            <v>15657.425877999498</v>
          </cell>
          <cell r="G1651">
            <v>171259.26282600104</v>
          </cell>
          <cell r="H1651">
            <v>0.83879748246521502</v>
          </cell>
          <cell r="I1651">
            <v>46.570495997126436</v>
          </cell>
          <cell r="J1651">
            <v>21477912.685648002</v>
          </cell>
          <cell r="K1651">
            <v>1.1310040669886414</v>
          </cell>
          <cell r="L1651">
            <v>31.208359439739787</v>
          </cell>
          <cell r="M1651">
            <v>33489295.097048011</v>
          </cell>
          <cell r="N1651">
            <v>1.1600338531857128</v>
          </cell>
          <cell r="O1651">
            <v>28.42371882963598</v>
          </cell>
          <cell r="Q1651">
            <v>29167.480216129043</v>
          </cell>
        </row>
        <row r="1652">
          <cell r="D1652">
            <v>40732</v>
          </cell>
          <cell r="E1652" t="str">
            <v/>
          </cell>
          <cell r="F1652">
            <v>29544.863963999447</v>
          </cell>
          <cell r="G1652">
            <v>200804.12679000048</v>
          </cell>
          <cell r="H1652">
            <v>0.86056511096457233</v>
          </cell>
          <cell r="I1652">
            <v>43.500247723948661</v>
          </cell>
          <cell r="J1652">
            <v>21507457.549612001</v>
          </cell>
          <cell r="K1652">
            <v>1.1308230048310985</v>
          </cell>
          <cell r="L1652">
            <v>31.22429958749575</v>
          </cell>
          <cell r="M1652">
            <v>33460827.804012004</v>
          </cell>
          <cell r="N1652">
            <v>1.1589838274035629</v>
          </cell>
          <cell r="O1652">
            <v>28.514272801548501</v>
          </cell>
          <cell r="Q1652">
            <v>29167.480216129043</v>
          </cell>
        </row>
        <row r="1653">
          <cell r="D1653">
            <v>40733</v>
          </cell>
          <cell r="E1653" t="str">
            <v/>
          </cell>
          <cell r="F1653">
            <v>21318.054996000552</v>
          </cell>
          <cell r="G1653">
            <v>222122.18178600102</v>
          </cell>
          <cell r="H1653">
            <v>0.84615613819870161</v>
          </cell>
          <cell r="I1653">
            <v>45.520525583197681</v>
          </cell>
          <cell r="J1653">
            <v>21528775.604607999</v>
          </cell>
          <cell r="K1653">
            <v>1.1302106088452031</v>
          </cell>
          <cell r="L1653">
            <v>31.278257994279247</v>
          </cell>
          <cell r="M1653">
            <v>33421707.342008006</v>
          </cell>
          <cell r="N1653">
            <v>1.1575649436650952</v>
          </cell>
          <cell r="O1653">
            <v>28.636985779243496</v>
          </cell>
          <cell r="Q1653">
            <v>29167.480216129043</v>
          </cell>
        </row>
        <row r="1654">
          <cell r="D1654">
            <v>40734</v>
          </cell>
          <cell r="E1654" t="str">
            <v/>
          </cell>
          <cell r="F1654">
            <v>21745.605877999744</v>
          </cell>
          <cell r="G1654">
            <v>243867.78766400076</v>
          </cell>
          <cell r="H1654">
            <v>0.83609480783721135</v>
          </cell>
          <cell r="I1654">
            <v>46.959086010729912</v>
          </cell>
          <cell r="J1654">
            <v>21550521.210485999</v>
          </cell>
          <cell r="K1654">
            <v>1.1296224965335477</v>
          </cell>
          <cell r="L1654">
            <v>31.330142107231996</v>
          </cell>
          <cell r="M1654">
            <v>33383792.973886006</v>
          </cell>
          <cell r="N1654">
            <v>1.1561879873844578</v>
          </cell>
          <cell r="O1654">
            <v>28.756456109162254</v>
          </cell>
          <cell r="Q1654">
            <v>29167.480216129043</v>
          </cell>
        </row>
        <row r="1655">
          <cell r="D1655">
            <v>40735</v>
          </cell>
          <cell r="E1655" t="str">
            <v/>
          </cell>
          <cell r="F1655">
            <v>9719.2410319991104</v>
          </cell>
          <cell r="G1655">
            <v>253587.02869599988</v>
          </cell>
          <cell r="H1655">
            <v>0.7903790822610326</v>
          </cell>
          <cell r="I1655">
            <v>53.743446813238684</v>
          </cell>
          <cell r="J1655">
            <v>21560240.451517999</v>
          </cell>
          <cell r="K1655">
            <v>1.1284067512188589</v>
          </cell>
          <cell r="L1655">
            <v>31.437599890390857</v>
          </cell>
          <cell r="M1655">
            <v>33335963.676918004</v>
          </cell>
          <cell r="N1655">
            <v>1.1544678161294415</v>
          </cell>
          <cell r="O1655">
            <v>28.906236114140359</v>
          </cell>
          <cell r="Q1655">
            <v>29167.480216129043</v>
          </cell>
        </row>
        <row r="1656">
          <cell r="D1656">
            <v>40736</v>
          </cell>
          <cell r="E1656" t="str">
            <v/>
          </cell>
          <cell r="F1656">
            <v>16612.635002000436</v>
          </cell>
          <cell r="G1656">
            <v>270199.66369800031</v>
          </cell>
          <cell r="H1656">
            <v>0.7719775062725085</v>
          </cell>
          <cell r="I1656">
            <v>56.564895980304762</v>
          </cell>
          <cell r="J1656">
            <v>21576853.086520001</v>
          </cell>
          <cell r="K1656">
            <v>1.127554944386417</v>
          </cell>
          <cell r="L1656">
            <v>31.513052746385828</v>
          </cell>
          <cell r="M1656">
            <v>33301880.14492001</v>
          </cell>
          <cell r="N1656">
            <v>1.1532238421237924</v>
          </cell>
          <cell r="O1656">
            <v>29.014919970387652</v>
          </cell>
          <cell r="Q1656">
            <v>29167.480216129043</v>
          </cell>
        </row>
        <row r="1657">
          <cell r="D1657">
            <v>40737</v>
          </cell>
          <cell r="E1657" t="str">
            <v/>
          </cell>
          <cell r="F1657">
            <v>34961.338784001142</v>
          </cell>
          <cell r="G1657">
            <v>305161.00248200144</v>
          </cell>
          <cell r="H1657">
            <v>0.80479777800159946</v>
          </cell>
          <cell r="I1657">
            <v>51.564587960728673</v>
          </cell>
          <cell r="J1657">
            <v>21611814.425304003</v>
          </cell>
          <cell r="K1657">
            <v>1.1276631305491913</v>
          </cell>
          <cell r="L1657">
            <v>31.50346219418353</v>
          </cell>
          <cell r="M1657">
            <v>33294702.821704011</v>
          </cell>
          <cell r="N1657">
            <v>1.152911699590863</v>
          </cell>
          <cell r="O1657">
            <v>29.042239768931587</v>
          </cell>
          <cell r="Q1657">
            <v>29167.480216129043</v>
          </cell>
        </row>
        <row r="1658">
          <cell r="D1658">
            <v>40738</v>
          </cell>
          <cell r="E1658" t="str">
            <v/>
          </cell>
          <cell r="F1658">
            <v>29230.248047999943</v>
          </cell>
          <cell r="G1658">
            <v>334391.25053000136</v>
          </cell>
          <cell r="H1658">
            <v>0.81889450671037201</v>
          </cell>
          <cell r="I1658">
            <v>49.467307734381059</v>
          </cell>
          <cell r="J1658">
            <v>21641044.673352003</v>
          </cell>
          <cell r="K1658">
            <v>1.1274724049786684</v>
          </cell>
          <cell r="L1658">
            <v>31.520371206702357</v>
          </cell>
          <cell r="M1658">
            <v>33279024.558852013</v>
          </cell>
          <cell r="N1658">
            <v>1.1523052415980695</v>
          </cell>
          <cell r="O1658">
            <v>29.095374653138862</v>
          </cell>
          <cell r="Q1658">
            <v>29167.480216129043</v>
          </cell>
        </row>
        <row r="1659">
          <cell r="D1659">
            <v>40739</v>
          </cell>
          <cell r="E1659" t="str">
            <v/>
          </cell>
          <cell r="F1659">
            <v>26562.046071998488</v>
          </cell>
          <cell r="G1659">
            <v>360953.29660199984</v>
          </cell>
          <cell r="H1659">
            <v>0.82501309432596504</v>
          </cell>
          <cell r="I1659">
            <v>48.568323167609584</v>
          </cell>
          <cell r="J1659">
            <v>21667606.719424002</v>
          </cell>
          <cell r="K1659">
            <v>1.1271434589816569</v>
          </cell>
          <cell r="L1659">
            <v>31.549550145550931</v>
          </cell>
          <cell r="M1659">
            <v>33250275.275924008</v>
          </cell>
          <cell r="N1659">
            <v>1.1512462839226116</v>
          </cell>
          <cell r="O1659">
            <v>29.188331312422942</v>
          </cell>
          <cell r="Q1659">
            <v>29167.480216129043</v>
          </cell>
        </row>
        <row r="1660">
          <cell r="D1660">
            <v>40740</v>
          </cell>
          <cell r="E1660" t="str">
            <v/>
          </cell>
          <cell r="F1660">
            <v>26977.959146000001</v>
          </cell>
          <cell r="G1660">
            <v>387931.25574799982</v>
          </cell>
          <cell r="H1660">
            <v>0.8312580759322018</v>
          </cell>
          <cell r="I1660">
            <v>47.658360459588501</v>
          </cell>
          <cell r="J1660">
            <v>21694584.678570002</v>
          </cell>
          <cell r="K1660">
            <v>1.1268371125978804</v>
          </cell>
          <cell r="L1660">
            <v>31.576742414519998</v>
          </cell>
          <cell r="M1660">
            <v>33231848.907470006</v>
          </cell>
          <cell r="N1660">
            <v>1.1505448404361618</v>
          </cell>
          <cell r="O1660">
            <v>29.250028149843445</v>
          </cell>
          <cell r="Q1660">
            <v>29167.480216129043</v>
          </cell>
        </row>
        <row r="1661">
          <cell r="D1661">
            <v>40741</v>
          </cell>
          <cell r="E1661" t="str">
            <v/>
          </cell>
          <cell r="F1661">
            <v>29076.785574001653</v>
          </cell>
          <cell r="G1661">
            <v>417008.04132200149</v>
          </cell>
          <cell r="H1661">
            <v>0.84100116300353578</v>
          </cell>
          <cell r="I1661">
            <v>46.254815878925534</v>
          </cell>
          <cell r="J1661">
            <v>21723661.464144003</v>
          </cell>
          <cell r="K1661">
            <v>1.1266405431414694</v>
          </cell>
          <cell r="L1661">
            <v>31.594199688242718</v>
          </cell>
          <cell r="M1661">
            <v>33213187.346044004</v>
          </cell>
          <cell r="N1661">
            <v>1.1498353319697843</v>
          </cell>
          <cell r="O1661">
            <v>29.312534283565682</v>
          </cell>
          <cell r="Q1661">
            <v>29167.480216129043</v>
          </cell>
        </row>
        <row r="1662">
          <cell r="D1662">
            <v>40742</v>
          </cell>
          <cell r="E1662" t="str">
            <v/>
          </cell>
          <cell r="F1662">
            <v>9836.8817659984488</v>
          </cell>
          <cell r="G1662">
            <v>426844.92308799992</v>
          </cell>
          <cell r="H1662">
            <v>0.81301527120292894</v>
          </cell>
          <cell r="I1662">
            <v>50.3377379997373</v>
          </cell>
          <cell r="J1662">
            <v>21733498.345910002</v>
          </cell>
          <cell r="K1662">
            <v>1.1254482476261247</v>
          </cell>
          <cell r="L1662">
            <v>31.700240361801679</v>
          </cell>
          <cell r="M1662">
            <v>33184488.314210005</v>
          </cell>
          <cell r="N1662">
            <v>1.1487784252646356</v>
          </cell>
          <cell r="O1662">
            <v>29.405831825901874</v>
          </cell>
          <cell r="Q1662">
            <v>29167.480216129043</v>
          </cell>
        </row>
        <row r="1663">
          <cell r="D1663">
            <v>40743</v>
          </cell>
          <cell r="E1663" t="str">
            <v/>
          </cell>
          <cell r="F1663">
            <v>18914.80240800048</v>
          </cell>
          <cell r="G1663">
            <v>445759.72549600038</v>
          </cell>
          <cell r="H1663">
            <v>0.80435601602042139</v>
          </cell>
          <cell r="I1663">
            <v>51.630864461741254</v>
          </cell>
          <cell r="J1663">
            <v>21752413.148318004</v>
          </cell>
          <cell r="K1663">
            <v>1.1247289307927073</v>
          </cell>
          <cell r="L1663">
            <v>31.764342410358125</v>
          </cell>
          <cell r="M1663">
            <v>33156185.760618009</v>
          </cell>
          <cell r="N1663">
            <v>1.1477353596161317</v>
          </cell>
          <cell r="O1663">
            <v>29.498126289876403</v>
          </cell>
          <cell r="Q1663">
            <v>29167.480216129043</v>
          </cell>
        </row>
        <row r="1664">
          <cell r="D1664">
            <v>40744</v>
          </cell>
          <cell r="E1664" t="str">
            <v/>
          </cell>
          <cell r="F1664">
            <v>20452.233280000433</v>
          </cell>
          <cell r="G1664">
            <v>466211.95877600083</v>
          </cell>
          <cell r="H1664">
            <v>0.79919820862378577</v>
          </cell>
          <cell r="I1664">
            <v>52.406998557059062</v>
          </cell>
          <cell r="J1664">
            <v>21772865.381598003</v>
          </cell>
          <cell r="K1664">
            <v>1.1240911549398169</v>
          </cell>
          <cell r="L1664">
            <v>31.821258026359224</v>
          </cell>
          <cell r="M1664">
            <v>33151939.81489801</v>
          </cell>
          <cell r="N1664">
            <v>1.1475251072184145</v>
          </cell>
          <cell r="O1664">
            <v>29.516756549553115</v>
          </cell>
          <cell r="Q1664">
            <v>29167.480216129043</v>
          </cell>
        </row>
        <row r="1665">
          <cell r="D1665">
            <v>40745</v>
          </cell>
          <cell r="E1665" t="str">
            <v/>
          </cell>
          <cell r="F1665">
            <v>14376.781205999909</v>
          </cell>
          <cell r="G1665">
            <v>480588.73998200073</v>
          </cell>
          <cell r="H1665">
            <v>0.78461279221939562</v>
          </cell>
          <cell r="I1665">
            <v>54.623141302343335</v>
          </cell>
          <cell r="J1665">
            <v>21787242.162804004</v>
          </cell>
          <cell r="K1665">
            <v>1.1231421047230867</v>
          </cell>
          <cell r="L1665">
            <v>31.906091386783043</v>
          </cell>
          <cell r="M1665">
            <v>33126906.35310401</v>
          </cell>
          <cell r="N1665">
            <v>1.1465953761727203</v>
          </cell>
          <cell r="O1665">
            <v>29.599244979631234</v>
          </cell>
          <cell r="Q1665">
            <v>29167.480216129043</v>
          </cell>
        </row>
        <row r="1666">
          <cell r="D1666">
            <v>40746</v>
          </cell>
          <cell r="E1666" t="str">
            <v/>
          </cell>
          <cell r="F1666">
            <v>18258.174523999154</v>
          </cell>
          <cell r="G1666">
            <v>498846.91450599988</v>
          </cell>
          <cell r="H1666">
            <v>0.7774020786935848</v>
          </cell>
          <cell r="I1666">
            <v>55.729058829485353</v>
          </cell>
          <cell r="J1666">
            <v>21805500.337328002</v>
          </cell>
          <cell r="K1666">
            <v>1.1223956913660533</v>
          </cell>
          <cell r="L1666">
            <v>31.972928632362851</v>
          </cell>
          <cell r="M1666">
            <v>33098868.317628007</v>
          </cell>
          <cell r="N1666">
            <v>1.1455617584447979</v>
          </cell>
          <cell r="O1666">
            <v>29.691153274178241</v>
          </cell>
          <cell r="Q1666">
            <v>29167.480216129043</v>
          </cell>
        </row>
        <row r="1667">
          <cell r="D1667">
            <v>40747</v>
          </cell>
          <cell r="E1667" t="str">
            <v/>
          </cell>
          <cell r="F1667">
            <v>6038.6275220009202</v>
          </cell>
          <cell r="G1667">
            <v>504885.54202800081</v>
          </cell>
          <cell r="H1667">
            <v>0.75260341801574226</v>
          </cell>
          <cell r="I1667">
            <v>59.571598676312554</v>
          </cell>
          <cell r="J1667">
            <v>21811538.964850001</v>
          </cell>
          <cell r="K1667">
            <v>1.1210234813815663</v>
          </cell>
          <cell r="L1667">
            <v>32.09607157437415</v>
          </cell>
          <cell r="M1667">
            <v>33061094.389150005</v>
          </cell>
          <cell r="N1667">
            <v>1.1441913110788267</v>
          </cell>
          <cell r="O1667">
            <v>29.813341343756651</v>
          </cell>
          <cell r="Q1667">
            <v>29167.480216129043</v>
          </cell>
        </row>
        <row r="1668">
          <cell r="D1668">
            <v>40748</v>
          </cell>
          <cell r="E1668" t="str">
            <v/>
          </cell>
          <cell r="F1668">
            <v>16916.526853999072</v>
          </cell>
          <cell r="G1668">
            <v>521802.06888199988</v>
          </cell>
          <cell r="H1668">
            <v>0.7454107351399033</v>
          </cell>
          <cell r="I1668">
            <v>60.694030045404787</v>
          </cell>
          <cell r="J1668">
            <v>21828455.491703998</v>
          </cell>
          <cell r="K1668">
            <v>1.1202136218421817</v>
          </cell>
          <cell r="L1668">
            <v>32.168912364032941</v>
          </cell>
          <cell r="M1668">
            <v>33036060.568004005</v>
          </cell>
          <cell r="N1668">
            <v>1.143261905126326</v>
          </cell>
          <cell r="O1668">
            <v>29.89642010933321</v>
          </cell>
          <cell r="Q1668">
            <v>29167.480216129043</v>
          </cell>
        </row>
        <row r="1669">
          <cell r="D1669">
            <v>40749</v>
          </cell>
          <cell r="E1669" t="str">
            <v/>
          </cell>
          <cell r="F1669">
            <v>14854.666264001298</v>
          </cell>
          <cell r="G1669">
            <v>536656.73514600121</v>
          </cell>
          <cell r="H1669">
            <v>0.73596585124174119</v>
          </cell>
          <cell r="I1669">
            <v>62.170702966833858</v>
          </cell>
          <cell r="J1669">
            <v>21843310.157968</v>
          </cell>
          <cell r="K1669">
            <v>1.1193005287553901</v>
          </cell>
          <cell r="L1669">
            <v>32.251183785641068</v>
          </cell>
          <cell r="M1669">
            <v>32997304.241268005</v>
          </cell>
          <cell r="N1669">
            <v>1.141857740140005</v>
          </cell>
          <cell r="O1669">
            <v>30.022264691424549</v>
          </cell>
          <cell r="Q1669">
            <v>29167.480216129043</v>
          </cell>
        </row>
        <row r="1670">
          <cell r="D1670">
            <v>40750</v>
          </cell>
          <cell r="E1670" t="str">
            <v/>
          </cell>
          <cell r="F1670">
            <v>24771.706147998673</v>
          </cell>
          <cell r="G1670">
            <v>561428.4412939999</v>
          </cell>
          <cell r="H1670">
            <v>0.74032454734605591</v>
          </cell>
          <cell r="I1670">
            <v>61.488959692933932</v>
          </cell>
          <cell r="J1670">
            <v>21868081.864115998</v>
          </cell>
          <cell r="K1670">
            <v>1.1188975741570282</v>
          </cell>
          <cell r="L1670">
            <v>32.287539818330202</v>
          </cell>
          <cell r="M1670">
            <v>32982629.397415999</v>
          </cell>
          <cell r="N1670">
            <v>1.1412870135309521</v>
          </cell>
          <cell r="O1670">
            <v>30.073527235724605</v>
          </cell>
          <cell r="Q1670">
            <v>29167.480216129043</v>
          </cell>
        </row>
        <row r="1671">
          <cell r="D1671">
            <v>40751</v>
          </cell>
          <cell r="E1671" t="str">
            <v/>
          </cell>
          <cell r="F1671">
            <v>27241.684502000149</v>
          </cell>
          <cell r="G1671">
            <v>588670.12579600001</v>
          </cell>
          <cell r="H1671">
            <v>0.74749677003799964</v>
          </cell>
          <cell r="I1671">
            <v>60.368260340378846</v>
          </cell>
          <cell r="J1671">
            <v>21895323.548618</v>
          </cell>
          <cell r="K1671">
            <v>1.1186220105449693</v>
          </cell>
          <cell r="L1671">
            <v>32.312419467395173</v>
          </cell>
          <cell r="M1671">
            <v>32968743.372318</v>
          </cell>
          <cell r="N1671">
            <v>1.1407436435639622</v>
          </cell>
          <cell r="O1671">
            <v>30.122393135981639</v>
          </cell>
          <cell r="Q1671">
            <v>29167.480216129043</v>
          </cell>
        </row>
        <row r="1672">
          <cell r="D1672">
            <v>40752</v>
          </cell>
          <cell r="E1672" t="str">
            <v/>
          </cell>
          <cell r="F1672">
            <v>24776.32154200054</v>
          </cell>
          <cell r="G1672">
            <v>613446.44733800052</v>
          </cell>
          <cell r="H1672">
            <v>0.75113796352307982</v>
          </cell>
          <cell r="I1672">
            <v>59.800083751211439</v>
          </cell>
          <cell r="J1672">
            <v>21920099.870160002</v>
          </cell>
          <cell r="K1672">
            <v>1.1182215001269384</v>
          </cell>
          <cell r="L1672">
            <v>32.348605160774646</v>
          </cell>
          <cell r="M1672">
            <v>32959840.513160005</v>
          </cell>
          <cell r="N1672">
            <v>1.1403727453263746</v>
          </cell>
          <cell r="O1672">
            <v>30.155782355285645</v>
          </cell>
          <cell r="Q1672">
            <v>29167.480216129043</v>
          </cell>
        </row>
        <row r="1673">
          <cell r="D1673">
            <v>40753</v>
          </cell>
          <cell r="E1673" t="str">
            <v/>
          </cell>
          <cell r="F1673">
            <v>21071.567843999866</v>
          </cell>
          <cell r="G1673">
            <v>634518.01518200035</v>
          </cell>
          <cell r="H1673">
            <v>0.75014815801266421</v>
          </cell>
          <cell r="I1673">
            <v>59.954471583763969</v>
          </cell>
          <cell r="J1673">
            <v>21941171.438004002</v>
          </cell>
          <cell r="K1673">
            <v>1.1176334680619431</v>
          </cell>
          <cell r="L1673">
            <v>32.401787001568195</v>
          </cell>
          <cell r="M1673">
            <v>32945539.054004002</v>
          </cell>
          <cell r="N1673">
            <v>1.1398151128836953</v>
          </cell>
          <cell r="O1673">
            <v>30.206033642865194</v>
          </cell>
          <cell r="Q1673">
            <v>29167.480216129043</v>
          </cell>
        </row>
        <row r="1674">
          <cell r="D1674">
            <v>40754</v>
          </cell>
          <cell r="E1674" t="str">
            <v/>
          </cell>
          <cell r="F1674">
            <v>25930.457578000172</v>
          </cell>
          <cell r="G1674">
            <v>660448.4727600005</v>
          </cell>
          <cell r="H1674">
            <v>0.7547772014884645</v>
          </cell>
          <cell r="I1674">
            <v>59.232895562704421</v>
          </cell>
          <cell r="J1674">
            <v>21967101.895582002</v>
          </cell>
          <cell r="K1674">
            <v>1.1172943143539431</v>
          </cell>
          <cell r="L1674">
            <v>32.432489272894159</v>
          </cell>
          <cell r="M1674">
            <v>32939127.699782006</v>
          </cell>
          <cell r="N1674">
            <v>1.1395305004097269</v>
          </cell>
          <cell r="O1674">
            <v>30.231705587826418</v>
          </cell>
          <cell r="Q1674">
            <v>29167.480216129043</v>
          </cell>
        </row>
        <row r="1675">
          <cell r="D1675">
            <v>40755</v>
          </cell>
          <cell r="E1675" t="str">
            <v>*</v>
          </cell>
          <cell r="F1675">
            <v>21277.392976000443</v>
          </cell>
          <cell r="G1675">
            <v>681725.86573600094</v>
          </cell>
          <cell r="H1675">
            <v>0.75396149397455237</v>
          </cell>
          <cell r="I1675">
            <v>59.359961032324769</v>
          </cell>
          <cell r="J1675">
            <v>21988379.288558003</v>
          </cell>
          <cell r="K1675">
            <v>1.1167198510864074</v>
          </cell>
          <cell r="L1675">
            <v>32.484541742694425</v>
          </cell>
          <cell r="M1675">
            <v>32931593.178858005</v>
          </cell>
          <cell r="N1675">
            <v>1.1392070654441924</v>
          </cell>
          <cell r="O1675">
            <v>30.260898973235172</v>
          </cell>
          <cell r="Q1675">
            <v>29167.480216129043</v>
          </cell>
        </row>
        <row r="1676">
          <cell r="D1676">
            <v>40756</v>
          </cell>
          <cell r="E1676" t="str">
            <v/>
          </cell>
          <cell r="F1676">
            <v>7127.9749679999022</v>
          </cell>
          <cell r="G1676">
            <v>7127.9749679999022</v>
          </cell>
          <cell r="H1676">
            <v>0.3942313352209218</v>
          </cell>
          <cell r="I1676">
            <v>99.85058814546764</v>
          </cell>
          <cell r="J1676">
            <v>21995507.263526004</v>
          </cell>
          <cell r="K1676">
            <v>1.1160570268545122</v>
          </cell>
          <cell r="L1676">
            <v>32.282483163555852</v>
          </cell>
          <cell r="M1676">
            <v>32910978.917226009</v>
          </cell>
          <cell r="N1676">
            <v>1.1384822028189994</v>
          </cell>
          <cell r="O1676">
            <v>30.418507733465084</v>
          </cell>
          <cell r="Q1676">
            <v>18080.691033870971</v>
          </cell>
        </row>
        <row r="1677">
          <cell r="D1677">
            <v>40757</v>
          </cell>
          <cell r="E1677" t="str">
            <v/>
          </cell>
          <cell r="F1677">
            <v>6869.6660479988986</v>
          </cell>
          <cell r="G1677">
            <v>13997.641015998801</v>
          </cell>
          <cell r="H1677">
            <v>0.38708810934761012</v>
          </cell>
          <cell r="I1677">
            <v>99.878980547949155</v>
          </cell>
          <cell r="J1677">
            <v>22002376.929574002</v>
          </cell>
          <cell r="K1677">
            <v>1.1153823230422244</v>
          </cell>
          <cell r="L1677">
            <v>32.344766336464339</v>
          </cell>
          <cell r="M1677">
            <v>32896496.418874003</v>
          </cell>
          <cell r="N1677">
            <v>1.1379694676961176</v>
          </cell>
          <cell r="O1677">
            <v>30.464697645057793</v>
          </cell>
          <cell r="Q1677">
            <v>18080.691033870971</v>
          </cell>
        </row>
        <row r="1678">
          <cell r="D1678">
            <v>40758</v>
          </cell>
          <cell r="E1678" t="str">
            <v/>
          </cell>
          <cell r="F1678">
            <v>13472.373856000941</v>
          </cell>
          <cell r="G1678">
            <v>27470.014871999741</v>
          </cell>
          <cell r="H1678">
            <v>0.50643372019612032</v>
          </cell>
          <cell r="I1678">
            <v>98.16885645075044</v>
          </cell>
          <cell r="J1678">
            <v>22015849.303430002</v>
          </cell>
          <cell r="K1678">
            <v>1.1150432642390702</v>
          </cell>
          <cell r="L1678">
            <v>32.376098426857979</v>
          </cell>
          <cell r="M1678">
            <v>32885048.792330004</v>
          </cell>
          <cell r="N1678">
            <v>1.1375617256381805</v>
          </cell>
          <cell r="O1678">
            <v>30.501466342867133</v>
          </cell>
          <cell r="Q1678">
            <v>18080.691033870971</v>
          </cell>
        </row>
        <row r="1679">
          <cell r="D1679">
            <v>40759</v>
          </cell>
          <cell r="E1679" t="str">
            <v/>
          </cell>
          <cell r="F1679">
            <v>21989.620143999862</v>
          </cell>
          <cell r="G1679">
            <v>49459.635015999607</v>
          </cell>
          <cell r="H1679">
            <v>0.68387368219701539</v>
          </cell>
          <cell r="I1679">
            <v>84.983528084957754</v>
          </cell>
          <cell r="J1679">
            <v>22037838.923574001</v>
          </cell>
          <cell r="K1679">
            <v>1.1151358066849824</v>
          </cell>
          <cell r="L1679">
            <v>32.367544484578559</v>
          </cell>
          <cell r="M1679">
            <v>32876184.999574002</v>
          </cell>
          <cell r="N1679">
            <v>1.1372433712191057</v>
          </cell>
          <cell r="O1679">
            <v>30.530197251115244</v>
          </cell>
          <cell r="Q1679">
            <v>18080.691033870971</v>
          </cell>
        </row>
        <row r="1680">
          <cell r="D1680">
            <v>40760</v>
          </cell>
          <cell r="E1680" t="str">
            <v/>
          </cell>
          <cell r="F1680">
            <v>24818.525195999911</v>
          </cell>
          <cell r="G1680">
            <v>74278.160211999522</v>
          </cell>
          <cell r="H1680">
            <v>0.82162966086697187</v>
          </cell>
          <cell r="I1680">
            <v>65.234357403402825</v>
          </cell>
          <cell r="J1680">
            <v>22062657.448770002</v>
          </cell>
          <cell r="K1680">
            <v>1.115371194418953</v>
          </cell>
          <cell r="L1680">
            <v>32.34579437190763</v>
          </cell>
          <cell r="M1680">
            <v>32879818.470670003</v>
          </cell>
          <cell r="N1680">
            <v>1.1373573206038781</v>
          </cell>
          <cell r="O1680">
            <v>30.51991122229477</v>
          </cell>
          <cell r="Q1680">
            <v>18080.691033870971</v>
          </cell>
        </row>
        <row r="1681">
          <cell r="D1681">
            <v>40761</v>
          </cell>
          <cell r="E1681" t="str">
            <v/>
          </cell>
          <cell r="F1681">
            <v>27572.7719200008</v>
          </cell>
          <cell r="G1681">
            <v>101850.93213200032</v>
          </cell>
          <cell r="H1681">
            <v>0.93885545212478005</v>
          </cell>
          <cell r="I1681">
            <v>46.953940147415011</v>
          </cell>
          <cell r="J1681">
            <v>22090230.220690001</v>
          </cell>
          <cell r="K1681">
            <v>1.1157452652063686</v>
          </cell>
          <cell r="L1681">
            <v>32.311251622199244</v>
          </cell>
          <cell r="M1681">
            <v>32882521.336690001</v>
          </cell>
          <cell r="N1681">
            <v>1.1374390770825711</v>
          </cell>
          <cell r="O1681">
            <v>30.512532778205426</v>
          </cell>
          <cell r="Q1681">
            <v>18080.691033870971</v>
          </cell>
        </row>
        <row r="1682">
          <cell r="D1682">
            <v>40762</v>
          </cell>
          <cell r="E1682" t="str">
            <v/>
          </cell>
          <cell r="F1682">
            <v>20396.189306000029</v>
          </cell>
          <cell r="G1682">
            <v>122247.12143800035</v>
          </cell>
          <cell r="H1682">
            <v>0.96588534467114295</v>
          </cell>
          <cell r="I1682">
            <v>43.013001027977225</v>
          </cell>
          <cell r="J1682">
            <v>22110626.409995999</v>
          </cell>
          <cell r="K1682">
            <v>1.1157565054102137</v>
          </cell>
          <cell r="L1682">
            <v>32.31021408515177</v>
          </cell>
          <cell r="M1682">
            <v>32875007.472595997</v>
          </cell>
          <cell r="N1682">
            <v>1.1371674286775924</v>
          </cell>
          <cell r="O1682">
            <v>30.537053889299813</v>
          </cell>
          <cell r="Q1682">
            <v>18080.691033870971</v>
          </cell>
        </row>
        <row r="1683">
          <cell r="D1683">
            <v>40763</v>
          </cell>
          <cell r="E1683" t="str">
            <v/>
          </cell>
          <cell r="F1683">
            <v>12449.439653998299</v>
          </cell>
          <cell r="G1683">
            <v>134696.56109199865</v>
          </cell>
          <cell r="H1683">
            <v>0.93121828723020394</v>
          </cell>
          <cell r="I1683">
            <v>48.095300828515875</v>
          </cell>
          <cell r="J1683">
            <v>22123075.849649999</v>
          </cell>
          <cell r="K1683">
            <v>1.1153670781682621</v>
          </cell>
          <cell r="L1683">
            <v>32.346174627256076</v>
          </cell>
          <cell r="M1683">
            <v>32876517.352249995</v>
          </cell>
          <cell r="N1683">
            <v>1.1372079196968534</v>
          </cell>
          <cell r="O1683">
            <v>30.533397927230943</v>
          </cell>
          <cell r="Q1683">
            <v>18080.691033870971</v>
          </cell>
        </row>
        <row r="1684">
          <cell r="D1684">
            <v>40764</v>
          </cell>
          <cell r="E1684" t="str">
            <v/>
          </cell>
          <cell r="F1684">
            <v>24627.711232000118</v>
          </cell>
          <cell r="G1684">
            <v>159324.27232399877</v>
          </cell>
          <cell r="H1684">
            <v>0.97909404522901733</v>
          </cell>
          <cell r="I1684">
            <v>41.149042956693705</v>
          </cell>
          <cell r="J1684">
            <v>22147703.560881998</v>
          </cell>
          <cell r="K1684">
            <v>1.1155917863703897</v>
          </cell>
          <cell r="L1684">
            <v>32.32542104574847</v>
          </cell>
          <cell r="M1684">
            <v>32862225.082782</v>
          </cell>
          <cell r="N1684">
            <v>1.1367018147688186</v>
          </cell>
          <cell r="O1684">
            <v>30.579117798451371</v>
          </cell>
          <cell r="Q1684">
            <v>18080.691033870971</v>
          </cell>
        </row>
        <row r="1685">
          <cell r="D1685">
            <v>40765</v>
          </cell>
          <cell r="E1685" t="str">
            <v/>
          </cell>
          <cell r="F1685">
            <v>23470.571388001219</v>
          </cell>
          <cell r="G1685">
            <v>182794.843712</v>
          </cell>
          <cell r="H1685">
            <v>1.0109947864800424</v>
          </cell>
          <cell r="I1685">
            <v>36.83452672664351</v>
          </cell>
          <cell r="J1685">
            <v>22171174.132270001</v>
          </cell>
          <cell r="K1685">
            <v>1.1157578529218903</v>
          </cell>
          <cell r="L1685">
            <v>32.310089703509306</v>
          </cell>
          <cell r="M1685">
            <v>32863875.342669997</v>
          </cell>
          <cell r="N1685">
            <v>1.1367471654488768</v>
          </cell>
          <cell r="O1685">
            <v>30.575018898903561</v>
          </cell>
          <cell r="Q1685">
            <v>18080.691033870971</v>
          </cell>
        </row>
        <row r="1686">
          <cell r="D1686">
            <v>40766</v>
          </cell>
          <cell r="E1686" t="str">
            <v/>
          </cell>
          <cell r="F1686">
            <v>12500.001343999438</v>
          </cell>
          <cell r="G1686">
            <v>195294.84505599944</v>
          </cell>
          <cell r="H1686">
            <v>0.98193574515562254</v>
          </cell>
          <cell r="I1686">
            <v>40.753745234656449</v>
          </cell>
          <cell r="J1686">
            <v>22183674.133614</v>
          </cell>
          <cell r="K1686">
            <v>1.1153720287036322</v>
          </cell>
          <cell r="L1686">
            <v>32.345717301873236</v>
          </cell>
          <cell r="M1686">
            <v>32858706.358014002</v>
          </cell>
          <cell r="N1686">
            <v>1.1365566429220202</v>
          </cell>
          <cell r="O1686">
            <v>30.592241502081396</v>
          </cell>
          <cell r="Q1686">
            <v>18080.691033870971</v>
          </cell>
        </row>
        <row r="1687">
          <cell r="D1687">
            <v>40767</v>
          </cell>
          <cell r="E1687" t="str">
            <v/>
          </cell>
          <cell r="F1687">
            <v>16379.691325999669</v>
          </cell>
          <cell r="G1687">
            <v>211674.53638199912</v>
          </cell>
          <cell r="H1687">
            <v>0.97560124585146468</v>
          </cell>
          <cell r="I1687">
            <v>41.637722962152836</v>
          </cell>
          <cell r="J1687">
            <v>22200053.82494</v>
          </cell>
          <cell r="K1687">
            <v>1.1151817949383649</v>
          </cell>
          <cell r="L1687">
            <v>32.363294279486453</v>
          </cell>
          <cell r="M1687">
            <v>32855531.109239995</v>
          </cell>
          <cell r="N1687">
            <v>1.1364350853618619</v>
          </cell>
          <cell r="O1687">
            <v>30.603233653762153</v>
          </cell>
          <cell r="Q1687">
            <v>18080.691033870971</v>
          </cell>
        </row>
        <row r="1688">
          <cell r="D1688">
            <v>40768</v>
          </cell>
          <cell r="E1688" t="str">
            <v/>
          </cell>
          <cell r="F1688">
            <v>20309.682015999853</v>
          </cell>
          <cell r="G1688">
            <v>231984.21839799898</v>
          </cell>
          <cell r="H1688">
            <v>0.98696116444553028</v>
          </cell>
          <cell r="I1688">
            <v>40.059779115235351</v>
          </cell>
          <cell r="J1688">
            <v>22220363.506956</v>
          </cell>
          <cell r="K1688">
            <v>1.1151891436503643</v>
          </cell>
          <cell r="L1688">
            <v>32.362615153759457</v>
          </cell>
          <cell r="M1688">
            <v>32849771.188956</v>
          </cell>
          <cell r="N1688">
            <v>1.1362241304143117</v>
          </cell>
          <cell r="O1688">
            <v>30.622316729856259</v>
          </cell>
          <cell r="Q1688">
            <v>18080.691033870971</v>
          </cell>
        </row>
        <row r="1689">
          <cell r="D1689">
            <v>40769</v>
          </cell>
          <cell r="E1689" t="str">
            <v/>
          </cell>
          <cell r="F1689">
            <v>21860.638316001314</v>
          </cell>
          <cell r="G1689">
            <v>253844.85671400029</v>
          </cell>
          <cell r="H1689">
            <v>1.0028253591416822</v>
          </cell>
          <cell r="I1689">
            <v>37.91308688063846</v>
          </cell>
          <cell r="J1689">
            <v>22242224.145272002</v>
          </cell>
          <cell r="K1689">
            <v>1.1152742474122384</v>
          </cell>
          <cell r="L1689">
            <v>32.354751107114396</v>
          </cell>
          <cell r="M1689">
            <v>32844162.330372002</v>
          </cell>
          <cell r="N1689">
            <v>1.1360184047636741</v>
          </cell>
          <cell r="O1689">
            <v>30.640935240432654</v>
          </cell>
          <cell r="Q1689">
            <v>18080.691033870971</v>
          </cell>
        </row>
        <row r="1690">
          <cell r="D1690">
            <v>40770</v>
          </cell>
          <cell r="E1690" t="str">
            <v/>
          </cell>
          <cell r="F1690">
            <v>8548.7143499997292</v>
          </cell>
          <cell r="G1690">
            <v>262393.57106400002</v>
          </cell>
          <cell r="H1690">
            <v>0.96749093852829759</v>
          </cell>
          <cell r="I1690">
            <v>42.784144333338034</v>
          </cell>
          <cell r="J1690">
            <v>22250772.859622002</v>
          </cell>
          <cell r="K1690">
            <v>1.1146923123331398</v>
          </cell>
          <cell r="L1690">
            <v>32.408552749640918</v>
          </cell>
          <cell r="M1690">
            <v>32828136.195921998</v>
          </cell>
          <cell r="N1690">
            <v>1.1354523729068029</v>
          </cell>
          <cell r="O1690">
            <v>30.692205265839444</v>
          </cell>
          <cell r="Q1690">
            <v>18080.691033870971</v>
          </cell>
        </row>
        <row r="1691">
          <cell r="D1691">
            <v>40771</v>
          </cell>
          <cell r="E1691" t="str">
            <v/>
          </cell>
          <cell r="F1691">
            <v>7339.23698199914</v>
          </cell>
          <cell r="G1691">
            <v>269732.80804599915</v>
          </cell>
          <cell r="H1691">
            <v>0.93239248827901033</v>
          </cell>
          <cell r="I1691">
            <v>47.919085449735022</v>
          </cell>
          <cell r="J1691">
            <v>22258112.096604001</v>
          </cell>
          <cell r="K1691">
            <v>1.1140508944137015</v>
          </cell>
          <cell r="L1691">
            <v>32.467928936490708</v>
          </cell>
          <cell r="M1691">
            <v>32821583.762704</v>
          </cell>
          <cell r="N1691">
            <v>1.1352140236508212</v>
          </cell>
          <cell r="O1691">
            <v>30.713813425405533</v>
          </cell>
          <cell r="Q1691">
            <v>18080.691033870971</v>
          </cell>
        </row>
        <row r="1692">
          <cell r="D1692">
            <v>40772</v>
          </cell>
          <cell r="E1692" t="str">
            <v/>
          </cell>
          <cell r="F1692">
            <v>12413.15903800064</v>
          </cell>
          <cell r="G1692">
            <v>282145.96708399977</v>
          </cell>
          <cell r="H1692">
            <v>0.91793071194487275</v>
          </cell>
          <cell r="I1692">
            <v>50.106819597030153</v>
          </cell>
          <cell r="J1692">
            <v>22270525.255642001</v>
          </cell>
          <cell r="K1692">
            <v>1.1136643639325774</v>
          </cell>
          <cell r="L1692">
            <v>32.50374820381986</v>
          </cell>
          <cell r="M1692">
            <v>32809799.636542</v>
          </cell>
          <cell r="N1692">
            <v>1.1347947304010306</v>
          </cell>
          <cell r="O1692">
            <v>30.751852799191493</v>
          </cell>
          <cell r="Q1692">
            <v>18080.691033870971</v>
          </cell>
        </row>
        <row r="1693">
          <cell r="D1693">
            <v>40773</v>
          </cell>
          <cell r="E1693" t="str">
            <v/>
          </cell>
          <cell r="F1693">
            <v>10974.279369998836</v>
          </cell>
          <cell r="G1693">
            <v>293120.24645399861</v>
          </cell>
          <cell r="H1693">
            <v>0.90065463238253496</v>
          </cell>
          <cell r="I1693">
            <v>52.764860371028455</v>
          </cell>
          <cell r="J1693">
            <v>22281499.535011999</v>
          </cell>
          <cell r="K1693">
            <v>1.1132066438717727</v>
          </cell>
          <cell r="L1693">
            <v>32.54620152857666</v>
          </cell>
          <cell r="M1693">
            <v>32803299.174911994</v>
          </cell>
          <cell r="N1693">
            <v>1.1345581903770448</v>
          </cell>
          <cell r="O1693">
            <v>30.773327669824656</v>
          </cell>
          <cell r="Q1693">
            <v>18080.691033870971</v>
          </cell>
        </row>
        <row r="1694">
          <cell r="D1694">
            <v>40774</v>
          </cell>
          <cell r="E1694" t="str">
            <v/>
          </cell>
          <cell r="F1694">
            <v>7960.7511320005669</v>
          </cell>
          <cell r="G1694">
            <v>301080.9975859992</v>
          </cell>
          <cell r="H1694">
            <v>0.87642492559131691</v>
          </cell>
          <cell r="I1694">
            <v>56.555568950104096</v>
          </cell>
          <cell r="J1694">
            <v>22289460.286144</v>
          </cell>
          <cell r="K1694">
            <v>1.1125993269191621</v>
          </cell>
          <cell r="L1694">
            <v>32.602591842451901</v>
          </cell>
          <cell r="M1694">
            <v>32786507.090544</v>
          </cell>
          <cell r="N1694">
            <v>1.1339657055387016</v>
          </cell>
          <cell r="O1694">
            <v>30.827166455239396</v>
          </cell>
          <cell r="Q1694">
            <v>18080.691033870971</v>
          </cell>
        </row>
        <row r="1695">
          <cell r="D1695">
            <v>40775</v>
          </cell>
          <cell r="E1695" t="str">
            <v/>
          </cell>
          <cell r="F1695">
            <v>7619.3501920012368</v>
          </cell>
          <cell r="G1695">
            <v>308700.34777800046</v>
          </cell>
          <cell r="H1695">
            <v>0.85367408579601589</v>
          </cell>
          <cell r="I1695">
            <v>60.155673926505607</v>
          </cell>
          <cell r="J1695">
            <v>22297079.636336002</v>
          </cell>
          <cell r="K1695">
            <v>1.1119760792208939</v>
          </cell>
          <cell r="L1695">
            <v>32.660534791325013</v>
          </cell>
          <cell r="M1695">
            <v>32759376.568736002</v>
          </cell>
          <cell r="N1695">
            <v>1.1330156677721273</v>
          </cell>
          <cell r="O1695">
            <v>30.913640840676649</v>
          </cell>
          <cell r="Q1695">
            <v>18080.691033870971</v>
          </cell>
        </row>
        <row r="1696">
          <cell r="D1696">
            <v>40776</v>
          </cell>
          <cell r="E1696" t="str">
            <v/>
          </cell>
          <cell r="F1696">
            <v>12255.81893599833</v>
          </cell>
          <cell r="G1696">
            <v>320956.16671399877</v>
          </cell>
          <cell r="H1696">
            <v>0.8453010428500618</v>
          </cell>
          <cell r="I1696">
            <v>61.484585085035981</v>
          </cell>
          <cell r="J1696">
            <v>22309335.455272</v>
          </cell>
          <cell r="K1696">
            <v>1.1115849711724033</v>
          </cell>
          <cell r="L1696">
            <v>32.696933845662137</v>
          </cell>
          <cell r="M1696">
            <v>32743006.605672002</v>
          </cell>
          <cell r="N1696">
            <v>1.1324378104141881</v>
          </cell>
          <cell r="O1696">
            <v>30.966325932573646</v>
          </cell>
          <cell r="Q1696">
            <v>18080.691033870971</v>
          </cell>
        </row>
        <row r="1697">
          <cell r="D1697">
            <v>40777</v>
          </cell>
          <cell r="E1697" t="str">
            <v/>
          </cell>
          <cell r="F1697">
            <v>8606.1671259999366</v>
          </cell>
          <cell r="G1697">
            <v>329562.3338399987</v>
          </cell>
          <cell r="H1697">
            <v>0.82851402391500029</v>
          </cell>
          <cell r="I1697">
            <v>64.14626631615657</v>
          </cell>
          <cell r="J1697">
            <v>22317941.622398</v>
          </cell>
          <cell r="K1697">
            <v>1.1110128833012574</v>
          </cell>
          <cell r="L1697">
            <v>32.750228807317463</v>
          </cell>
          <cell r="M1697">
            <v>32723053.137797996</v>
          </cell>
          <cell r="N1697">
            <v>1.1317360284568279</v>
          </cell>
          <cell r="O1697">
            <v>31.030398448247087</v>
          </cell>
          <cell r="Q1697">
            <v>18080.691033870971</v>
          </cell>
        </row>
        <row r="1698">
          <cell r="D1698">
            <v>40778</v>
          </cell>
          <cell r="E1698" t="str">
            <v/>
          </cell>
          <cell r="F1698">
            <v>7320.3897160011329</v>
          </cell>
          <cell r="G1698">
            <v>336882.72355599981</v>
          </cell>
          <cell r="H1698">
            <v>0.81009486361880101</v>
          </cell>
          <cell r="I1698">
            <v>67.049329205404788</v>
          </cell>
          <cell r="J1698">
            <v>22325262.012114</v>
          </cell>
          <cell r="K1698">
            <v>1.1103778744279886</v>
          </cell>
          <cell r="L1698">
            <v>32.809458774547061</v>
          </cell>
          <cell r="M1698">
            <v>32713559.615014002</v>
          </cell>
          <cell r="N1698">
            <v>1.1313960174028732</v>
          </cell>
          <cell r="O1698">
            <v>31.061476407054943</v>
          </cell>
          <cell r="Q1698">
            <v>18080.691033870971</v>
          </cell>
        </row>
        <row r="1699">
          <cell r="D1699">
            <v>40779</v>
          </cell>
          <cell r="E1699" t="str">
            <v/>
          </cell>
          <cell r="F1699">
            <v>8608.6361499993181</v>
          </cell>
          <cell r="G1699">
            <v>345491.35970599914</v>
          </cell>
          <cell r="H1699">
            <v>0.79617937688973994</v>
          </cell>
          <cell r="I1699">
            <v>69.219655992924089</v>
          </cell>
          <cell r="J1699">
            <v>22333870.648263998</v>
          </cell>
          <cell r="K1699">
            <v>1.1098080217718105</v>
          </cell>
          <cell r="L1699">
            <v>32.86267705089093</v>
          </cell>
          <cell r="M1699">
            <v>32702421.127064001</v>
          </cell>
          <cell r="N1699">
            <v>1.1309991229554979</v>
          </cell>
          <cell r="O1699">
            <v>31.097782594058586</v>
          </cell>
          <cell r="Q1699">
            <v>18080.691033870971</v>
          </cell>
        </row>
        <row r="1700">
          <cell r="D1700">
            <v>40780</v>
          </cell>
          <cell r="E1700" t="str">
            <v/>
          </cell>
          <cell r="F1700">
            <v>13549.634794000709</v>
          </cell>
          <cell r="G1700">
            <v>359040.99449999986</v>
          </cell>
          <cell r="H1700">
            <v>0.79430812423573893</v>
          </cell>
          <cell r="I1700">
            <v>69.509494270837678</v>
          </cell>
          <cell r="J1700">
            <v>22347420.283057999</v>
          </cell>
          <cell r="K1700">
            <v>1.1094844984056287</v>
          </cell>
          <cell r="L1700">
            <v>32.89291840363088</v>
          </cell>
          <cell r="M1700">
            <v>32695040.599657997</v>
          </cell>
          <cell r="N1700">
            <v>1.1307322028016737</v>
          </cell>
          <cell r="O1700">
            <v>31.122216819338423</v>
          </cell>
          <cell r="Q1700">
            <v>18080.691033870971</v>
          </cell>
        </row>
        <row r="1701">
          <cell r="D1701">
            <v>40781</v>
          </cell>
          <cell r="E1701" t="str">
            <v/>
          </cell>
          <cell r="F1701">
            <v>21366.508727999717</v>
          </cell>
          <cell r="G1701">
            <v>380407.50322799955</v>
          </cell>
          <cell r="H1701">
            <v>0.80920899478083153</v>
          </cell>
          <cell r="I1701">
            <v>67.188192496385213</v>
          </cell>
          <cell r="J1701">
            <v>22368786.791786</v>
          </cell>
          <cell r="K1701">
            <v>1.1095492923718893</v>
          </cell>
          <cell r="L1701">
            <v>32.886860182518163</v>
          </cell>
          <cell r="M1701">
            <v>32703187.582486</v>
          </cell>
          <cell r="N1701">
            <v>1.1310022893149365</v>
          </cell>
          <cell r="O1701">
            <v>31.097492825892658</v>
          </cell>
          <cell r="Q1701">
            <v>18080.691033870971</v>
          </cell>
        </row>
        <row r="1702">
          <cell r="D1702">
            <v>40782</v>
          </cell>
          <cell r="E1702" t="str">
            <v/>
          </cell>
          <cell r="F1702">
            <v>19083.835117999195</v>
          </cell>
          <cell r="G1702">
            <v>399491.33834599872</v>
          </cell>
          <cell r="H1702">
            <v>0.81833019913777694</v>
          </cell>
          <cell r="I1702">
            <v>65.754695501492719</v>
          </cell>
          <cell r="J1702">
            <v>22387870.626904</v>
          </cell>
          <cell r="K1702">
            <v>1.1095008452020887</v>
          </cell>
          <cell r="L1702">
            <v>32.891389906111201</v>
          </cell>
          <cell r="M1702">
            <v>32702971.018203996</v>
          </cell>
          <cell r="N1702">
            <v>1.1309831295405173</v>
          </cell>
          <cell r="O1702">
            <v>31.099246255584944</v>
          </cell>
          <cell r="Q1702">
            <v>18080.691033870971</v>
          </cell>
        </row>
        <row r="1703">
          <cell r="D1703">
            <v>40783</v>
          </cell>
          <cell r="E1703" t="str">
            <v/>
          </cell>
          <cell r="F1703">
            <v>19568.711395999879</v>
          </cell>
          <cell r="G1703">
            <v>419060.04974199861</v>
          </cell>
          <cell r="H1703">
            <v>0.82775765151296299</v>
          </cell>
          <cell r="I1703">
            <v>64.265950314137783</v>
          </cell>
          <cell r="J1703">
            <v>22407439.338300001</v>
          </cell>
          <cell r="K1703">
            <v>1.1094764928221712</v>
          </cell>
          <cell r="L1703">
            <v>32.893666979621294</v>
          </cell>
          <cell r="M1703">
            <v>32709804.191300005</v>
          </cell>
          <cell r="N1703">
            <v>1.1312077722236364</v>
          </cell>
          <cell r="O1703">
            <v>31.078692376956475</v>
          </cell>
          <cell r="Q1703">
            <v>18080.691033870971</v>
          </cell>
        </row>
        <row r="1704">
          <cell r="D1704">
            <v>40784</v>
          </cell>
          <cell r="E1704" t="str">
            <v/>
          </cell>
          <cell r="F1704">
            <v>19963.007268000129</v>
          </cell>
          <cell r="G1704">
            <v>439023.05700999871</v>
          </cell>
          <cell r="H1704">
            <v>0.83728691981038439</v>
          </cell>
          <cell r="I1704">
            <v>62.756244375808535</v>
          </cell>
          <cell r="J1704">
            <v>22427402.345568001</v>
          </cell>
          <cell r="K1704">
            <v>1.1094716896133421</v>
          </cell>
          <cell r="L1704">
            <v>32.894116117894114</v>
          </cell>
          <cell r="M1704">
            <v>32713826.065968003</v>
          </cell>
          <cell r="N1704">
            <v>1.1313351877440048</v>
          </cell>
          <cell r="O1704">
            <v>31.067038819198501</v>
          </cell>
          <cell r="Q1704">
            <v>18080.691033870971</v>
          </cell>
        </row>
        <row r="1705">
          <cell r="D1705">
            <v>40785</v>
          </cell>
          <cell r="E1705" t="str">
            <v/>
          </cell>
          <cell r="F1705">
            <v>19039.886568000838</v>
          </cell>
          <cell r="G1705">
            <v>458062.94357799954</v>
          </cell>
          <cell r="H1705">
            <v>0.84447904990633349</v>
          </cell>
          <cell r="I1705">
            <v>61.615054440484982</v>
          </cell>
          <cell r="J1705">
            <v>22446442.232136004</v>
          </cell>
          <cell r="K1705">
            <v>1.1094212695075372</v>
          </cell>
          <cell r="L1705">
            <v>32.898831065654768</v>
          </cell>
          <cell r="M1705">
            <v>32717051.816036005</v>
          </cell>
          <cell r="N1705">
            <v>1.1314350687138162</v>
          </cell>
          <cell r="O1705">
            <v>31.057905845862699</v>
          </cell>
          <cell r="Q1705">
            <v>18080.691033870971</v>
          </cell>
        </row>
        <row r="1706">
          <cell r="D1706">
            <v>40786</v>
          </cell>
          <cell r="E1706" t="str">
            <v>*</v>
          </cell>
          <cell r="F1706">
            <v>11752.441404000598</v>
          </cell>
          <cell r="G1706">
            <v>469815.38498200016</v>
          </cell>
          <cell r="H1706">
            <v>0.83820551830837275</v>
          </cell>
          <cell r="I1706">
            <v>62.61054420999649</v>
          </cell>
          <cell r="J1706">
            <v>22458194.673540004</v>
          </cell>
          <cell r="K1706">
            <v>1.1090110771443407</v>
          </cell>
          <cell r="L1706">
            <v>32.937207559959369</v>
          </cell>
          <cell r="M1706">
            <v>32713773.294340003</v>
          </cell>
          <cell r="N1706">
            <v>1.1313100164373711</v>
          </cell>
          <cell r="O1706">
            <v>31.069340758882792</v>
          </cell>
          <cell r="Q1706">
            <v>18080.691033870971</v>
          </cell>
        </row>
        <row r="1707">
          <cell r="D1707">
            <v>40787</v>
          </cell>
          <cell r="E1707" t="str">
            <v/>
          </cell>
          <cell r="F1707">
            <v>12723.512777998998</v>
          </cell>
          <cell r="G1707">
            <v>12723.512777998998</v>
          </cell>
          <cell r="H1707">
            <v>0.51030429901888485</v>
          </cell>
          <cell r="I1707">
            <v>98.340422136955951</v>
          </cell>
          <cell r="J1707">
            <v>22470918.186318003</v>
          </cell>
          <cell r="K1707">
            <v>1.108274838459731</v>
          </cell>
          <cell r="L1707">
            <v>32.973387260375617</v>
          </cell>
          <cell r="M1707">
            <v>32714681.181017999</v>
          </cell>
          <cell r="N1707">
            <v>1.1313335062017615</v>
          </cell>
          <cell r="O1707">
            <v>31.015620677231581</v>
          </cell>
          <cell r="Q1707">
            <v>24933.187516666672</v>
          </cell>
        </row>
        <row r="1708">
          <cell r="D1708">
            <v>40788</v>
          </cell>
          <cell r="E1708" t="str">
            <v/>
          </cell>
          <cell r="F1708">
            <v>10088.704488000369</v>
          </cell>
          <cell r="G1708">
            <v>22812.217265999367</v>
          </cell>
          <cell r="H1708">
            <v>0.45746692537306882</v>
          </cell>
          <cell r="I1708">
            <v>99.313512486974233</v>
          </cell>
          <cell r="J1708">
            <v>22481006.890806004</v>
          </cell>
          <cell r="K1708">
            <v>1.1074106180654517</v>
          </cell>
          <cell r="L1708">
            <v>33.057804479799891</v>
          </cell>
          <cell r="M1708">
            <v>32699140.533006001</v>
          </cell>
          <cell r="N1708">
            <v>1.130788179201379</v>
          </cell>
          <cell r="O1708">
            <v>31.065760579878354</v>
          </cell>
          <cell r="Q1708">
            <v>24933.187516666672</v>
          </cell>
        </row>
        <row r="1709">
          <cell r="D1709">
            <v>40789</v>
          </cell>
          <cell r="E1709" t="str">
            <v/>
          </cell>
          <cell r="F1709">
            <v>9915.3224539991807</v>
          </cell>
          <cell r="G1709">
            <v>32727.539719998545</v>
          </cell>
          <cell r="H1709">
            <v>0.43753651230408885</v>
          </cell>
          <cell r="I1709">
            <v>99.534663862466246</v>
          </cell>
          <cell r="J1709">
            <v>22490922.213260002</v>
          </cell>
          <cell r="K1709">
            <v>1.1065399876531219</v>
          </cell>
          <cell r="L1709">
            <v>33.143001813710505</v>
          </cell>
          <cell r="M1709">
            <v>32682774.471459996</v>
          </cell>
          <cell r="N1709">
            <v>1.1302143159127658</v>
          </cell>
          <cell r="O1709">
            <v>31.118588391157765</v>
          </cell>
          <cell r="Q1709">
            <v>24933.187516666672</v>
          </cell>
        </row>
        <row r="1710">
          <cell r="D1710">
            <v>40790</v>
          </cell>
          <cell r="E1710" t="str">
            <v/>
          </cell>
          <cell r="F1710">
            <v>19830.961274000896</v>
          </cell>
          <cell r="G1710">
            <v>52558.500993999442</v>
          </cell>
          <cell r="H1710">
            <v>0.52699339944869195</v>
          </cell>
          <cell r="I1710">
            <v>97.888647498874093</v>
          </cell>
          <cell r="J1710">
            <v>22510753.174534004</v>
          </cell>
          <cell r="K1710">
            <v>1.1061587364502041</v>
          </cell>
          <cell r="L1710">
            <v>33.180358576307775</v>
          </cell>
          <cell r="M1710">
            <v>32673912.606933996</v>
          </cell>
          <cell r="N1710">
            <v>1.1298999640615692</v>
          </cell>
          <cell r="O1710">
            <v>31.147554390274291</v>
          </cell>
          <cell r="Q1710">
            <v>24933.187516666672</v>
          </cell>
        </row>
        <row r="1711">
          <cell r="D1711">
            <v>40791</v>
          </cell>
          <cell r="E1711" t="str">
            <v/>
          </cell>
          <cell r="F1711">
            <v>18098.516597999478</v>
          </cell>
          <cell r="G1711">
            <v>70657.017591998912</v>
          </cell>
          <cell r="H1711">
            <v>0.56677083541579265</v>
          </cell>
          <cell r="I1711">
            <v>96.474237482154308</v>
          </cell>
          <cell r="J1711">
            <v>22528851.691132005</v>
          </cell>
          <cell r="K1711">
            <v>1.1056933916752711</v>
          </cell>
          <cell r="L1711">
            <v>33.225995354174607</v>
          </cell>
          <cell r="M1711">
            <v>32668434.150831997</v>
          </cell>
          <cell r="N1711">
            <v>1.1297026177844822</v>
          </cell>
          <cell r="O1711">
            <v>31.165748978428521</v>
          </cell>
          <cell r="Q1711">
            <v>24933.187516666672</v>
          </cell>
        </row>
        <row r="1712">
          <cell r="D1712">
            <v>40792</v>
          </cell>
          <cell r="E1712" t="str">
            <v/>
          </cell>
          <cell r="F1712">
            <v>17898.698188000431</v>
          </cell>
          <cell r="G1712">
            <v>88555.715779999344</v>
          </cell>
          <cell r="H1712">
            <v>0.59195343369023035</v>
          </cell>
          <cell r="I1712">
            <v>95.308646493435631</v>
          </cell>
          <cell r="J1712">
            <v>22546750.389320005</v>
          </cell>
          <cell r="K1712">
            <v>1.105219389488572</v>
          </cell>
          <cell r="L1712">
            <v>33.272526524070464</v>
          </cell>
          <cell r="M1712">
            <v>32674651.495219998</v>
          </cell>
          <cell r="N1712">
            <v>1.1299097223035897</v>
          </cell>
          <cell r="O1712">
            <v>31.146654918722739</v>
          </cell>
          <cell r="Q1712">
            <v>24933.187516666672</v>
          </cell>
        </row>
        <row r="1713">
          <cell r="D1713">
            <v>40793</v>
          </cell>
          <cell r="E1713" t="str">
            <v/>
          </cell>
          <cell r="F1713">
            <v>13481.466770000265</v>
          </cell>
          <cell r="G1713">
            <v>102037.1825499996</v>
          </cell>
          <cell r="H1713">
            <v>0.58463204331743723</v>
          </cell>
          <cell r="I1713">
            <v>95.67019077121131</v>
          </cell>
          <cell r="J1713">
            <v>22560231.856090005</v>
          </cell>
          <cell r="K1713">
            <v>1.1045302805441404</v>
          </cell>
          <cell r="L1713">
            <v>33.340255602174587</v>
          </cell>
          <cell r="M1713">
            <v>32669889.102990001</v>
          </cell>
          <cell r="N1713">
            <v>1.1297371404765963</v>
          </cell>
          <cell r="O1713">
            <v>31.162565554025967</v>
          </cell>
          <cell r="Q1713">
            <v>24933.187516666672</v>
          </cell>
        </row>
        <row r="1714">
          <cell r="D1714">
            <v>40794</v>
          </cell>
          <cell r="E1714" t="str">
            <v/>
          </cell>
          <cell r="F1714">
            <v>21360.731523998977</v>
          </cell>
          <cell r="G1714">
            <v>123397.91407399857</v>
          </cell>
          <cell r="H1714">
            <v>0.61864289308934539</v>
          </cell>
          <cell r="I1714">
            <v>93.829127285604983</v>
          </cell>
          <cell r="J1714">
            <v>22581592.587614004</v>
          </cell>
          <cell r="K1714">
            <v>1.1042281439027268</v>
          </cell>
          <cell r="L1714">
            <v>33.369981592415051</v>
          </cell>
          <cell r="M1714">
            <v>32662702.099313997</v>
          </cell>
          <cell r="N1714">
            <v>1.1294807176655084</v>
          </cell>
          <cell r="O1714">
            <v>31.186216630075769</v>
          </cell>
          <cell r="Q1714">
            <v>24933.187516666672</v>
          </cell>
        </row>
        <row r="1715">
          <cell r="D1715">
            <v>40795</v>
          </cell>
          <cell r="E1715" t="str">
            <v/>
          </cell>
          <cell r="F1715">
            <v>18277.117842000822</v>
          </cell>
          <cell r="G1715">
            <v>141675.0319159994</v>
          </cell>
          <cell r="H1715">
            <v>0.63135410193206343</v>
          </cell>
          <cell r="I1715">
            <v>93.034214073116274</v>
          </cell>
          <cell r="J1715">
            <v>22599869.705456004</v>
          </cell>
          <cell r="K1715">
            <v>1.1037761396181764</v>
          </cell>
          <cell r="L1715">
            <v>33.414487139465685</v>
          </cell>
          <cell r="M1715">
            <v>32662437.684356</v>
          </cell>
          <cell r="N1715">
            <v>1.1294636808326808</v>
          </cell>
          <cell r="O1715">
            <v>31.187788482194435</v>
          </cell>
          <cell r="Q1715">
            <v>24933.187516666672</v>
          </cell>
        </row>
        <row r="1716">
          <cell r="D1716">
            <v>40796</v>
          </cell>
          <cell r="E1716" t="str">
            <v/>
          </cell>
          <cell r="F1716">
            <v>17041.680704000104</v>
          </cell>
          <cell r="G1716">
            <v>158716.71261999951</v>
          </cell>
          <cell r="H1716">
            <v>0.63656807824472827</v>
          </cell>
          <cell r="I1716">
            <v>92.691236229151741</v>
          </cell>
          <cell r="J1716">
            <v>22616911.386160005</v>
          </cell>
          <cell r="K1716">
            <v>1.1032649695569601</v>
          </cell>
          <cell r="L1716">
            <v>33.464868401498606</v>
          </cell>
          <cell r="M1716">
            <v>32651368.149159998</v>
          </cell>
          <cell r="N1716">
            <v>1.1290730069208033</v>
          </cell>
          <cell r="O1716">
            <v>31.223848742449789</v>
          </cell>
          <cell r="Q1716">
            <v>24933.187516666672</v>
          </cell>
        </row>
        <row r="1717">
          <cell r="D1717">
            <v>40797</v>
          </cell>
          <cell r="E1717" t="str">
            <v/>
          </cell>
          <cell r="F1717">
            <v>19846.589543998991</v>
          </cell>
          <cell r="G1717">
            <v>178563.30216399851</v>
          </cell>
          <cell r="H1717">
            <v>0.65106105902437827</v>
          </cell>
          <cell r="I1717">
            <v>91.686377965112271</v>
          </cell>
          <cell r="J1717">
            <v>22636757.975704003</v>
          </cell>
          <cell r="K1717">
            <v>1.102891700144345</v>
          </cell>
          <cell r="L1717">
            <v>33.501691665254562</v>
          </cell>
          <cell r="M1717">
            <v>32648563.704803996</v>
          </cell>
          <cell r="N1717">
            <v>1.1289681404519221</v>
          </cell>
          <cell r="O1717">
            <v>31.233533391218337</v>
          </cell>
          <cell r="Q1717">
            <v>24933.187516666672</v>
          </cell>
        </row>
        <row r="1718">
          <cell r="D1718">
            <v>40798</v>
          </cell>
          <cell r="E1718" t="str">
            <v/>
          </cell>
          <cell r="F1718">
            <v>5726.2659840004299</v>
          </cell>
          <cell r="G1718">
            <v>184289.56814799894</v>
          </cell>
          <cell r="H1718">
            <v>0.61594467221920579</v>
          </cell>
          <cell r="I1718">
            <v>93.990340804045118</v>
          </cell>
          <cell r="J1718">
            <v>22642484.241688002</v>
          </cell>
          <cell r="K1718">
            <v>1.1018322110525092</v>
          </cell>
          <cell r="L1718">
            <v>33.606365287102982</v>
          </cell>
          <cell r="M1718">
            <v>32635395.237487994</v>
          </cell>
          <cell r="N1718">
            <v>1.1285048961317703</v>
          </cell>
          <cell r="O1718">
            <v>31.276341303397114</v>
          </cell>
          <cell r="Q1718">
            <v>24933.187516666672</v>
          </cell>
        </row>
        <row r="1719">
          <cell r="D1719">
            <v>40799</v>
          </cell>
          <cell r="E1719" t="str">
            <v/>
          </cell>
          <cell r="F1719">
            <v>15493.640878000473</v>
          </cell>
          <cell r="G1719">
            <v>199783.20902599941</v>
          </cell>
          <cell r="H1719">
            <v>0.61636480075294675</v>
          </cell>
          <cell r="I1719">
            <v>93.96541191379977</v>
          </cell>
          <cell r="J1719">
            <v>22657977.882566001</v>
          </cell>
          <cell r="K1719">
            <v>1.1012500153898901</v>
          </cell>
          <cell r="L1719">
            <v>33.663981221621512</v>
          </cell>
          <cell r="M1719">
            <v>32636800.152965993</v>
          </cell>
          <cell r="N1719">
            <v>1.128545590252896</v>
          </cell>
          <cell r="O1719">
            <v>31.272579086028919</v>
          </cell>
          <cell r="Q1719">
            <v>24933.187516666672</v>
          </cell>
        </row>
        <row r="1720">
          <cell r="D1720">
            <v>40800</v>
          </cell>
          <cell r="E1720" t="str">
            <v/>
          </cell>
          <cell r="F1720">
            <v>19188.124939999241</v>
          </cell>
          <cell r="G1720">
            <v>218971.33396599867</v>
          </cell>
          <cell r="H1720">
            <v>0.62730886528426244</v>
          </cell>
          <cell r="I1720">
            <v>93.293534793337301</v>
          </cell>
          <cell r="J1720">
            <v>22677166.007506002</v>
          </cell>
          <cell r="K1720">
            <v>1.1008485754415036</v>
          </cell>
          <cell r="L1720">
            <v>33.703749113816315</v>
          </cell>
          <cell r="M1720">
            <v>32633143.858105995</v>
          </cell>
          <cell r="N1720">
            <v>1.128411273796132</v>
          </cell>
          <cell r="O1720">
            <v>31.284998049599054</v>
          </cell>
          <cell r="Q1720">
            <v>24933.187516666672</v>
          </cell>
        </row>
        <row r="1721">
          <cell r="D1721">
            <v>40801</v>
          </cell>
          <cell r="E1721" t="str">
            <v/>
          </cell>
          <cell r="F1721">
            <v>31061.676003999972</v>
          </cell>
          <cell r="G1721">
            <v>250033.00996999865</v>
          </cell>
          <cell r="H1721">
            <v>0.66854136961793942</v>
          </cell>
          <cell r="I1721">
            <v>90.374654612212126</v>
          </cell>
          <cell r="J1721">
            <v>22708227.683510002</v>
          </cell>
          <cell r="K1721">
            <v>1.1010238032638751</v>
          </cell>
          <cell r="L1721">
            <v>33.686386473184491</v>
          </cell>
          <cell r="M1721">
            <v>32648665.010109998</v>
          </cell>
          <cell r="N1721">
            <v>1.1289400855189184</v>
          </cell>
          <cell r="O1721">
            <v>31.236124698319244</v>
          </cell>
          <cell r="Q1721">
            <v>24933.187516666672</v>
          </cell>
        </row>
        <row r="1722">
          <cell r="D1722">
            <v>40802</v>
          </cell>
          <cell r="E1722" t="str">
            <v/>
          </cell>
          <cell r="F1722">
            <v>14019.400200001026</v>
          </cell>
          <cell r="G1722">
            <v>264052.4101699997</v>
          </cell>
          <cell r="H1722">
            <v>0.66189995260707502</v>
          </cell>
          <cell r="I1722">
            <v>90.885749130459686</v>
          </cell>
          <cell r="J1722">
            <v>22722247.083710004</v>
          </cell>
          <cell r="K1722">
            <v>1.1003732993607811</v>
          </cell>
          <cell r="L1722">
            <v>33.750873764464082</v>
          </cell>
          <cell r="M1722">
            <v>32638560.805709995</v>
          </cell>
          <cell r="N1722">
            <v>1.1285828110517031</v>
          </cell>
          <cell r="O1722">
            <v>31.269138270825568</v>
          </cell>
          <cell r="Q1722">
            <v>24933.187516666672</v>
          </cell>
        </row>
        <row r="1723">
          <cell r="D1723">
            <v>40803</v>
          </cell>
          <cell r="E1723" t="str">
            <v/>
          </cell>
          <cell r="F1723">
            <v>15953.786673999333</v>
          </cell>
          <cell r="G1723">
            <v>280006.19684399903</v>
          </cell>
          <cell r="H1723">
            <v>0.66060357282915783</v>
          </cell>
          <cell r="I1723">
            <v>90.983702258095306</v>
          </cell>
          <cell r="J1723">
            <v>22738200.870384004</v>
          </cell>
          <cell r="K1723">
            <v>1.0998179282753322</v>
          </cell>
          <cell r="L1723">
            <v>33.805998126196315</v>
          </cell>
          <cell r="M1723">
            <v>32625712.556584001</v>
          </cell>
          <cell r="N1723">
            <v>1.1281306581028163</v>
          </cell>
          <cell r="O1723">
            <v>31.31095553745422</v>
          </cell>
          <cell r="Q1723">
            <v>24933.187516666672</v>
          </cell>
        </row>
        <row r="1724">
          <cell r="D1724">
            <v>40804</v>
          </cell>
          <cell r="E1724" t="str">
            <v/>
          </cell>
          <cell r="F1724">
            <v>26590.216406000924</v>
          </cell>
          <cell r="G1724">
            <v>306596.41324999998</v>
          </cell>
          <cell r="H1724">
            <v>0.68315108359324672</v>
          </cell>
          <cell r="I1724">
            <v>89.196424311218848</v>
          </cell>
          <cell r="J1724">
            <v>22764791.086790007</v>
          </cell>
          <cell r="K1724">
            <v>1.0997777460310063</v>
          </cell>
          <cell r="L1724">
            <v>33.809988916802723</v>
          </cell>
          <cell r="M1724">
            <v>32621465.709290005</v>
          </cell>
          <cell r="N1724">
            <v>1.1279759283429929</v>
          </cell>
          <cell r="O1724">
            <v>31.325275062332015</v>
          </cell>
          <cell r="Q1724">
            <v>24933.187516666672</v>
          </cell>
        </row>
        <row r="1725">
          <cell r="D1725">
            <v>40805</v>
          </cell>
          <cell r="E1725" t="str">
            <v/>
          </cell>
          <cell r="F1725">
            <v>10312.456029999836</v>
          </cell>
          <cell r="G1725">
            <v>316908.86927999981</v>
          </cell>
          <cell r="H1725">
            <v>0.66896437374812845</v>
          </cell>
          <cell r="I1725">
            <v>90.341578562513931</v>
          </cell>
          <cell r="J1725">
            <v>22775103.542820007</v>
          </cell>
          <cell r="K1725">
            <v>1.0989522203147766</v>
          </cell>
          <cell r="L1725">
            <v>33.892050397683903</v>
          </cell>
          <cell r="M1725">
            <v>32598452.135920007</v>
          </cell>
          <cell r="N1725">
            <v>1.1271722946685969</v>
          </cell>
          <cell r="O1725">
            <v>31.399724551521601</v>
          </cell>
          <cell r="Q1725">
            <v>24933.187516666672</v>
          </cell>
        </row>
        <row r="1726">
          <cell r="D1726">
            <v>40806</v>
          </cell>
          <cell r="E1726" t="str">
            <v/>
          </cell>
          <cell r="F1726">
            <v>9838.0998799989138</v>
          </cell>
          <cell r="G1726">
            <v>326746.9691599987</v>
          </cell>
          <cell r="H1726">
            <v>0.65524508036043072</v>
          </cell>
          <cell r="I1726">
            <v>91.382270037098749</v>
          </cell>
          <cell r="J1726">
            <v>22784941.642700005</v>
          </cell>
          <cell r="K1726">
            <v>1.098105817272695</v>
          </cell>
          <cell r="L1726">
            <v>33.976330744539005</v>
          </cell>
          <cell r="M1726">
            <v>32574667.473400004</v>
          </cell>
          <cell r="N1726">
            <v>1.1263420100931594</v>
          </cell>
          <cell r="O1726">
            <v>31.476778459032097</v>
          </cell>
          <cell r="Q1726">
            <v>24933.187516666672</v>
          </cell>
        </row>
        <row r="1727">
          <cell r="D1727">
            <v>40807</v>
          </cell>
          <cell r="E1727" t="str">
            <v/>
          </cell>
          <cell r="F1727">
            <v>9284.921268001317</v>
          </cell>
          <cell r="G1727">
            <v>336031.89042800001</v>
          </cell>
          <cell r="H1727">
            <v>0.64177588930870799</v>
          </cell>
          <cell r="I1727">
            <v>92.338859578765465</v>
          </cell>
          <cell r="J1727">
            <v>22794226.563968007</v>
          </cell>
          <cell r="K1727">
            <v>1.097234817836193</v>
          </cell>
          <cell r="L1727">
            <v>34.063211924991819</v>
          </cell>
          <cell r="M1727">
            <v>32557819.082268007</v>
          </cell>
          <cell r="N1727">
            <v>1.1257515725480716</v>
          </cell>
          <cell r="O1727">
            <v>31.531657296802063</v>
          </cell>
          <cell r="Q1727">
            <v>24933.187516666672</v>
          </cell>
        </row>
        <row r="1728">
          <cell r="D1728">
            <v>40808</v>
          </cell>
          <cell r="E1728" t="str">
            <v/>
          </cell>
          <cell r="F1728">
            <v>18983.457610000147</v>
          </cell>
          <cell r="G1728">
            <v>355015.34803800017</v>
          </cell>
          <cell r="H1728">
            <v>0.64721212495063807</v>
          </cell>
          <cell r="I1728">
            <v>91.960603677744999</v>
          </cell>
          <cell r="J1728">
            <v>22813210.021578006</v>
          </cell>
          <cell r="K1728">
            <v>1.0968322008107882</v>
          </cell>
          <cell r="L1728">
            <v>34.103424466322643</v>
          </cell>
          <cell r="M1728">
            <v>32543784.311478008</v>
          </cell>
          <cell r="N1728">
            <v>1.1252584291136205</v>
          </cell>
          <cell r="O1728">
            <v>31.577546373516419</v>
          </cell>
          <cell r="Q1728">
            <v>24933.187516666672</v>
          </cell>
        </row>
        <row r="1729">
          <cell r="D1729">
            <v>40809</v>
          </cell>
          <cell r="E1729" t="str">
            <v/>
          </cell>
          <cell r="F1729">
            <v>17684.669155998894</v>
          </cell>
          <cell r="G1729">
            <v>372700.01719399908</v>
          </cell>
          <cell r="H1729">
            <v>0.64991082920385879</v>
          </cell>
          <cell r="I1729">
            <v>91.768884488604002</v>
          </cell>
          <cell r="J1729">
            <v>22830894.690734006</v>
          </cell>
          <cell r="K1729">
            <v>1.096368178461149</v>
          </cell>
          <cell r="L1729">
            <v>34.149810775416697</v>
          </cell>
          <cell r="M1729">
            <v>32530406.186634008</v>
          </cell>
          <cell r="N1729">
            <v>1.1247879970979535</v>
          </cell>
          <cell r="O1729">
            <v>31.621367303253734</v>
          </cell>
          <cell r="Q1729">
            <v>24933.187516666672</v>
          </cell>
        </row>
        <row r="1730">
          <cell r="D1730">
            <v>40810</v>
          </cell>
          <cell r="E1730" t="str">
            <v/>
          </cell>
          <cell r="F1730">
            <v>23990.433578001237</v>
          </cell>
          <cell r="G1730">
            <v>396690.4507720003</v>
          </cell>
          <cell r="H1730">
            <v>0.66292241098808458</v>
          </cell>
          <cell r="I1730">
            <v>90.808074876002337</v>
          </cell>
          <cell r="J1730">
            <v>22854885.124312006</v>
          </cell>
          <cell r="K1730">
            <v>1.0962077145341989</v>
          </cell>
          <cell r="L1730">
            <v>34.165861808384136</v>
          </cell>
          <cell r="M1730">
            <v>32528788.169512</v>
          </cell>
          <cell r="N1730">
            <v>1.1247241923274385</v>
          </cell>
          <cell r="O1730">
            <v>31.627314145280337</v>
          </cell>
          <cell r="Q1730">
            <v>24933.187516666672</v>
          </cell>
        </row>
        <row r="1731">
          <cell r="D1731">
            <v>40811</v>
          </cell>
          <cell r="E1731" t="str">
            <v/>
          </cell>
          <cell r="F1731">
            <v>24624.00458599933</v>
          </cell>
          <cell r="G1731">
            <v>421314.45535799966</v>
          </cell>
          <cell r="H1731">
            <v>0.67590949625092367</v>
          </cell>
          <cell r="I1731">
            <v>89.789624560066741</v>
          </cell>
          <cell r="J1731">
            <v>22879509.128898006</v>
          </cell>
          <cell r="K1731">
            <v>1.0960779861347185</v>
          </cell>
          <cell r="L1731">
            <v>34.178842211376391</v>
          </cell>
          <cell r="M1731">
            <v>32523893.618598007</v>
          </cell>
          <cell r="N1731">
            <v>1.1245470989202093</v>
          </cell>
          <cell r="O1731">
            <v>31.643824167680258</v>
          </cell>
          <cell r="Q1731">
            <v>24933.187516666672</v>
          </cell>
        </row>
        <row r="1732">
          <cell r="D1732">
            <v>40812</v>
          </cell>
          <cell r="E1732" t="str">
            <v/>
          </cell>
          <cell r="F1732">
            <v>9787.702983999623</v>
          </cell>
          <cell r="G1732">
            <v>431102.15834199928</v>
          </cell>
          <cell r="H1732">
            <v>0.66501133209861452</v>
          </cell>
          <cell r="I1732">
            <v>90.648239100615768</v>
          </cell>
          <cell r="J1732">
            <v>22889296.831882004</v>
          </cell>
          <cell r="K1732">
            <v>1.0952386594454786</v>
          </cell>
          <cell r="L1732">
            <v>34.262906139298885</v>
          </cell>
          <cell r="M1732">
            <v>32517578.912982002</v>
          </cell>
          <cell r="N1732">
            <v>1.1243209050204468</v>
          </cell>
          <cell r="O1732">
            <v>31.664920823423493</v>
          </cell>
          <cell r="Q1732">
            <v>24933.187516666672</v>
          </cell>
        </row>
        <row r="1733">
          <cell r="D1733">
            <v>40813</v>
          </cell>
          <cell r="E1733" t="str">
            <v/>
          </cell>
          <cell r="F1733">
            <v>17717.531554000965</v>
          </cell>
          <cell r="G1733">
            <v>448819.68989600026</v>
          </cell>
          <cell r="H1733">
            <v>0.66669981391340238</v>
          </cell>
          <cell r="I1733">
            <v>90.51792310118087</v>
          </cell>
          <cell r="J1733">
            <v>22907014.363436006</v>
          </cell>
          <cell r="K1733">
            <v>1.0947803183023865</v>
          </cell>
          <cell r="L1733">
            <v>34.308872112997747</v>
          </cell>
          <cell r="M1733">
            <v>32514512.841636006</v>
          </cell>
          <cell r="N1733">
            <v>1.1242070375857609</v>
          </cell>
          <cell r="O1733">
            <v>31.675544877354035</v>
          </cell>
          <cell r="Q1733">
            <v>24933.187516666672</v>
          </cell>
        </row>
        <row r="1734">
          <cell r="D1734">
            <v>40814</v>
          </cell>
          <cell r="E1734" t="str">
            <v/>
          </cell>
          <cell r="F1734">
            <v>18704.553325999288</v>
          </cell>
          <cell r="G1734">
            <v>467524.24322199955</v>
          </cell>
          <cell r="H1734">
            <v>0.66968149939209876</v>
          </cell>
          <cell r="I1734">
            <v>90.285361593030871</v>
          </cell>
          <cell r="J1734">
            <v>22925718.916762006</v>
          </cell>
          <cell r="K1734">
            <v>1.0943701841499172</v>
          </cell>
          <cell r="L1734">
            <v>34.35003954411755</v>
          </cell>
          <cell r="M1734">
            <v>32504617.973062001</v>
          </cell>
          <cell r="N1734">
            <v>1.1238570639988807</v>
          </cell>
          <cell r="O1734">
            <v>31.708214296345339</v>
          </cell>
          <cell r="Q1734">
            <v>24933.187516666672</v>
          </cell>
        </row>
        <row r="1735">
          <cell r="D1735">
            <v>40815</v>
          </cell>
          <cell r="E1735" t="str">
            <v/>
          </cell>
          <cell r="F1735">
            <v>16114.173296000416</v>
          </cell>
          <cell r="G1735">
            <v>483638.41651799995</v>
          </cell>
          <cell r="H1735">
            <v>0.66887503915553648</v>
          </cell>
          <cell r="I1735">
            <v>90.348569122659427</v>
          </cell>
          <cell r="J1735">
            <v>22941833.090058006</v>
          </cell>
          <cell r="K1735">
            <v>1.0938375190821927</v>
          </cell>
          <cell r="L1735">
            <v>34.403556853960936</v>
          </cell>
          <cell r="M1735">
            <v>32497376.698158007</v>
          </cell>
          <cell r="N1735">
            <v>1.1235988434709627</v>
          </cell>
          <cell r="O1735">
            <v>31.73233440076395</v>
          </cell>
          <cell r="Q1735">
            <v>24933.187516666672</v>
          </cell>
        </row>
        <row r="1736">
          <cell r="D1736">
            <v>40816</v>
          </cell>
          <cell r="E1736" t="str">
            <v>*</v>
          </cell>
          <cell r="F1736">
            <v>10641.428093998598</v>
          </cell>
          <cell r="G1736">
            <v>494279.84461199853</v>
          </cell>
          <cell r="H1736">
            <v>0.66080579586490951</v>
          </cell>
          <cell r="I1736">
            <v>90.968461574078077</v>
          </cell>
          <cell r="J1736">
            <v>22952474.518152006</v>
          </cell>
          <cell r="K1736">
            <v>1.0930454952282374</v>
          </cell>
          <cell r="L1736">
            <v>34.483238188598776</v>
          </cell>
          <cell r="M1736">
            <v>32484860.154252004</v>
          </cell>
          <cell r="N1736">
            <v>1.1231582350685712</v>
          </cell>
          <cell r="O1736">
            <v>31.773521887128396</v>
          </cell>
          <cell r="Q1736">
            <v>24933.187516666672</v>
          </cell>
        </row>
        <row r="1737">
          <cell r="D1737">
            <v>40817</v>
          </cell>
          <cell r="E1737" t="str">
            <v/>
          </cell>
          <cell r="F1737">
            <v>16504.304516000477</v>
          </cell>
          <cell r="G1737">
            <v>16504.304516000477</v>
          </cell>
          <cell r="H1737">
            <v>0.31791784638467657</v>
          </cell>
          <cell r="I1737">
            <v>97.902927947642766</v>
          </cell>
          <cell r="J1737">
            <v>22968978.822668005</v>
          </cell>
          <cell r="K1737">
            <v>1.0911339176961725</v>
          </cell>
          <cell r="L1737">
            <v>33.915295067762521</v>
          </cell>
          <cell r="M1737">
            <v>32479507.777568005</v>
          </cell>
          <cell r="N1737">
            <v>1.122976016492423</v>
          </cell>
          <cell r="O1737">
            <v>31.505712079802183</v>
          </cell>
          <cell r="Q1737">
            <v>51913.740306451611</v>
          </cell>
        </row>
        <row r="1738">
          <cell r="D1738">
            <v>40818</v>
          </cell>
          <cell r="E1738" t="str">
            <v/>
          </cell>
          <cell r="F1738">
            <v>21842.523344000714</v>
          </cell>
          <cell r="G1738">
            <v>38346.827860001191</v>
          </cell>
          <cell r="H1738">
            <v>0.36933216171322197</v>
          </cell>
          <cell r="I1738">
            <v>95.836087724488323</v>
          </cell>
          <cell r="J1738">
            <v>22990821.346012004</v>
          </cell>
          <cell r="K1738">
            <v>1.0894847119343078</v>
          </cell>
          <cell r="L1738">
            <v>34.101066583892617</v>
          </cell>
          <cell r="M1738">
            <v>32475569.783612002</v>
          </cell>
          <cell r="N1738">
            <v>1.1228426992723033</v>
          </cell>
          <cell r="O1738">
            <v>31.518513141479488</v>
          </cell>
          <cell r="Q1738">
            <v>51913.740306451611</v>
          </cell>
        </row>
        <row r="1739">
          <cell r="D1739">
            <v>40819</v>
          </cell>
          <cell r="E1739" t="str">
            <v/>
          </cell>
          <cell r="F1739">
            <v>7244.6869940004526</v>
          </cell>
          <cell r="G1739">
            <v>45591.514854001645</v>
          </cell>
          <cell r="H1739">
            <v>0.29273890743164027</v>
          </cell>
          <cell r="I1739">
            <v>98.611079419928444</v>
          </cell>
          <cell r="J1739">
            <v>22998066.033006005</v>
          </cell>
          <cell r="K1739">
            <v>1.0871535386977833</v>
          </cell>
          <cell r="L1739">
            <v>34.364797046348514</v>
          </cell>
          <cell r="M1739">
            <v>32447455.165506002</v>
          </cell>
          <cell r="N1739">
            <v>1.1218734725787434</v>
          </cell>
          <cell r="O1739">
            <v>31.611690291203153</v>
          </cell>
          <cell r="Q1739">
            <v>51913.740306451611</v>
          </cell>
        </row>
        <row r="1740">
          <cell r="D1740">
            <v>40820</v>
          </cell>
          <cell r="E1740" t="str">
            <v/>
          </cell>
          <cell r="F1740">
            <v>18835.942149999781</v>
          </cell>
          <cell r="G1740">
            <v>64427.457004001422</v>
          </cell>
          <cell r="H1740">
            <v>0.31026206464647021</v>
          </cell>
          <cell r="I1740">
            <v>98.138484086920144</v>
          </cell>
          <cell r="J1740">
            <v>23016901.975156005</v>
          </cell>
          <cell r="K1740">
            <v>1.0853803739267667</v>
          </cell>
          <cell r="L1740">
            <v>34.566290835146859</v>
          </cell>
          <cell r="M1740">
            <v>32419768.125056006</v>
          </cell>
          <cell r="N1740">
            <v>1.1209190245552536</v>
          </cell>
          <cell r="O1740">
            <v>31.703639810105521</v>
          </cell>
          <cell r="Q1740">
            <v>51913.740306451611</v>
          </cell>
        </row>
        <row r="1741">
          <cell r="D1741">
            <v>40821</v>
          </cell>
          <cell r="E1741" t="str">
            <v/>
          </cell>
          <cell r="F1741">
            <v>4169.6219379988115</v>
          </cell>
          <cell r="G1741">
            <v>68597.07894200024</v>
          </cell>
          <cell r="H1741">
            <v>0.2642733062078183</v>
          </cell>
          <cell r="I1741">
            <v>99.194865265474107</v>
          </cell>
          <cell r="J1741">
            <v>23021071.597094003</v>
          </cell>
          <cell r="K1741">
            <v>1.0829259563909173</v>
          </cell>
          <cell r="L1741">
            <v>34.846466883260518</v>
          </cell>
          <cell r="M1741">
            <v>32379970.752394006</v>
          </cell>
          <cell r="N1741">
            <v>1.1195458538411738</v>
          </cell>
          <cell r="O1741">
            <v>31.836264284785877</v>
          </cell>
          <cell r="Q1741">
            <v>51913.740306451611</v>
          </cell>
        </row>
        <row r="1742">
          <cell r="D1742">
            <v>40822</v>
          </cell>
          <cell r="E1742" t="str">
            <v/>
          </cell>
          <cell r="F1742">
            <v>10888.868790000059</v>
          </cell>
          <cell r="G1742">
            <v>79485.947732000292</v>
          </cell>
          <cell r="H1742">
            <v>0.25518596574107799</v>
          </cell>
          <cell r="I1742">
            <v>99.337732970072722</v>
          </cell>
          <cell r="J1742">
            <v>23031960.465884004</v>
          </cell>
          <cell r="K1742">
            <v>1.0807988049777961</v>
          </cell>
          <cell r="L1742">
            <v>35.090472338600989</v>
          </cell>
          <cell r="M1742">
            <v>32350020.902584001</v>
          </cell>
          <cell r="N1742">
            <v>1.1185131576915963</v>
          </cell>
          <cell r="O1742">
            <v>31.936265988418842</v>
          </cell>
          <cell r="Q1742">
            <v>51913.740306451611</v>
          </cell>
        </row>
        <row r="1743">
          <cell r="D1743">
            <v>40823</v>
          </cell>
          <cell r="E1743" t="str">
            <v/>
          </cell>
          <cell r="F1743">
            <v>14272.989235999823</v>
          </cell>
          <cell r="G1743">
            <v>93758.936968000111</v>
          </cell>
          <cell r="H1743">
            <v>0.2580074903773959</v>
          </cell>
          <cell r="I1743">
            <v>99.29546221396167</v>
          </cell>
          <cell r="J1743">
            <v>23046233.455120005</v>
          </cell>
          <cell r="K1743">
            <v>1.0788404097784312</v>
          </cell>
          <cell r="L1743">
            <v>35.316091490752463</v>
          </cell>
          <cell r="M1743">
            <v>32334698.359920006</v>
          </cell>
          <cell r="N1743">
            <v>1.1179862018010966</v>
          </cell>
          <cell r="O1743">
            <v>31.987380419346845</v>
          </cell>
          <cell r="Q1743">
            <v>51913.740306451611</v>
          </cell>
        </row>
        <row r="1744">
          <cell r="D1744">
            <v>40824</v>
          </cell>
          <cell r="E1744" t="str">
            <v/>
          </cell>
          <cell r="F1744">
            <v>16990.740840000464</v>
          </cell>
          <cell r="G1744">
            <v>110749.67780800058</v>
          </cell>
          <cell r="H1744">
            <v>0.26666754589978242</v>
          </cell>
          <cell r="I1744">
            <v>99.153909338198915</v>
          </cell>
          <cell r="J1744">
            <v>23063224.195960004</v>
          </cell>
          <cell r="K1744">
            <v>1.0770184250100134</v>
          </cell>
          <cell r="L1744">
            <v>35.526829291223819</v>
          </cell>
          <cell r="M1744">
            <v>32318107.322260007</v>
          </cell>
          <cell r="N1744">
            <v>1.1174153843714245</v>
          </cell>
          <cell r="O1744">
            <v>32.042815228434861</v>
          </cell>
          <cell r="Q1744">
            <v>51913.740306451611</v>
          </cell>
        </row>
        <row r="1745">
          <cell r="D1745">
            <v>40825</v>
          </cell>
          <cell r="E1745" t="str">
            <v/>
          </cell>
          <cell r="F1745">
            <v>17137.104413999779</v>
          </cell>
          <cell r="G1745">
            <v>127886.78222200036</v>
          </cell>
          <cell r="H1745">
            <v>0.27371640697106997</v>
          </cell>
          <cell r="I1745">
            <v>99.024965357249101</v>
          </cell>
          <cell r="J1745">
            <v>23080361.300374005</v>
          </cell>
          <cell r="K1745">
            <v>1.0752120713658098</v>
          </cell>
          <cell r="L1745">
            <v>35.736550326310578</v>
          </cell>
          <cell r="M1745">
            <v>32262072.427474</v>
          </cell>
          <cell r="N1745">
            <v>1.1154807687146135</v>
          </cell>
          <cell r="O1745">
            <v>32.231204046036964</v>
          </cell>
          <cell r="Q1745">
            <v>51913.740306451611</v>
          </cell>
        </row>
        <row r="1746">
          <cell r="D1746">
            <v>40826</v>
          </cell>
          <cell r="E1746" t="str">
            <v/>
          </cell>
          <cell r="F1746">
            <v>2662.315048000848</v>
          </cell>
          <cell r="G1746">
            <v>130549.09727000121</v>
          </cell>
          <cell r="H1746">
            <v>0.25147311000778944</v>
          </cell>
          <cell r="I1746">
            <v>99.390582230582709</v>
          </cell>
          <cell r="J1746">
            <v>23083023.615422007</v>
          </cell>
          <cell r="K1746">
            <v>1.072741744091241</v>
          </cell>
          <cell r="L1746">
            <v>36.024630973436047</v>
          </cell>
          <cell r="M1746">
            <v>32192120.471522003</v>
          </cell>
          <cell r="N1746">
            <v>1.1130649512085868</v>
          </cell>
          <cell r="O1746">
            <v>32.467554357286765</v>
          </cell>
          <cell r="Q1746">
            <v>51913.740306451611</v>
          </cell>
        </row>
        <row r="1747">
          <cell r="D1747">
            <v>40827</v>
          </cell>
          <cell r="E1747" t="str">
            <v/>
          </cell>
          <cell r="F1747">
            <v>896.95138600032806</v>
          </cell>
          <cell r="G1747">
            <v>131446.04865600154</v>
          </cell>
          <cell r="H1747">
            <v>0.23018262056190508</v>
          </cell>
          <cell r="I1747">
            <v>99.637284703165179</v>
          </cell>
          <cell r="J1747">
            <v>23083920.566808008</v>
          </cell>
          <cell r="K1747">
            <v>1.0702014633142083</v>
          </cell>
          <cell r="L1747">
            <v>36.322394615887511</v>
          </cell>
          <cell r="M1747">
            <v>32113700.108408008</v>
          </cell>
          <cell r="N1747">
            <v>1.1103563196811632</v>
          </cell>
          <cell r="O1747">
            <v>32.734007350803488</v>
          </cell>
          <cell r="Q1747">
            <v>51913.740306451611</v>
          </cell>
        </row>
        <row r="1748">
          <cell r="D1748">
            <v>40828</v>
          </cell>
          <cell r="E1748" t="str">
            <v/>
          </cell>
          <cell r="F1748">
            <v>16120.950971999839</v>
          </cell>
          <cell r="G1748">
            <v>147566.99962800139</v>
          </cell>
          <cell r="H1748">
            <v>0.23687851995268133</v>
          </cell>
          <cell r="I1748">
            <v>99.569478382704631</v>
          </cell>
          <cell r="J1748">
            <v>23100041.517780006</v>
          </cell>
          <cell r="K1748">
            <v>1.0683774913825692</v>
          </cell>
          <cell r="L1748">
            <v>36.537144769387723</v>
          </cell>
          <cell r="M1748">
            <v>32072914.260980006</v>
          </cell>
          <cell r="N1748">
            <v>1.1089489205880367</v>
          </cell>
          <cell r="O1748">
            <v>32.873062534846632</v>
          </cell>
          <cell r="Q1748">
            <v>51913.740306451611</v>
          </cell>
        </row>
        <row r="1749">
          <cell r="D1749">
            <v>40829</v>
          </cell>
          <cell r="E1749" t="str">
            <v/>
          </cell>
          <cell r="F1749">
            <v>15668.95447000003</v>
          </cell>
          <cell r="G1749">
            <v>163235.95409800141</v>
          </cell>
          <cell r="H1749">
            <v>0.24187453609717918</v>
          </cell>
          <cell r="I1749">
            <v>99.513217625108723</v>
          </cell>
          <cell r="J1749">
            <v>23115710.472250007</v>
          </cell>
          <cell r="K1749">
            <v>1.0665414024507591</v>
          </cell>
          <cell r="L1749">
            <v>36.754120389312106</v>
          </cell>
          <cell r="M1749">
            <v>32012248.211050007</v>
          </cell>
          <cell r="N1749">
            <v>1.1068541373397396</v>
          </cell>
          <cell r="O1749">
            <v>33.08080094825312</v>
          </cell>
          <cell r="Q1749">
            <v>51913.740306451611</v>
          </cell>
        </row>
        <row r="1750">
          <cell r="D1750">
            <v>40830</v>
          </cell>
          <cell r="E1750" t="str">
            <v/>
          </cell>
          <cell r="F1750">
            <v>11046.357523999168</v>
          </cell>
          <cell r="G1750">
            <v>174282.31162200059</v>
          </cell>
          <cell r="H1750">
            <v>0.23979656389508</v>
          </cell>
          <cell r="I1750">
            <v>99.537225122609371</v>
          </cell>
          <cell r="J1750">
            <v>23126756.829774007</v>
          </cell>
          <cell r="K1750">
            <v>1.0645013148446152</v>
          </cell>
          <cell r="L1750">
            <v>36.99613958715122</v>
          </cell>
          <cell r="M1750">
            <v>31972515.608374003</v>
          </cell>
          <cell r="N1750">
            <v>1.1054831393146465</v>
          </cell>
          <cell r="O1750">
            <v>33.21725875877641</v>
          </cell>
          <cell r="Q1750">
            <v>51913.740306451611</v>
          </cell>
        </row>
        <row r="1751">
          <cell r="D1751">
            <v>40831</v>
          </cell>
          <cell r="E1751" t="str">
            <v/>
          </cell>
          <cell r="F1751">
            <v>18854.38964599989</v>
          </cell>
          <cell r="G1751">
            <v>193136.70126800047</v>
          </cell>
          <cell r="H1751">
            <v>0.24802258532185206</v>
          </cell>
          <cell r="I1751">
            <v>99.436944149435377</v>
          </cell>
          <cell r="J1751">
            <v>23145611.219420008</v>
          </cell>
          <cell r="K1751">
            <v>1.0628294928357955</v>
          </cell>
          <cell r="L1751">
            <v>37.195202954133791</v>
          </cell>
          <cell r="M1751">
            <v>31949906.839520011</v>
          </cell>
          <cell r="N1751">
            <v>1.1047042103036024</v>
          </cell>
          <cell r="O1751">
            <v>33.294961845112049</v>
          </cell>
          <cell r="Q1751">
            <v>51913.740306451611</v>
          </cell>
        </row>
        <row r="1752">
          <cell r="D1752">
            <v>40832</v>
          </cell>
          <cell r="E1752" t="str">
            <v/>
          </cell>
          <cell r="F1752">
            <v>19571.050494000876</v>
          </cell>
          <cell r="G1752">
            <v>212707.75176200134</v>
          </cell>
          <cell r="H1752">
            <v>0.25608315653327979</v>
          </cell>
          <cell r="I1752">
            <v>99.324491509910544</v>
          </cell>
          <cell r="J1752">
            <v>23165182.269914009</v>
          </cell>
          <cell r="K1752">
            <v>1.0611984528649536</v>
          </cell>
          <cell r="L1752">
            <v>37.390043636302487</v>
          </cell>
          <cell r="M1752">
            <v>31935447.133514013</v>
          </cell>
          <cell r="N1752">
            <v>1.1042070411427385</v>
          </cell>
          <cell r="O1752">
            <v>33.344623845225051</v>
          </cell>
          <cell r="Q1752">
            <v>51913.740306451611</v>
          </cell>
        </row>
        <row r="1753">
          <cell r="D1753">
            <v>40833</v>
          </cell>
          <cell r="E1753" t="str">
            <v/>
          </cell>
          <cell r="F1753">
            <v>16017.565931998883</v>
          </cell>
          <cell r="G1753">
            <v>228725.31769400023</v>
          </cell>
          <cell r="H1753">
            <v>0.25916896708203846</v>
          </cell>
          <cell r="I1753">
            <v>99.277521896936946</v>
          </cell>
          <cell r="J1753">
            <v>23181199.835846007</v>
          </cell>
          <cell r="K1753">
            <v>1.0594127531370847</v>
          </cell>
          <cell r="L1753">
            <v>37.604074193785017</v>
          </cell>
          <cell r="M1753">
            <v>31923836.615146007</v>
          </cell>
          <cell r="N1753">
            <v>1.1038083838552966</v>
          </cell>
          <cell r="O1753">
            <v>33.384482812059943</v>
          </cell>
          <cell r="Q1753">
            <v>51913.740306451611</v>
          </cell>
        </row>
        <row r="1754">
          <cell r="D1754">
            <v>40834</v>
          </cell>
          <cell r="E1754" t="str">
            <v/>
          </cell>
          <cell r="F1754">
            <v>10784.367160001366</v>
          </cell>
          <cell r="G1754">
            <v>239509.68485400159</v>
          </cell>
          <cell r="H1754">
            <v>0.25631159543606358</v>
          </cell>
          <cell r="I1754">
            <v>99.321090391620174</v>
          </cell>
          <cell r="J1754">
            <v>23191984.203006007</v>
          </cell>
          <cell r="K1754">
            <v>1.0573969082955148</v>
          </cell>
          <cell r="L1754">
            <v>37.846583359753417</v>
          </cell>
          <cell r="M1754">
            <v>31894887.621406008</v>
          </cell>
          <cell r="N1754">
            <v>1.1028102225845819</v>
          </cell>
          <cell r="O1754">
            <v>33.484427465916532</v>
          </cell>
          <cell r="Q1754">
            <v>51913.740306451611</v>
          </cell>
        </row>
        <row r="1755">
          <cell r="D1755">
            <v>40835</v>
          </cell>
          <cell r="E1755" t="str">
            <v/>
          </cell>
          <cell r="F1755">
            <v>5769.0699799983468</v>
          </cell>
          <cell r="G1755">
            <v>245278.75483399993</v>
          </cell>
          <cell r="H1755">
            <v>0.24867035341611804</v>
          </cell>
          <cell r="I1755">
            <v>99.428439255523315</v>
          </cell>
          <cell r="J1755">
            <v>23197753.272986006</v>
          </cell>
          <cell r="K1755">
            <v>1.0551624600550922</v>
          </cell>
          <cell r="L1755">
            <v>38.116493457557063</v>
          </cell>
          <cell r="M1755">
            <v>31871913.356386006</v>
          </cell>
          <cell r="N1755">
            <v>1.1020186413674922</v>
          </cell>
          <cell r="O1755">
            <v>33.563835247255433</v>
          </cell>
          <cell r="Q1755">
            <v>51913.740306451611</v>
          </cell>
        </row>
        <row r="1756">
          <cell r="D1756">
            <v>40836</v>
          </cell>
          <cell r="E1756" t="str">
            <v/>
          </cell>
          <cell r="F1756">
            <v>17073.096880000252</v>
          </cell>
          <cell r="G1756">
            <v>262351.85171400016</v>
          </cell>
          <cell r="H1756">
            <v>0.2526805525524774</v>
          </cell>
          <cell r="I1756">
            <v>99.373736564500675</v>
          </cell>
          <cell r="J1756">
            <v>23214826.369866006</v>
          </cell>
          <cell r="K1756">
            <v>1.0534514980386724</v>
          </cell>
          <cell r="L1756">
            <v>38.323949083061869</v>
          </cell>
          <cell r="M1756">
            <v>31855436.504766006</v>
          </cell>
          <cell r="N1756">
            <v>1.101451714413981</v>
          </cell>
          <cell r="O1756">
            <v>33.620787018187137</v>
          </cell>
          <cell r="Q1756">
            <v>51913.740306451611</v>
          </cell>
        </row>
        <row r="1757">
          <cell r="D1757">
            <v>40837</v>
          </cell>
          <cell r="E1757" t="str">
            <v/>
          </cell>
          <cell r="F1757">
            <v>7281.510598000048</v>
          </cell>
          <cell r="G1757">
            <v>269633.36231200019</v>
          </cell>
          <cell r="H1757">
            <v>0.2473272748953402</v>
          </cell>
          <cell r="I1757">
            <v>99.445972263238346</v>
          </cell>
          <cell r="J1757">
            <v>23222107.880464006</v>
          </cell>
          <cell r="K1757">
            <v>1.0513052961392344</v>
          </cell>
          <cell r="L1757">
            <v>38.585129714546284</v>
          </cell>
          <cell r="M1757">
            <v>31829022.816864006</v>
          </cell>
          <cell r="N1757">
            <v>1.1005412020149412</v>
          </cell>
          <cell r="O1757">
            <v>33.712394478983711</v>
          </cell>
          <cell r="Q1757">
            <v>51913.740306451611</v>
          </cell>
        </row>
        <row r="1758">
          <cell r="D1758">
            <v>40838</v>
          </cell>
          <cell r="E1758" t="str">
            <v/>
          </cell>
          <cell r="F1758">
            <v>6961.5337480013404</v>
          </cell>
          <cell r="G1758">
            <v>276594.89606000151</v>
          </cell>
          <cell r="H1758">
            <v>0.24218049405105496</v>
          </cell>
          <cell r="I1758">
            <v>99.509608520301072</v>
          </cell>
          <cell r="J1758">
            <v>23229069.414212007</v>
          </cell>
          <cell r="K1758">
            <v>1.0491547067585678</v>
          </cell>
          <cell r="L1758">
            <v>38.84790131088991</v>
          </cell>
          <cell r="M1758">
            <v>31807686.033012003</v>
          </cell>
          <cell r="N1758">
            <v>1.0998062278254277</v>
          </cell>
          <cell r="O1758">
            <v>33.78646680308259</v>
          </cell>
          <cell r="Q1758">
            <v>51913.740306451611</v>
          </cell>
        </row>
        <row r="1759">
          <cell r="D1759">
            <v>40839</v>
          </cell>
          <cell r="E1759" t="str">
            <v/>
          </cell>
          <cell r="F1759">
            <v>21008.805539998444</v>
          </cell>
          <cell r="G1759">
            <v>297603.70159999997</v>
          </cell>
          <cell r="H1759">
            <v>0.24924598569725878</v>
          </cell>
          <cell r="I1759">
            <v>99.420804899158156</v>
          </cell>
          <cell r="J1759">
            <v>23250078.219752006</v>
          </cell>
          <cell r="K1759">
            <v>1.047647148059851</v>
          </cell>
          <cell r="L1759">
            <v>39.032731299581023</v>
          </cell>
          <cell r="M1759">
            <v>31801946.084652003</v>
          </cell>
          <cell r="N1759">
            <v>1.0996105390762902</v>
          </cell>
          <cell r="O1759">
            <v>33.806207701615463</v>
          </cell>
          <cell r="Q1759">
            <v>51913.740306451611</v>
          </cell>
        </row>
        <row r="1760">
          <cell r="D1760">
            <v>40840</v>
          </cell>
          <cell r="E1760" t="str">
            <v/>
          </cell>
          <cell r="F1760">
            <v>41211.980510000038</v>
          </cell>
          <cell r="G1760">
            <v>338815.68210999999</v>
          </cell>
          <cell r="H1760">
            <v>0.2719380265143837</v>
          </cell>
          <cell r="I1760">
            <v>99.058694221625785</v>
          </cell>
          <cell r="J1760">
            <v>23291290.200262006</v>
          </cell>
          <cell r="K1760">
            <v>1.0470548552648977</v>
          </cell>
          <cell r="L1760">
            <v>39.105488697525523</v>
          </cell>
          <cell r="M1760">
            <v>31820462.707162008</v>
          </cell>
          <cell r="N1760">
            <v>1.100253566827887</v>
          </cell>
          <cell r="O1760">
            <v>33.741369596134405</v>
          </cell>
          <cell r="Q1760">
            <v>51913.740306451611</v>
          </cell>
        </row>
        <row r="1761">
          <cell r="D1761">
            <v>40841</v>
          </cell>
          <cell r="E1761" t="str">
            <v/>
          </cell>
          <cell r="F1761">
            <v>17475.622210000525</v>
          </cell>
          <cell r="G1761">
            <v>356291.30432000052</v>
          </cell>
          <cell r="H1761">
            <v>0.27452562825701249</v>
          </cell>
          <cell r="I1761">
            <v>99.009345889995259</v>
          </cell>
          <cell r="J1761">
            <v>23308765.822472006</v>
          </cell>
          <cell r="K1761">
            <v>1.0454007422719456</v>
          </cell>
          <cell r="L1761">
            <v>39.309100187248568</v>
          </cell>
          <cell r="M1761">
            <v>31803919.882472005</v>
          </cell>
          <cell r="N1761">
            <v>1.0996843470942679</v>
          </cell>
          <cell r="O1761">
            <v>33.798761081568841</v>
          </cell>
          <cell r="Q1761">
            <v>51913.740306451611</v>
          </cell>
        </row>
        <row r="1762">
          <cell r="D1762">
            <v>40842</v>
          </cell>
          <cell r="E1762" t="str">
            <v/>
          </cell>
          <cell r="F1762">
            <v>40502.191620000151</v>
          </cell>
          <cell r="G1762">
            <v>396793.49594000069</v>
          </cell>
          <cell r="H1762">
            <v>0.29397396942111753</v>
          </cell>
          <cell r="I1762">
            <v>98.580722270722347</v>
          </cell>
          <cell r="J1762">
            <v>23349268.014092006</v>
          </cell>
          <cell r="K1762">
            <v>1.0447846592621717</v>
          </cell>
          <cell r="L1762">
            <v>39.385093948493413</v>
          </cell>
          <cell r="M1762">
            <v>31820417.122092005</v>
          </cell>
          <cell r="N1762">
            <v>1.1002575538918291</v>
          </cell>
          <cell r="O1762">
            <v>33.740967838933692</v>
          </cell>
          <cell r="Q1762">
            <v>51913.740306451611</v>
          </cell>
        </row>
        <row r="1763">
          <cell r="D1763">
            <v>40843</v>
          </cell>
          <cell r="E1763" t="str">
            <v/>
          </cell>
          <cell r="F1763">
            <v>81587.572764000302</v>
          </cell>
          <cell r="G1763">
            <v>478381.06870400102</v>
          </cell>
          <cell r="H1763">
            <v>0.34129340815779269</v>
          </cell>
          <cell r="I1763">
            <v>97.069473424927835</v>
          </cell>
          <cell r="J1763">
            <v>23430855.586856008</v>
          </cell>
          <cell r="K1763">
            <v>1.0460055747654797</v>
          </cell>
          <cell r="L1763">
            <v>39.234577303318183</v>
          </cell>
          <cell r="M1763">
            <v>31867615.850956004</v>
          </cell>
          <cell r="N1763">
            <v>1.1018923345510392</v>
          </cell>
          <cell r="O1763">
            <v>33.576517849671546</v>
          </cell>
          <cell r="Q1763">
            <v>51913.740306451611</v>
          </cell>
        </row>
        <row r="1764">
          <cell r="D1764">
            <v>40844</v>
          </cell>
          <cell r="E1764" t="str">
            <v/>
          </cell>
          <cell r="F1764">
            <v>60642.893624000477</v>
          </cell>
          <cell r="G1764">
            <v>539023.96232800151</v>
          </cell>
          <cell r="H1764">
            <v>0.37082390295496032</v>
          </cell>
          <cell r="I1764">
            <v>95.763249484500136</v>
          </cell>
          <cell r="J1764">
            <v>23491498.480480008</v>
          </cell>
          <cell r="K1764">
            <v>1.0462879891128649</v>
          </cell>
          <cell r="L1764">
            <v>39.199808591084341</v>
          </cell>
          <cell r="M1764">
            <v>31898694.431580003</v>
          </cell>
          <cell r="N1764">
            <v>1.1029697327769887</v>
          </cell>
          <cell r="O1764">
            <v>33.468441955135845</v>
          </cell>
          <cell r="Q1764">
            <v>51913.740306451611</v>
          </cell>
        </row>
        <row r="1765">
          <cell r="D1765">
            <v>40845</v>
          </cell>
          <cell r="E1765" t="str">
            <v/>
          </cell>
          <cell r="F1765">
            <v>59623.222083999441</v>
          </cell>
          <cell r="G1765">
            <v>598647.18441200093</v>
          </cell>
          <cell r="H1765">
            <v>0.39764051361310004</v>
          </cell>
          <cell r="I1765">
            <v>94.330370453778855</v>
          </cell>
          <cell r="J1765">
            <v>23551121.702564009</v>
          </cell>
          <cell r="K1765">
            <v>1.0465237900931024</v>
          </cell>
          <cell r="L1765">
            <v>39.170792352740868</v>
          </cell>
          <cell r="M1765">
            <v>31920920.069764007</v>
          </cell>
          <cell r="N1765">
            <v>1.1037410251060624</v>
          </cell>
          <cell r="O1765">
            <v>33.391220819945453</v>
          </cell>
          <cell r="Q1765">
            <v>51913.740306451611</v>
          </cell>
        </row>
        <row r="1766">
          <cell r="D1766">
            <v>40846</v>
          </cell>
          <cell r="E1766" t="str">
            <v/>
          </cell>
          <cell r="F1766">
            <v>16536.466615999198</v>
          </cell>
          <cell r="G1766">
            <v>615183.65102800017</v>
          </cell>
          <cell r="H1766">
            <v>0.39500374235961039</v>
          </cell>
          <cell r="I1766">
            <v>94.481540379626509</v>
          </cell>
          <cell r="J1766">
            <v>23567658.16918001</v>
          </cell>
          <cell r="K1766">
            <v>1.0448482979182954</v>
          </cell>
          <cell r="L1766">
            <v>39.377240175052677</v>
          </cell>
          <cell r="M1766">
            <v>31878564.414480008</v>
          </cell>
          <cell r="N1766">
            <v>1.1022792652981201</v>
          </cell>
          <cell r="O1766">
            <v>33.537676229936906</v>
          </cell>
          <cell r="Q1766">
            <v>51913.740306451611</v>
          </cell>
        </row>
        <row r="1767">
          <cell r="D1767">
            <v>40847</v>
          </cell>
          <cell r="E1767" t="str">
            <v>*</v>
          </cell>
          <cell r="F1767">
            <v>15973.795960000776</v>
          </cell>
          <cell r="G1767">
            <v>631157.446988001</v>
          </cell>
          <cell r="H1767">
            <v>0.3921874541226994</v>
          </cell>
          <cell r="I1767">
            <v>94.640548532464493</v>
          </cell>
          <cell r="J1767">
            <v>23583631.965140011</v>
          </cell>
          <cell r="K1767">
            <v>1.0431556123154493</v>
          </cell>
          <cell r="L1767">
            <v>39.586447279702909</v>
          </cell>
          <cell r="M1767">
            <v>31818865.827740014</v>
          </cell>
          <cell r="N1767">
            <v>1.1002178223473416</v>
          </cell>
          <cell r="O1767">
            <v>33.744971542844013</v>
          </cell>
          <cell r="Q1767">
            <v>51913.740306451611</v>
          </cell>
        </row>
        <row r="1768">
          <cell r="D1768">
            <v>40848</v>
          </cell>
          <cell r="E1768" t="str">
            <v/>
          </cell>
          <cell r="F1768">
            <v>18161.048364000228</v>
          </cell>
          <cell r="G1768">
            <v>18161.048364000228</v>
          </cell>
          <cell r="H1768">
            <v>0.201628517673621</v>
          </cell>
          <cell r="I1768">
            <v>99.720126130324786</v>
          </cell>
          <cell r="J1768">
            <v>23601793.01350401</v>
          </cell>
          <cell r="K1768">
            <v>1.0398162107402404</v>
          </cell>
          <cell r="L1768">
            <v>41.505296169522921</v>
          </cell>
          <cell r="M1768">
            <v>31720518.758804008</v>
          </cell>
          <cell r="N1768">
            <v>1.096748539180624</v>
          </cell>
          <cell r="O1768">
            <v>33.777765076191294</v>
          </cell>
          <cell r="P1768"/>
          <cell r="Q1768">
            <v>90071.824033333323</v>
          </cell>
        </row>
        <row r="1769">
          <cell r="D1769">
            <v>40849</v>
          </cell>
          <cell r="E1769" t="str">
            <v/>
          </cell>
          <cell r="F1769">
            <v>69420.471984000207</v>
          </cell>
          <cell r="G1769">
            <v>87581.520348000427</v>
          </cell>
          <cell r="H1769">
            <v>0.48617601168812069</v>
          </cell>
          <cell r="I1769">
            <v>89.066639315957886</v>
          </cell>
          <cell r="J1769">
            <v>23671213.485488009</v>
          </cell>
          <cell r="K1769">
            <v>1.0387526005638354</v>
          </cell>
          <cell r="L1769">
            <v>41.652930818864739</v>
          </cell>
          <cell r="M1769">
            <v>31683803.600088008</v>
          </cell>
          <cell r="N1769">
            <v>1.0954105028957157</v>
          </cell>
          <cell r="O1769">
            <v>33.925590772899518</v>
          </cell>
          <cell r="P1769"/>
          <cell r="Q1769">
            <v>90071.824033333323</v>
          </cell>
        </row>
        <row r="1770">
          <cell r="D1770">
            <v>40850</v>
          </cell>
          <cell r="E1770" t="str">
            <v/>
          </cell>
          <cell r="F1770">
            <v>128914.04853199967</v>
          </cell>
          <cell r="G1770">
            <v>216495.56888000009</v>
          </cell>
          <cell r="H1770">
            <v>0.80119604994298965</v>
          </cell>
          <cell r="I1770">
            <v>63.900959144927285</v>
          </cell>
          <cell r="J1770">
            <v>23800127.534020007</v>
          </cell>
          <cell r="K1770">
            <v>1.0402978151255453</v>
          </cell>
          <cell r="L1770">
            <v>41.438535892544493</v>
          </cell>
          <cell r="M1770">
            <v>31724331.972520005</v>
          </cell>
          <cell r="N1770">
            <v>1.0967430230664663</v>
          </cell>
          <cell r="O1770">
            <v>33.778373612770565</v>
          </cell>
          <cell r="P1770"/>
          <cell r="Q1770">
            <v>90071.824033333323</v>
          </cell>
        </row>
        <row r="1771">
          <cell r="D1771">
            <v>40851</v>
          </cell>
          <cell r="E1771" t="str">
            <v/>
          </cell>
          <cell r="F1771">
            <v>137352.40708000038</v>
          </cell>
          <cell r="G1771">
            <v>353847.97596000048</v>
          </cell>
          <cell r="H1771">
            <v>0.9821272627637978</v>
          </cell>
          <cell r="I1771">
            <v>49.978181823608516</v>
          </cell>
          <cell r="J1771">
            <v>23937479.941100009</v>
          </cell>
          <cell r="K1771">
            <v>1.042198302508083</v>
          </cell>
          <cell r="L1771">
            <v>41.175633096497634</v>
          </cell>
          <cell r="M1771">
            <v>31787319.692500006</v>
          </cell>
          <cell r="N1771">
            <v>1.0988517706797525</v>
          </cell>
          <cell r="O1771">
            <v>33.546269537590021</v>
          </cell>
          <cell r="P1771"/>
          <cell r="Q1771">
            <v>90071.824033333323</v>
          </cell>
        </row>
        <row r="1772">
          <cell r="D1772">
            <v>40852</v>
          </cell>
          <cell r="E1772" t="str">
            <v/>
          </cell>
          <cell r="F1772">
            <v>100693.31363399983</v>
          </cell>
          <cell r="G1772">
            <v>454541.28959400032</v>
          </cell>
          <cell r="H1772">
            <v>1.0092862989557889</v>
          </cell>
          <cell r="I1772">
            <v>48.074354928162364</v>
          </cell>
          <cell r="J1772">
            <v>24038173.25473401</v>
          </cell>
          <cell r="K1772">
            <v>1.0424941006621242</v>
          </cell>
          <cell r="L1772">
            <v>41.134792397081654</v>
          </cell>
          <cell r="M1772">
            <v>31833583.526434008</v>
          </cell>
          <cell r="N1772">
            <v>1.100382164579186</v>
          </cell>
          <cell r="O1772">
            <v>33.378492835301699</v>
          </cell>
          <cell r="P1772"/>
          <cell r="Q1772">
            <v>90071.824033333323</v>
          </cell>
        </row>
        <row r="1773">
          <cell r="D1773">
            <v>40853</v>
          </cell>
          <cell r="E1773" t="str">
            <v/>
          </cell>
          <cell r="F1773">
            <v>133333.54327399938</v>
          </cell>
          <cell r="G1773">
            <v>587874.83286799968</v>
          </cell>
          <cell r="H1773">
            <v>1.0877889935377978</v>
          </cell>
          <cell r="I1773">
            <v>42.881919238026924</v>
          </cell>
          <cell r="J1773">
            <v>24171506.79800801</v>
          </cell>
          <cell r="K1773">
            <v>1.0441976393323331</v>
          </cell>
          <cell r="L1773">
            <v>40.8999989160151</v>
          </cell>
          <cell r="M1773">
            <v>31911779.763408009</v>
          </cell>
          <cell r="N1773">
            <v>1.1030160957974455</v>
          </cell>
          <cell r="O1773">
            <v>33.091057104272146</v>
          </cell>
          <cell r="P1773"/>
          <cell r="Q1773">
            <v>90071.824033333323</v>
          </cell>
        </row>
        <row r="1774">
          <cell r="D1774">
            <v>40854</v>
          </cell>
          <cell r="E1774" t="str">
            <v/>
          </cell>
          <cell r="F1774">
            <v>104125.5300760011</v>
          </cell>
          <cell r="G1774">
            <v>692000.36294400075</v>
          </cell>
          <cell r="H1774">
            <v>1.0975373904907406</v>
          </cell>
          <cell r="I1774">
            <v>42.269815402250984</v>
          </cell>
          <cell r="J1774">
            <v>24275632.328084011</v>
          </cell>
          <cell r="K1774">
            <v>1.0446310905174261</v>
          </cell>
          <cell r="L1774">
            <v>40.840370459659795</v>
          </cell>
          <cell r="M1774">
            <v>31965305.503384009</v>
          </cell>
          <cell r="N1774">
            <v>1.1047970261734488</v>
          </cell>
          <cell r="O1774">
            <v>32.897656774953802</v>
          </cell>
          <cell r="P1774"/>
          <cell r="Q1774">
            <v>90071.824033333323</v>
          </cell>
        </row>
        <row r="1775">
          <cell r="D1775">
            <v>40855</v>
          </cell>
          <cell r="E1775" t="str">
            <v/>
          </cell>
          <cell r="F1775">
            <v>100986.76555599977</v>
          </cell>
          <cell r="G1775">
            <v>792987.12850000057</v>
          </cell>
          <cell r="H1775">
            <v>1.1004927692573094</v>
          </cell>
          <cell r="I1775">
            <v>42.085678619883126</v>
          </cell>
          <cell r="J1775">
            <v>24376619.093640011</v>
          </cell>
          <cell r="K1775">
            <v>1.0449266484949302</v>
          </cell>
          <cell r="L1775">
            <v>40.799737846795338</v>
          </cell>
          <cell r="M1775">
            <v>32003621.898540005</v>
          </cell>
          <cell r="N1775">
            <v>1.1060520953513071</v>
          </cell>
          <cell r="O1775">
            <v>32.761823155297733</v>
          </cell>
          <cell r="P1775"/>
          <cell r="Q1775">
            <v>90071.824033333323</v>
          </cell>
        </row>
        <row r="1776">
          <cell r="D1776">
            <v>40856</v>
          </cell>
          <cell r="E1776" t="str">
            <v/>
          </cell>
          <cell r="F1776">
            <v>78155.545660000207</v>
          </cell>
          <cell r="G1776">
            <v>871142.67416000075</v>
          </cell>
          <cell r="H1776">
            <v>1.0746271822629172</v>
          </cell>
          <cell r="I1776">
            <v>43.719853687684932</v>
          </cell>
          <cell r="J1776">
            <v>24454774.639300011</v>
          </cell>
          <cell r="K1776">
            <v>1.0442450154514404</v>
          </cell>
          <cell r="L1776">
            <v>40.893479306107494</v>
          </cell>
          <cell r="M1776">
            <v>31965705.136900011</v>
          </cell>
          <cell r="N1776">
            <v>1.1046725379329203</v>
          </cell>
          <cell r="O1776">
            <v>32.911150664505485</v>
          </cell>
          <cell r="P1776"/>
          <cell r="Q1776">
            <v>90071.824033333323</v>
          </cell>
        </row>
        <row r="1777">
          <cell r="D1777">
            <v>40857</v>
          </cell>
          <cell r="E1777" t="str">
            <v/>
          </cell>
          <cell r="F1777">
            <v>89726.387387998227</v>
          </cell>
          <cell r="G1777">
            <v>960869.06154799904</v>
          </cell>
          <cell r="H1777">
            <v>1.0667809516019189</v>
          </cell>
          <cell r="I1777">
            <v>44.225659972727996</v>
          </cell>
          <cell r="J1777">
            <v>24544501.02668801</v>
          </cell>
          <cell r="K1777">
            <v>1.0440607999120883</v>
          </cell>
          <cell r="L1777">
            <v>40.91883298937308</v>
          </cell>
          <cell r="M1777">
            <v>31941664.785488006</v>
          </cell>
          <cell r="N1777">
            <v>1.1037726649069524</v>
          </cell>
          <cell r="O1777">
            <v>33.008803749122293</v>
          </cell>
          <cell r="P1777"/>
          <cell r="Q1777">
            <v>90071.824033333323</v>
          </cell>
        </row>
        <row r="1778">
          <cell r="D1778">
            <v>40858</v>
          </cell>
          <cell r="E1778" t="str">
            <v/>
          </cell>
          <cell r="F1778">
            <v>97615.787648000231</v>
          </cell>
          <cell r="G1778">
            <v>1058484.8491959993</v>
          </cell>
          <cell r="H1778">
            <v>1.0683240448849318</v>
          </cell>
          <cell r="I1778">
            <v>44.125814176722379</v>
          </cell>
          <cell r="J1778">
            <v>24642116.814336009</v>
          </cell>
          <cell r="K1778">
            <v>1.0442123047715632</v>
          </cell>
          <cell r="L1778">
            <v>40.897980690011607</v>
          </cell>
          <cell r="M1778">
            <v>31943925.264936011</v>
          </cell>
          <cell r="N1778">
            <v>1.1037816962618729</v>
          </cell>
          <cell r="O1778">
            <v>33.007822705492828</v>
          </cell>
          <cell r="P1778"/>
          <cell r="Q1778">
            <v>90071.824033333323</v>
          </cell>
        </row>
        <row r="1779">
          <cell r="D1779">
            <v>40859</v>
          </cell>
          <cell r="E1779" t="str">
            <v/>
          </cell>
          <cell r="F1779">
            <v>79135.114872000704</v>
          </cell>
          <cell r="G1779">
            <v>1137619.964068</v>
          </cell>
          <cell r="H1779">
            <v>1.0525118669435363</v>
          </cell>
          <cell r="I1779">
            <v>45.157522929673775</v>
          </cell>
          <cell r="J1779">
            <v>24721251.92920801</v>
          </cell>
          <cell r="K1779">
            <v>1.0435825146891831</v>
          </cell>
          <cell r="L1779">
            <v>40.984698253838047</v>
          </cell>
          <cell r="M1779">
            <v>31937002.134608004</v>
          </cell>
          <cell r="N1779">
            <v>1.1034734183925425</v>
          </cell>
          <cell r="O1779">
            <v>33.041320968196572</v>
          </cell>
          <cell r="P1779"/>
          <cell r="Q1779">
            <v>90071.824033333323</v>
          </cell>
        </row>
        <row r="1780">
          <cell r="D1780">
            <v>40860</v>
          </cell>
          <cell r="E1780" t="str">
            <v/>
          </cell>
          <cell r="F1780">
            <v>80334.065562000309</v>
          </cell>
          <cell r="G1780">
            <v>1217954.0296300002</v>
          </cell>
          <cell r="H1780">
            <v>1.0401562588021773</v>
          </cell>
          <cell r="I1780">
            <v>45.976906352630365</v>
          </cell>
          <cell r="J1780">
            <v>24801585.994770009</v>
          </cell>
          <cell r="K1780">
            <v>1.0430079165250923</v>
          </cell>
          <cell r="L1780">
            <v>41.06390048638773</v>
          </cell>
          <cell r="M1780">
            <v>31930609.818370007</v>
          </cell>
          <cell r="N1780">
            <v>1.1031835184139711</v>
          </cell>
          <cell r="O1780">
            <v>33.072843189731891</v>
          </cell>
          <cell r="P1780"/>
          <cell r="Q1780">
            <v>90071.824033333323</v>
          </cell>
        </row>
        <row r="1781">
          <cell r="D1781">
            <v>40861</v>
          </cell>
          <cell r="E1781" t="str">
            <v/>
          </cell>
          <cell r="F1781">
            <v>69062.393030000283</v>
          </cell>
          <cell r="G1781">
            <v>1287016.4226600006</v>
          </cell>
          <cell r="H1781">
            <v>1.0206270991214017</v>
          </cell>
          <cell r="I1781">
            <v>47.295511801363375</v>
          </cell>
          <cell r="J1781">
            <v>24870648.387800008</v>
          </cell>
          <cell r="K1781">
            <v>1.0419654238852731</v>
          </cell>
          <cell r="L1781">
            <v>41.207801416468428</v>
          </cell>
          <cell r="M1781">
            <v>31875726.870000008</v>
          </cell>
          <cell r="N1781">
            <v>1.101218437130544</v>
          </cell>
          <cell r="O1781">
            <v>33.287050794029724</v>
          </cell>
          <cell r="P1781"/>
          <cell r="Q1781">
            <v>90071.824033333323</v>
          </cell>
        </row>
        <row r="1782">
          <cell r="D1782">
            <v>40862</v>
          </cell>
          <cell r="E1782" t="str">
            <v/>
          </cell>
          <cell r="F1782">
            <v>84335.127595998856</v>
          </cell>
          <cell r="G1782">
            <v>1371351.5502559994</v>
          </cell>
          <cell r="H1782">
            <v>1.0150059429228369</v>
          </cell>
          <cell r="I1782">
            <v>47.680353170216947</v>
          </cell>
          <cell r="J1782">
            <v>24954983.515396006</v>
          </cell>
          <cell r="K1782">
            <v>1.0415682211867761</v>
          </cell>
          <cell r="L1782">
            <v>41.262698604470316</v>
          </cell>
          <cell r="M1782">
            <v>31809288.550396007</v>
          </cell>
          <cell r="N1782">
            <v>1.0988544205194637</v>
          </cell>
          <cell r="O1782">
            <v>33.545978549264802</v>
          </cell>
          <cell r="P1782"/>
          <cell r="Q1782">
            <v>90071.824033333323</v>
          </cell>
        </row>
        <row r="1783">
          <cell r="D1783">
            <v>40863</v>
          </cell>
          <cell r="E1783" t="str">
            <v/>
          </cell>
          <cell r="F1783">
            <v>84735.020794001262</v>
          </cell>
          <cell r="G1783">
            <v>1456086.5710500006</v>
          </cell>
          <cell r="H1783">
            <v>1.0103649134156121</v>
          </cell>
          <cell r="I1783">
            <v>47.999867659769244</v>
          </cell>
          <cell r="J1783">
            <v>25039718.536190007</v>
          </cell>
          <cell r="K1783">
            <v>1.0411906219804237</v>
          </cell>
          <cell r="L1783">
            <v>41.314921679312263</v>
          </cell>
          <cell r="M1783">
            <v>31773038.726090007</v>
          </cell>
          <cell r="N1783">
            <v>1.0975334984504308</v>
          </cell>
          <cell r="O1783">
            <v>33.691242997259998</v>
          </cell>
          <cell r="Q1783">
            <v>90071.824033333323</v>
          </cell>
        </row>
        <row r="1784">
          <cell r="D1784">
            <v>40864</v>
          </cell>
          <cell r="E1784" t="str">
            <v/>
          </cell>
          <cell r="F1784">
            <v>82798.008437999859</v>
          </cell>
          <cell r="G1784">
            <v>1538884.5794880004</v>
          </cell>
          <cell r="H1784">
            <v>1.0050048757680696</v>
          </cell>
          <cell r="I1784">
            <v>48.370873955029204</v>
          </cell>
          <cell r="J1784">
            <v>25122516.544628005</v>
          </cell>
          <cell r="K1784">
            <v>1.0407355972228394</v>
          </cell>
          <cell r="L1784">
            <v>41.377898530769826</v>
          </cell>
          <cell r="M1784">
            <v>31751281.196828</v>
          </cell>
          <cell r="N1784">
            <v>1.0967133165064129</v>
          </cell>
          <cell r="O1784">
            <v>33.78165095990142</v>
          </cell>
          <cell r="Q1784">
            <v>90071.824033333323</v>
          </cell>
        </row>
        <row r="1785">
          <cell r="D1785">
            <v>40865</v>
          </cell>
          <cell r="E1785" t="str">
            <v/>
          </cell>
          <cell r="F1785">
            <v>73286.908499998739</v>
          </cell>
          <cell r="G1785">
            <v>1612171.4879879991</v>
          </cell>
          <cell r="H1785">
            <v>0.9943740301390388</v>
          </cell>
          <cell r="I1785">
            <v>49.112991703779819</v>
          </cell>
          <cell r="J1785">
            <v>25195803.453128003</v>
          </cell>
          <cell r="K1785">
            <v>1.0398914095862843</v>
          </cell>
          <cell r="L1785">
            <v>41.494868403771875</v>
          </cell>
          <cell r="M1785">
            <v>31716990.227727998</v>
          </cell>
          <cell r="N1785">
            <v>1.0954603497451496</v>
          </cell>
          <cell r="O1785">
            <v>33.920076017032052</v>
          </cell>
          <cell r="Q1785">
            <v>90071.824033333323</v>
          </cell>
        </row>
        <row r="1786">
          <cell r="D1786">
            <v>40866</v>
          </cell>
          <cell r="E1786" t="str">
            <v/>
          </cell>
          <cell r="F1786">
            <v>80106.576134001065</v>
          </cell>
          <cell r="G1786">
            <v>1692278.0641220002</v>
          </cell>
          <cell r="H1786">
            <v>0.98884715046711313</v>
          </cell>
          <cell r="I1786">
            <v>49.502091628686294</v>
          </cell>
          <cell r="J1786">
            <v>25275910.029262003</v>
          </cell>
          <cell r="K1786">
            <v>1.0393338968300085</v>
          </cell>
          <cell r="L1786">
            <v>41.572210407180911</v>
          </cell>
          <cell r="M1786">
            <v>31690207.234361999</v>
          </cell>
          <cell r="N1786">
            <v>1.0944668384617302</v>
          </cell>
          <cell r="O1786">
            <v>34.030104412104656</v>
          </cell>
          <cell r="Q1786">
            <v>90071.824033333323</v>
          </cell>
        </row>
        <row r="1787">
          <cell r="D1787">
            <v>40867</v>
          </cell>
          <cell r="E1787" t="str">
            <v/>
          </cell>
          <cell r="F1787">
            <v>117016.02548199907</v>
          </cell>
          <cell r="G1787">
            <v>1809294.0896039994</v>
          </cell>
          <cell r="H1787">
            <v>1.004361857340885</v>
          </cell>
          <cell r="I1787">
            <v>48.415524840211624</v>
          </cell>
          <cell r="J1787">
            <v>25392926.054744001</v>
          </cell>
          <cell r="K1787">
            <v>1.0402925979173152</v>
          </cell>
          <cell r="L1787">
            <v>41.43925880724121</v>
          </cell>
          <cell r="M1787">
            <v>31673381.950943999</v>
          </cell>
          <cell r="N1787">
            <v>1.0938173337706016</v>
          </cell>
          <cell r="O1787">
            <v>34.10216282862465</v>
          </cell>
          <cell r="Q1787">
            <v>90071.824033333323</v>
          </cell>
        </row>
        <row r="1788">
          <cell r="D1788">
            <v>40868</v>
          </cell>
          <cell r="E1788" t="str">
            <v/>
          </cell>
          <cell r="F1788">
            <v>89795.384632000438</v>
          </cell>
          <cell r="G1788">
            <v>1899089.4742359999</v>
          </cell>
          <cell r="H1788">
            <v>1.0040080022472877</v>
          </cell>
          <cell r="I1788">
            <v>48.44010941236678</v>
          </cell>
          <cell r="J1788">
            <v>25482721.439376</v>
          </cell>
          <cell r="K1788">
            <v>1.0401331795426703</v>
          </cell>
          <cell r="L1788">
            <v>41.461351522507371</v>
          </cell>
          <cell r="M1788">
            <v>31595325.412375994</v>
          </cell>
          <cell r="N1788">
            <v>1.0910534654728565</v>
          </cell>
          <cell r="O1788">
            <v>34.409923586879799</v>
          </cell>
          <cell r="Q1788">
            <v>90071.824033333323</v>
          </cell>
        </row>
        <row r="1789">
          <cell r="D1789">
            <v>40869</v>
          </cell>
          <cell r="E1789" t="str">
            <v/>
          </cell>
          <cell r="F1789">
            <v>82864.848102000076</v>
          </cell>
          <cell r="G1789">
            <v>1981954.3223379999</v>
          </cell>
          <cell r="H1789">
            <v>1.000188835969458</v>
          </cell>
          <cell r="I1789">
            <v>48.706040008957373</v>
          </cell>
          <cell r="J1789">
            <v>25565586.287478</v>
          </cell>
          <cell r="K1789">
            <v>1.0396930802295901</v>
          </cell>
          <cell r="L1789">
            <v>41.52237350269121</v>
          </cell>
          <cell r="M1789">
            <v>31521624.171277996</v>
          </cell>
          <cell r="N1789">
            <v>1.0884403311105229</v>
          </cell>
          <cell r="O1789">
            <v>34.70257445823519</v>
          </cell>
          <cell r="Q1789">
            <v>90071.824033333323</v>
          </cell>
        </row>
        <row r="1790">
          <cell r="D1790">
            <v>40870</v>
          </cell>
          <cell r="E1790" t="str">
            <v/>
          </cell>
          <cell r="F1790">
            <v>92812.923359999928</v>
          </cell>
          <cell r="G1790">
            <v>2074767.2456979998</v>
          </cell>
          <cell r="H1790">
            <v>1.0015037723528675</v>
          </cell>
          <cell r="I1790">
            <v>48.614358736343412</v>
          </cell>
          <cell r="J1790">
            <v>25658399.210838001</v>
          </cell>
          <cell r="K1790">
            <v>1.0396592819495925</v>
          </cell>
          <cell r="L1790">
            <v>41.527061719791483</v>
          </cell>
          <cell r="M1790">
            <v>31482889.218837999</v>
          </cell>
          <cell r="N1790">
            <v>1.0870348325186301</v>
          </cell>
          <cell r="O1790">
            <v>34.860650627157611</v>
          </cell>
          <cell r="Q1790">
            <v>90071.824033333323</v>
          </cell>
        </row>
        <row r="1791">
          <cell r="D1791">
            <v>40871</v>
          </cell>
          <cell r="E1791" t="str">
            <v/>
          </cell>
          <cell r="F1791">
            <v>55044.077457999258</v>
          </cell>
          <cell r="G1791">
            <v>2129811.3231559992</v>
          </cell>
          <cell r="H1791">
            <v>0.98523749704449315</v>
          </cell>
          <cell r="I1791">
            <v>49.75742000883924</v>
          </cell>
          <cell r="J1791">
            <v>25713443.288295999</v>
          </cell>
          <cell r="K1791">
            <v>1.0381009288657579</v>
          </cell>
          <cell r="L1791">
            <v>41.743519371648475</v>
          </cell>
          <cell r="M1791">
            <v>31434295.118295994</v>
          </cell>
          <cell r="N1791">
            <v>1.0852891163170661</v>
          </cell>
          <cell r="O1791">
            <v>35.057643013826038</v>
          </cell>
          <cell r="Q1791">
            <v>90071.824033333323</v>
          </cell>
        </row>
        <row r="1792">
          <cell r="D1792">
            <v>40872</v>
          </cell>
          <cell r="E1792" t="str">
            <v/>
          </cell>
          <cell r="F1792">
            <v>60732.541466000825</v>
          </cell>
          <cell r="G1792">
            <v>2190543.8646220001</v>
          </cell>
          <cell r="H1792">
            <v>0.97279871397356654</v>
          </cell>
          <cell r="I1792">
            <v>50.644508357195029</v>
          </cell>
          <cell r="J1792">
            <v>25774175.829762001</v>
          </cell>
          <cell r="K1792">
            <v>1.0367826903205124</v>
          </cell>
          <cell r="L1792">
            <v>41.927074810406936</v>
          </cell>
          <cell r="M1792">
            <v>31391447.175361998</v>
          </cell>
          <cell r="N1792">
            <v>1.0837419957828307</v>
          </cell>
          <cell r="O1792">
            <v>35.232827679483393</v>
          </cell>
          <cell r="Q1792">
            <v>90071.824033333323</v>
          </cell>
        </row>
        <row r="1793">
          <cell r="D1793">
            <v>40873</v>
          </cell>
          <cell r="E1793" t="str">
            <v/>
          </cell>
          <cell r="F1793">
            <v>56356.732676000807</v>
          </cell>
          <cell r="G1793">
            <v>2246900.5972980009</v>
          </cell>
          <cell r="H1793">
            <v>0.95944824777001558</v>
          </cell>
          <cell r="I1793">
            <v>51.608948255867347</v>
          </cell>
          <cell r="J1793">
            <v>25830532.562438</v>
          </cell>
          <cell r="K1793">
            <v>1.0352985855120167</v>
          </cell>
          <cell r="L1793">
            <v>42.1342161317109</v>
          </cell>
          <cell r="M1793">
            <v>31351811.007437997</v>
          </cell>
          <cell r="N1793">
            <v>1.0823059434290192</v>
          </cell>
          <cell r="O1793">
            <v>35.395941261166442</v>
          </cell>
          <cell r="Q1793">
            <v>90071.824033333323</v>
          </cell>
        </row>
        <row r="1794">
          <cell r="D1794">
            <v>40874</v>
          </cell>
          <cell r="E1794" t="str">
            <v/>
          </cell>
          <cell r="F1794">
            <v>49336.724547999678</v>
          </cell>
          <cell r="G1794">
            <v>2296237.3218460009</v>
          </cell>
          <cell r="H1794">
            <v>0.94420011638227475</v>
          </cell>
          <cell r="I1794">
            <v>52.725815714777347</v>
          </cell>
          <cell r="J1794">
            <v>25879869.286986001</v>
          </cell>
          <cell r="K1794">
            <v>1.0335448049749716</v>
          </cell>
          <cell r="L1794">
            <v>42.379661243648378</v>
          </cell>
          <cell r="M1794">
            <v>31317193.677485999</v>
          </cell>
          <cell r="N1794">
            <v>1.0810433167249205</v>
          </cell>
          <cell r="O1794">
            <v>35.53975753017086</v>
          </cell>
          <cell r="Q1794">
            <v>90071.824033333323</v>
          </cell>
        </row>
        <row r="1795">
          <cell r="D1795">
            <v>40875</v>
          </cell>
          <cell r="E1795" t="str">
            <v/>
          </cell>
          <cell r="F1795">
            <v>57532.312933999783</v>
          </cell>
          <cell r="G1795">
            <v>2353769.6347800004</v>
          </cell>
          <cell r="H1795">
            <v>0.93329076150421031</v>
          </cell>
          <cell r="I1795">
            <v>53.53472014542826</v>
          </cell>
          <cell r="J1795">
            <v>25937401.599920001</v>
          </cell>
          <cell r="K1795">
            <v>1.0321297242723244</v>
          </cell>
          <cell r="L1795">
            <v>42.57822510430718</v>
          </cell>
          <cell r="M1795">
            <v>31288917.044020005</v>
          </cell>
          <cell r="N1795">
            <v>1.0799997097421006</v>
          </cell>
          <cell r="O1795">
            <v>35.65890974815369</v>
          </cell>
          <cell r="Q1795">
            <v>90071.824033333323</v>
          </cell>
        </row>
        <row r="1796">
          <cell r="D1796">
            <v>40876</v>
          </cell>
          <cell r="E1796" t="str">
            <v/>
          </cell>
          <cell r="F1796">
            <v>54922.17287999906</v>
          </cell>
          <cell r="G1796">
            <v>2408691.8076599995</v>
          </cell>
          <cell r="H1796">
            <v>0.92213451971878135</v>
          </cell>
          <cell r="I1796">
            <v>54.370229630427588</v>
          </cell>
          <cell r="J1796">
            <v>25992323.772799999</v>
          </cell>
          <cell r="K1796">
            <v>1.0306212566859063</v>
          </cell>
          <cell r="L1796">
            <v>42.790400758552892</v>
          </cell>
          <cell r="M1796">
            <v>31267487.252100002</v>
          </cell>
          <cell r="N1796">
            <v>1.0791925509260576</v>
          </cell>
          <cell r="O1796">
            <v>35.751241122337873</v>
          </cell>
          <cell r="Q1796">
            <v>90071.824033333323</v>
          </cell>
        </row>
        <row r="1797">
          <cell r="D1797">
            <v>40877</v>
          </cell>
          <cell r="E1797" t="str">
            <v>*</v>
          </cell>
          <cell r="F1797">
            <v>50547.782360001467</v>
          </cell>
          <cell r="G1797">
            <v>2459239.5900200009</v>
          </cell>
          <cell r="H1797">
            <v>0.91010317466569723</v>
          </cell>
          <cell r="I1797">
            <v>55.280467045490525</v>
          </cell>
          <cell r="J1797">
            <v>26042871.555160001</v>
          </cell>
          <cell r="K1797">
            <v>1.0289506939091884</v>
          </cell>
          <cell r="L1797">
            <v>43.025982675658071</v>
          </cell>
          <cell r="M1797">
            <v>31240348.529060002</v>
          </cell>
          <cell r="N1797">
            <v>1.078188462448104</v>
          </cell>
          <cell r="O1797">
            <v>35.866312435796253</v>
          </cell>
          <cell r="Q1797">
            <v>90071.824033333323</v>
          </cell>
        </row>
        <row r="1798">
          <cell r="D1798">
            <v>40878</v>
          </cell>
          <cell r="E1798" t="str">
            <v/>
          </cell>
          <cell r="F1798">
            <v>45551.133511999091</v>
          </cell>
          <cell r="G1798">
            <v>45551.133511999091</v>
          </cell>
          <cell r="H1798">
            <v>0.36875261471805032</v>
          </cell>
          <cell r="I1798">
            <v>86.226843465726603</v>
          </cell>
          <cell r="J1798">
            <v>26088422.688671999</v>
          </cell>
          <cell r="K1798">
            <v>1.0257442061466782</v>
          </cell>
          <cell r="L1798">
            <v>43.443089769860279</v>
          </cell>
          <cell r="M1798">
            <v>31216683.915272001</v>
          </cell>
          <cell r="N1798">
            <v>1.0771743004173109</v>
          </cell>
          <cell r="O1798">
            <v>36.112323637368995</v>
          </cell>
          <cell r="Q1798">
            <v>123527.62175483872</v>
          </cell>
        </row>
        <row r="1799">
          <cell r="D1799">
            <v>40879</v>
          </cell>
          <cell r="E1799" t="str">
            <v/>
          </cell>
          <cell r="F1799">
            <v>51056.613822000363</v>
          </cell>
          <cell r="G1799">
            <v>96607.747333999461</v>
          </cell>
          <cell r="H1799">
            <v>0.39103702460059392</v>
          </cell>
          <cell r="I1799">
            <v>84.379437153827453</v>
          </cell>
          <cell r="J1799">
            <v>26139479.302494001</v>
          </cell>
          <cell r="K1799">
            <v>1.0227841328812211</v>
          </cell>
          <cell r="L1799">
            <v>43.886581175833804</v>
          </cell>
          <cell r="M1799">
            <v>31193200.426194005</v>
          </cell>
          <cell r="N1799">
            <v>1.0761667588269734</v>
          </cell>
          <cell r="O1799">
            <v>36.248913242965351</v>
          </cell>
          <cell r="Q1799">
            <v>123527.62175483872</v>
          </cell>
        </row>
        <row r="1800">
          <cell r="D1800">
            <v>40880</v>
          </cell>
          <cell r="E1800" t="str">
            <v/>
          </cell>
          <cell r="F1800">
            <v>49228.155823999477</v>
          </cell>
          <cell r="G1800">
            <v>145835.90315799892</v>
          </cell>
          <cell r="H1800">
            <v>0.39353115545130124</v>
          </cell>
          <cell r="I1800">
            <v>84.16988109889823</v>
          </cell>
          <cell r="J1800">
            <v>26188707.458317999</v>
          </cell>
          <cell r="K1800">
            <v>1.0197813366368613</v>
          </cell>
          <cell r="L1800">
            <v>44.338575612081634</v>
          </cell>
          <cell r="M1800">
            <v>31173025.456118003</v>
          </cell>
          <cell r="N1800">
            <v>1.0752737095116178</v>
          </cell>
          <cell r="O1800">
            <v>36.370235154850491</v>
          </cell>
          <cell r="Q1800">
            <v>123527.62175483872</v>
          </cell>
        </row>
        <row r="1801">
          <cell r="D1801">
            <v>40881</v>
          </cell>
          <cell r="E1801" t="str">
            <v/>
          </cell>
          <cell r="F1801">
            <v>48668.308528000212</v>
          </cell>
          <cell r="G1801">
            <v>194504.21168599912</v>
          </cell>
          <cell r="H1801">
            <v>0.39364518016874261</v>
          </cell>
          <cell r="I1801">
            <v>84.160288816512292</v>
          </cell>
          <cell r="J1801">
            <v>26237375.766845997</v>
          </cell>
          <cell r="K1801">
            <v>1.0167855938568626</v>
          </cell>
          <cell r="L1801">
            <v>44.791574980071381</v>
          </cell>
          <cell r="M1801">
            <v>31152795.864245996</v>
          </cell>
          <cell r="N1801">
            <v>1.0743791035618984</v>
          </cell>
          <cell r="O1801">
            <v>36.492006951946486</v>
          </cell>
          <cell r="Q1801">
            <v>123527.62175483872</v>
          </cell>
        </row>
        <row r="1802">
          <cell r="D1802">
            <v>40882</v>
          </cell>
          <cell r="E1802" t="str">
            <v/>
          </cell>
          <cell r="F1802">
            <v>52398.517449999868</v>
          </cell>
          <cell r="G1802">
            <v>246902.72913599899</v>
          </cell>
          <cell r="H1802">
            <v>0.39975306838824903</v>
          </cell>
          <cell r="I1802">
            <v>83.644999534357467</v>
          </cell>
          <cell r="J1802">
            <v>26289774.284295999</v>
          </cell>
          <cell r="K1802">
            <v>1.0139622655932607</v>
          </cell>
          <cell r="L1802">
            <v>45.220352448744208</v>
          </cell>
          <cell r="M1802">
            <v>31107640.551396001</v>
          </cell>
          <cell r="N1802">
            <v>1.0726253592191333</v>
          </cell>
          <cell r="O1802">
            <v>36.731412820650313</v>
          </cell>
          <cell r="Q1802">
            <v>123527.62175483872</v>
          </cell>
        </row>
        <row r="1803">
          <cell r="D1803">
            <v>40883</v>
          </cell>
          <cell r="E1803" t="str">
            <v/>
          </cell>
          <cell r="F1803">
            <v>56794.655676000686</v>
          </cell>
          <cell r="G1803">
            <v>303697.38481199968</v>
          </cell>
          <cell r="H1803">
            <v>0.40975637742347493</v>
          </cell>
          <cell r="I1803">
            <v>82.795345346413271</v>
          </cell>
          <cell r="J1803">
            <v>26346568.939971998</v>
          </cell>
          <cell r="K1803">
            <v>1.0113344614656554</v>
          </cell>
          <cell r="L1803">
            <v>45.621014417358822</v>
          </cell>
          <cell r="M1803">
            <v>30901329.840572003</v>
          </cell>
          <cell r="N1803">
            <v>1.0653164606134491</v>
          </cell>
          <cell r="O1803">
            <v>37.738902256954042</v>
          </cell>
          <cell r="Q1803">
            <v>123527.62175483872</v>
          </cell>
        </row>
        <row r="1804">
          <cell r="D1804">
            <v>40884</v>
          </cell>
          <cell r="E1804" t="str">
            <v/>
          </cell>
          <cell r="F1804">
            <v>48115.883951999349</v>
          </cell>
          <cell r="G1804">
            <v>351813.26876399905</v>
          </cell>
          <cell r="H1804">
            <v>0.40686477794095716</v>
          </cell>
          <cell r="I1804">
            <v>83.041631343910282</v>
          </cell>
          <cell r="J1804">
            <v>26394684.823923998</v>
          </cell>
          <cell r="K1804">
            <v>1.0083998907898788</v>
          </cell>
          <cell r="L1804">
            <v>46.070208613142547</v>
          </cell>
          <cell r="M1804">
            <v>30617822.236024003</v>
          </cell>
          <cell r="N1804">
            <v>1.0553493792903927</v>
          </cell>
          <cell r="O1804">
            <v>39.137607120491126</v>
          </cell>
          <cell r="Q1804">
            <v>123527.62175483872</v>
          </cell>
        </row>
        <row r="1805">
          <cell r="D1805">
            <v>40885</v>
          </cell>
          <cell r="E1805" t="str">
            <v/>
          </cell>
          <cell r="F1805">
            <v>45362.639849999294</v>
          </cell>
          <cell r="G1805">
            <v>397175.90861399833</v>
          </cell>
          <cell r="H1805">
            <v>0.40191001713999291</v>
          </cell>
          <cell r="I1805">
            <v>83.462370006567284</v>
          </cell>
          <cell r="J1805">
            <v>26440047.463773996</v>
          </cell>
          <cell r="K1805">
            <v>1.0053881957593753</v>
          </cell>
          <cell r="L1805">
            <v>46.533093198850572</v>
          </cell>
          <cell r="M1805">
            <v>30346565.658474002</v>
          </cell>
          <cell r="N1805">
            <v>1.0458081431291668</v>
          </cell>
          <cell r="O1805">
            <v>40.502479382205657</v>
          </cell>
          <cell r="Q1805">
            <v>123527.62175483872</v>
          </cell>
        </row>
        <row r="1806">
          <cell r="D1806">
            <v>40886</v>
          </cell>
          <cell r="E1806" t="str">
            <v/>
          </cell>
          <cell r="F1806">
            <v>37489.754218000358</v>
          </cell>
          <cell r="G1806">
            <v>434665.66283199866</v>
          </cell>
          <cell r="H1806">
            <v>0.39097478015858539</v>
          </cell>
          <cell r="I1806">
            <v>84.384660428913278</v>
          </cell>
          <cell r="J1806">
            <v>26477537.217991997</v>
          </cell>
          <cell r="K1806">
            <v>1.0021066928241458</v>
          </cell>
          <cell r="L1806">
            <v>47.039562142861335</v>
          </cell>
          <cell r="M1806">
            <v>29974102.843792006</v>
          </cell>
          <cell r="N1806">
            <v>1.0327832516570579</v>
          </cell>
          <cell r="O1806">
            <v>42.40472314741497</v>
          </cell>
          <cell r="Q1806">
            <v>123527.62175483872</v>
          </cell>
        </row>
        <row r="1807">
          <cell r="D1807">
            <v>40887</v>
          </cell>
          <cell r="E1807" t="str">
            <v/>
          </cell>
          <cell r="F1807">
            <v>54125.959466000495</v>
          </cell>
          <cell r="G1807">
            <v>488791.62229799916</v>
          </cell>
          <cell r="H1807">
            <v>0.39569418997484473</v>
          </cell>
          <cell r="I1807">
            <v>83.987742369660197</v>
          </cell>
          <cell r="J1807">
            <v>26531663.177457996</v>
          </cell>
          <cell r="K1807">
            <v>0.99948243808998194</v>
          </cell>
          <cell r="L1807">
            <v>47.446136290772543</v>
          </cell>
          <cell r="M1807">
            <v>29798042.387758005</v>
          </cell>
          <cell r="N1807">
            <v>1.0265290985764497</v>
          </cell>
          <cell r="O1807">
            <v>43.333363799754565</v>
          </cell>
          <cell r="Q1807">
            <v>123527.62175483872</v>
          </cell>
        </row>
        <row r="1808">
          <cell r="D1808">
            <v>40888</v>
          </cell>
          <cell r="E1808" t="str">
            <v/>
          </cell>
          <cell r="F1808">
            <v>50803.795806000715</v>
          </cell>
          <cell r="G1808">
            <v>539595.41810399992</v>
          </cell>
          <cell r="H1808">
            <v>0.3971106075036529</v>
          </cell>
          <cell r="I1808">
            <v>83.868276565011101</v>
          </cell>
          <cell r="J1808">
            <v>26582466.973263998</v>
          </cell>
          <cell r="K1808">
            <v>0.99675792332293045</v>
          </cell>
          <cell r="L1808">
            <v>47.86965681400126</v>
          </cell>
          <cell r="M1808">
            <v>29634655.894264013</v>
          </cell>
          <cell r="N1808">
            <v>1.0207137659179728</v>
          </cell>
          <cell r="O1808">
            <v>44.205291693036862</v>
          </cell>
          <cell r="Q1808">
            <v>123527.62175483872</v>
          </cell>
        </row>
        <row r="1809">
          <cell r="D1809">
            <v>40889</v>
          </cell>
          <cell r="E1809" t="str">
            <v/>
          </cell>
          <cell r="F1809">
            <v>57125.136532000026</v>
          </cell>
          <cell r="G1809">
            <v>596720.55463599996</v>
          </cell>
          <cell r="H1809">
            <v>0.40255541376020609</v>
          </cell>
          <cell r="I1809">
            <v>83.407660155603963</v>
          </cell>
          <cell r="J1809">
            <v>26639592.109795999</v>
          </cell>
          <cell r="K1809">
            <v>0.99429446883505745</v>
          </cell>
          <cell r="L1809">
            <v>48.253803067610825</v>
          </cell>
          <cell r="M1809">
            <v>29522255.758896008</v>
          </cell>
          <cell r="N1809">
            <v>1.0166563748798987</v>
          </cell>
          <cell r="O1809">
            <v>44.818292426513885</v>
          </cell>
          <cell r="Q1809">
            <v>123527.62175483872</v>
          </cell>
        </row>
        <row r="1810">
          <cell r="D1810">
            <v>40890</v>
          </cell>
          <cell r="E1810" t="str">
            <v/>
          </cell>
          <cell r="F1810">
            <v>51803.437831999909</v>
          </cell>
          <cell r="G1810">
            <v>648523.99246799992</v>
          </cell>
          <cell r="H1810">
            <v>0.40384863118376046</v>
          </cell>
          <cell r="I1810">
            <v>83.29794824209371</v>
          </cell>
          <cell r="J1810">
            <v>26691395.547628</v>
          </cell>
          <cell r="K1810">
            <v>0.99165591061742775</v>
          </cell>
          <cell r="L1810">
            <v>48.666491336873506</v>
          </cell>
          <cell r="M1810">
            <v>29402762.604828011</v>
          </cell>
          <cell r="N1810">
            <v>1.012356250394554</v>
          </cell>
          <cell r="O1810">
            <v>45.472000432351912</v>
          </cell>
          <cell r="Q1810">
            <v>123527.62175483872</v>
          </cell>
        </row>
        <row r="1811">
          <cell r="D1811">
            <v>40891</v>
          </cell>
          <cell r="E1811" t="str">
            <v/>
          </cell>
          <cell r="F1811">
            <v>56771.323565999475</v>
          </cell>
          <cell r="G1811">
            <v>705295.31603399944</v>
          </cell>
          <cell r="H1811">
            <v>0.40782973187612614</v>
          </cell>
          <cell r="I1811">
            <v>82.959502284707767</v>
          </cell>
          <cell r="J1811">
            <v>26748166.871194001</v>
          </cell>
          <cell r="K1811">
            <v>0.98922518733638776</v>
          </cell>
          <cell r="L1811">
            <v>49.047773613098421</v>
          </cell>
          <cell r="M1811">
            <v>29328309.32969401</v>
          </cell>
          <cell r="N1811">
            <v>1.0096081670280734</v>
          </cell>
          <cell r="O1811">
            <v>45.891879616621765</v>
          </cell>
          <cell r="Q1811">
            <v>123527.62175483872</v>
          </cell>
        </row>
        <row r="1812">
          <cell r="D1812">
            <v>40892</v>
          </cell>
          <cell r="E1812" t="str">
            <v/>
          </cell>
          <cell r="F1812">
            <v>52485.459454000149</v>
          </cell>
          <cell r="G1812">
            <v>757780.77548799955</v>
          </cell>
          <cell r="H1812">
            <v>0.40896697959691575</v>
          </cell>
          <cell r="I1812">
            <v>82.862632905203952</v>
          </cell>
          <cell r="J1812">
            <v>26800652.330648001</v>
          </cell>
          <cell r="K1812">
            <v>0.98665878921349914</v>
          </cell>
          <cell r="L1812">
            <v>49.451449998704213</v>
          </cell>
          <cell r="M1812">
            <v>29279961.172148012</v>
          </cell>
          <cell r="N1812">
            <v>1.00775957588448</v>
          </cell>
          <cell r="O1812">
            <v>46.175230815468993</v>
          </cell>
          <cell r="Q1812">
            <v>123527.62175483872</v>
          </cell>
        </row>
        <row r="1813">
          <cell r="D1813">
            <v>40893</v>
          </cell>
          <cell r="E1813" t="str">
            <v/>
          </cell>
          <cell r="F1813">
            <v>62604.15150799902</v>
          </cell>
          <cell r="G1813">
            <v>820384.9269959986</v>
          </cell>
          <cell r="H1813">
            <v>0.41508172187603432</v>
          </cell>
          <cell r="I1813">
            <v>82.340439963486531</v>
          </cell>
          <cell r="J1813">
            <v>26863256.482156001</v>
          </cell>
          <cell r="K1813">
            <v>0.9844864580266649</v>
          </cell>
          <cell r="L1813">
            <v>49.794009510733247</v>
          </cell>
          <cell r="M1813">
            <v>29237886.93975601</v>
          </cell>
          <cell r="N1813">
            <v>1.0061275573010444</v>
          </cell>
          <cell r="O1813">
            <v>46.425980533464326</v>
          </cell>
          <cell r="Q1813">
            <v>123527.62175483872</v>
          </cell>
        </row>
        <row r="1814">
          <cell r="D1814">
            <v>40894</v>
          </cell>
          <cell r="E1814" t="str">
            <v/>
          </cell>
          <cell r="F1814">
            <v>87429.760544000776</v>
          </cell>
          <cell r="G1814">
            <v>907814.68753999937</v>
          </cell>
          <cell r="H1814">
            <v>0.43229897260488126</v>
          </cell>
          <cell r="I1814">
            <v>80.859585119089246</v>
          </cell>
          <cell r="J1814">
            <v>26950686.242700003</v>
          </cell>
          <cell r="K1814">
            <v>0.98323941711915641</v>
          </cell>
          <cell r="L1814">
            <v>49.991008203502531</v>
          </cell>
          <cell r="M1814">
            <v>29211956.716500014</v>
          </cell>
          <cell r="N1814">
            <v>1.0050515776021192</v>
          </cell>
          <cell r="O1814">
            <v>46.591599290124741</v>
          </cell>
          <cell r="Q1814">
            <v>123527.62175483872</v>
          </cell>
        </row>
        <row r="1815">
          <cell r="D1815">
            <v>40895</v>
          </cell>
          <cell r="E1815" t="str">
            <v/>
          </cell>
          <cell r="F1815">
            <v>78143.732419999302</v>
          </cell>
          <cell r="G1815">
            <v>985958.41995999869</v>
          </cell>
          <cell r="H1815">
            <v>0.44342687892321447</v>
          </cell>
          <cell r="I1815">
            <v>79.895988680654526</v>
          </cell>
          <cell r="J1815">
            <v>27028829.975120001</v>
          </cell>
          <cell r="K1815">
            <v>0.98166630433524671</v>
          </cell>
          <cell r="L1815">
            <v>50.239873828869911</v>
          </cell>
          <cell r="M1815">
            <v>29194927.640920013</v>
          </cell>
          <cell r="N1815">
            <v>1.004282183401207</v>
          </cell>
          <cell r="O1815">
            <v>46.710172459510147</v>
          </cell>
          <cell r="Q1815">
            <v>123527.62175483872</v>
          </cell>
        </row>
        <row r="1816">
          <cell r="D1816">
            <v>40896</v>
          </cell>
          <cell r="E1816" t="str">
            <v/>
          </cell>
          <cell r="F1816">
            <v>63074.398814000313</v>
          </cell>
          <cell r="G1816">
            <v>1049032.8187739991</v>
          </cell>
          <cell r="H1816">
            <v>0.4469628155657539</v>
          </cell>
          <cell r="I1816">
            <v>79.588992059757501</v>
          </cell>
          <cell r="J1816">
            <v>27091904.373934001</v>
          </cell>
          <cell r="K1816">
            <v>0.97956238170677346</v>
          </cell>
          <cell r="L1816">
            <v>50.573321027532003</v>
          </cell>
          <cell r="M1816">
            <v>29164988.817634013</v>
          </cell>
          <cell r="N1816">
            <v>1.0030690663689976</v>
          </cell>
          <cell r="O1816">
            <v>46.897372468598455</v>
          </cell>
          <cell r="Q1816">
            <v>123527.62175483872</v>
          </cell>
        </row>
        <row r="1817">
          <cell r="D1817">
            <v>40897</v>
          </cell>
          <cell r="E1817" t="str">
            <v/>
          </cell>
          <cell r="F1817">
            <v>62461.972310000652</v>
          </cell>
          <cell r="G1817">
            <v>1111494.7910839997</v>
          </cell>
          <cell r="H1817">
            <v>0.44989726803368235</v>
          </cell>
          <cell r="I1817">
            <v>79.333970116970121</v>
          </cell>
          <cell r="J1817">
            <v>27154366.346244</v>
          </cell>
          <cell r="K1817">
            <v>0.97745512433658699</v>
          </cell>
          <cell r="L1817">
            <v>50.907975097830672</v>
          </cell>
          <cell r="M1817">
            <v>29088730.478944015</v>
          </cell>
          <cell r="N1817">
            <v>1.0002636200418784</v>
          </cell>
          <cell r="O1817">
            <v>47.331415354391027</v>
          </cell>
          <cell r="Q1817">
            <v>123527.62175483872</v>
          </cell>
        </row>
        <row r="1818">
          <cell r="D1818">
            <v>40898</v>
          </cell>
          <cell r="E1818" t="str">
            <v/>
          </cell>
          <cell r="F1818">
            <v>74715.621401998869</v>
          </cell>
          <cell r="G1818">
            <v>1186210.4124859986</v>
          </cell>
          <cell r="H1818">
            <v>0.45727594618867728</v>
          </cell>
          <cell r="I1818">
            <v>78.691876605753805</v>
          </cell>
          <cell r="J1818">
            <v>27229081.967645999</v>
          </cell>
          <cell r="K1818">
            <v>0.97580565666727459</v>
          </cell>
          <cell r="L1818">
            <v>51.170387722019228</v>
          </cell>
          <cell r="M1818">
            <v>29008668.011846013</v>
          </cell>
          <cell r="N1818">
            <v>0.99732841087877722</v>
          </cell>
          <cell r="O1818">
            <v>47.787179455350127</v>
          </cell>
          <cell r="Q1818">
            <v>123527.62175483872</v>
          </cell>
        </row>
        <row r="1819">
          <cell r="D1819">
            <v>40899</v>
          </cell>
          <cell r="E1819" t="str">
            <v/>
          </cell>
          <cell r="F1819">
            <v>65951.501704001188</v>
          </cell>
          <cell r="G1819">
            <v>1252161.9141899997</v>
          </cell>
          <cell r="H1819">
            <v>0.46075889615976134</v>
          </cell>
          <cell r="I1819">
            <v>78.388444220562818</v>
          </cell>
          <cell r="J1819">
            <v>27295033.469349999</v>
          </cell>
          <cell r="K1819">
            <v>0.97385803395616788</v>
          </cell>
          <cell r="L1819">
            <v>51.480739006436835</v>
          </cell>
          <cell r="M1819">
            <v>28813494.078650013</v>
          </cell>
          <cell r="N1819">
            <v>0.99043742233714116</v>
          </cell>
          <cell r="O1819">
            <v>48.863509974325183</v>
          </cell>
          <cell r="Q1819">
            <v>123527.62175483872</v>
          </cell>
        </row>
        <row r="1820">
          <cell r="D1820">
            <v>40900</v>
          </cell>
          <cell r="E1820" t="str">
            <v/>
          </cell>
          <cell r="F1820">
            <v>56588.701139999452</v>
          </cell>
          <cell r="G1820">
            <v>1308750.6153299992</v>
          </cell>
          <cell r="H1820">
            <v>0.46064353751951681</v>
          </cell>
          <cell r="I1820">
            <v>78.398497172959324</v>
          </cell>
          <cell r="J1820">
            <v>27351622.170489997</v>
          </cell>
          <cell r="K1820">
            <v>0.97159491453911428</v>
          </cell>
          <cell r="L1820">
            <v>51.842030578192976</v>
          </cell>
          <cell r="M1820">
            <v>28620426.235590007</v>
          </cell>
          <cell r="N1820">
            <v>0.98362133095771043</v>
          </cell>
          <cell r="O1820">
            <v>49.936358820695403</v>
          </cell>
          <cell r="Q1820">
            <v>123527.62175483872</v>
          </cell>
        </row>
        <row r="1821">
          <cell r="D1821">
            <v>40901</v>
          </cell>
          <cell r="E1821" t="str">
            <v/>
          </cell>
          <cell r="F1821">
            <v>57948.432314001016</v>
          </cell>
          <cell r="G1821">
            <v>1366699.0476440003</v>
          </cell>
          <cell r="H1821">
            <v>0.46099643822862429</v>
          </cell>
          <cell r="I1821">
            <v>78.367742966674541</v>
          </cell>
          <cell r="J1821">
            <v>27409570.602803998</v>
          </cell>
          <cell r="K1821">
            <v>0.96939965934938399</v>
          </cell>
          <cell r="L1821">
            <v>52.19314833874742</v>
          </cell>
          <cell r="M1821">
            <v>28476362.868804004</v>
          </cell>
          <cell r="N1821">
            <v>0.97849159636828253</v>
          </cell>
          <cell r="O1821">
            <v>50.748762870758227</v>
          </cell>
          <cell r="Q1821">
            <v>123527.62175483872</v>
          </cell>
        </row>
        <row r="1822">
          <cell r="D1822">
            <v>40902</v>
          </cell>
          <cell r="E1822" t="str">
            <v/>
          </cell>
          <cell r="F1822">
            <v>62388.980027999314</v>
          </cell>
          <cell r="G1822">
            <v>1429088.0276719995</v>
          </cell>
          <cell r="H1822">
            <v>0.46275901935787772</v>
          </cell>
          <cell r="I1822">
            <v>78.214113703160166</v>
          </cell>
          <cell r="J1822">
            <v>27471959.582831997</v>
          </cell>
          <cell r="K1822">
            <v>0.96737986868193537</v>
          </cell>
          <cell r="L1822">
            <v>52.516754509370614</v>
          </cell>
          <cell r="M1822">
            <v>28369039.216532003</v>
          </cell>
          <cell r="N1822">
            <v>0.97462593636075978</v>
          </cell>
          <cell r="O1822">
            <v>51.363604141661114</v>
          </cell>
          <cell r="Q1822">
            <v>123527.62175483872</v>
          </cell>
        </row>
        <row r="1823">
          <cell r="D1823">
            <v>40903</v>
          </cell>
          <cell r="E1823" t="str">
            <v/>
          </cell>
          <cell r="F1823">
            <v>44575.423274000583</v>
          </cell>
          <cell r="G1823">
            <v>1473663.4509460002</v>
          </cell>
          <cell r="H1823">
            <v>0.45883959144306052</v>
          </cell>
          <cell r="I1823">
            <v>78.555676582889816</v>
          </cell>
          <cell r="J1823">
            <v>27516535.006105997</v>
          </cell>
          <cell r="K1823">
            <v>0.9647530149904413</v>
          </cell>
          <cell r="L1823">
            <v>52.938382738312328</v>
          </cell>
          <cell r="M1823">
            <v>28262190.172205999</v>
          </cell>
          <cell r="N1823">
            <v>0.97077798899507017</v>
          </cell>
          <cell r="O1823">
            <v>51.977731243599258</v>
          </cell>
          <cell r="Q1823">
            <v>123527.62175483872</v>
          </cell>
        </row>
        <row r="1824">
          <cell r="D1824">
            <v>40904</v>
          </cell>
          <cell r="E1824" t="str">
            <v/>
          </cell>
          <cell r="F1824">
            <v>43174.804944000069</v>
          </cell>
          <cell r="G1824">
            <v>1516838.2558900001</v>
          </cell>
          <cell r="H1824">
            <v>0.45479054696033622</v>
          </cell>
          <cell r="I1824">
            <v>78.90827744329151</v>
          </cell>
          <cell r="J1824">
            <v>27559709.811049998</v>
          </cell>
          <cell r="K1824">
            <v>0.96209992179466974</v>
          </cell>
          <cell r="L1824">
            <v>53.365053806709675</v>
          </cell>
          <cell r="M1824">
            <v>28143207.226050001</v>
          </cell>
          <cell r="N1824">
            <v>0.96651473385800901</v>
          </cell>
          <cell r="O1824">
            <v>52.660432225161372</v>
          </cell>
          <cell r="Q1824">
            <v>123527.62175483872</v>
          </cell>
        </row>
        <row r="1825">
          <cell r="D1825">
            <v>40905</v>
          </cell>
          <cell r="E1825" t="str">
            <v/>
          </cell>
          <cell r="F1825">
            <v>47388.091941998493</v>
          </cell>
          <cell r="G1825">
            <v>1564226.3478319987</v>
          </cell>
          <cell r="H1825">
            <v>0.4522488647855587</v>
          </cell>
          <cell r="I1825">
            <v>79.129455740384728</v>
          </cell>
          <cell r="J1825">
            <v>27607097.902991995</v>
          </cell>
          <cell r="K1825">
            <v>0.95961606509070341</v>
          </cell>
          <cell r="L1825">
            <v>53.765225280611752</v>
          </cell>
          <cell r="M1825">
            <v>28036499.694391996</v>
          </cell>
          <cell r="N1825">
            <v>0.96267452798827902</v>
          </cell>
          <cell r="O1825">
            <v>53.277303782064678</v>
          </cell>
          <cell r="Q1825">
            <v>123527.62175483872</v>
          </cell>
        </row>
        <row r="1826">
          <cell r="D1826">
            <v>40906</v>
          </cell>
          <cell r="E1826" t="str">
            <v/>
          </cell>
          <cell r="F1826">
            <v>43522.538554001359</v>
          </cell>
          <cell r="G1826">
            <v>1607748.8863860001</v>
          </cell>
          <cell r="H1826">
            <v>0.44880340108838396</v>
          </cell>
          <cell r="I1826">
            <v>79.429058535978186</v>
          </cell>
          <cell r="J1826">
            <v>27650620.441545997</v>
          </cell>
          <cell r="K1826">
            <v>0.95701965627823193</v>
          </cell>
          <cell r="L1826">
            <v>54.184229348094881</v>
          </cell>
          <cell r="M1826">
            <v>27939040.485545997</v>
          </cell>
          <cell r="N1826">
            <v>0.95915321929363861</v>
          </cell>
          <cell r="O1826">
            <v>53.84442446435245</v>
          </cell>
          <cell r="Q1826">
            <v>123527.62175483872</v>
          </cell>
        </row>
        <row r="1827">
          <cell r="D1827">
            <v>40907</v>
          </cell>
          <cell r="E1827" t="str">
            <v/>
          </cell>
          <cell r="F1827">
            <v>35222.757093998429</v>
          </cell>
          <cell r="G1827">
            <v>1642971.6434799985</v>
          </cell>
          <cell r="H1827">
            <v>0.44334797894858746</v>
          </cell>
          <cell r="I1827">
            <v>79.902834937599039</v>
          </cell>
          <cell r="J1827">
            <v>27685843.198639996</v>
          </cell>
          <cell r="K1827">
            <v>0.95415931249687358</v>
          </cell>
          <cell r="L1827">
            <v>54.646602901317124</v>
          </cell>
          <cell r="M1827">
            <v>27838439.637539998</v>
          </cell>
          <cell r="N1827">
            <v>0.9555253608811336</v>
          </cell>
          <cell r="O1827">
            <v>54.430064647780362</v>
          </cell>
          <cell r="Q1827">
            <v>123527.62175483872</v>
          </cell>
        </row>
        <row r="1828">
          <cell r="D1828">
            <v>40908</v>
          </cell>
          <cell r="E1828" t="str">
            <v>*</v>
          </cell>
          <cell r="F1828">
            <v>43990.155070001521</v>
          </cell>
          <cell r="G1828">
            <v>1686961.7985499999</v>
          </cell>
          <cell r="H1828">
            <v>0.44053404219076514</v>
          </cell>
          <cell r="I1828">
            <v>80.146882541206082</v>
          </cell>
          <cell r="J1828">
            <v>27729833.353709999</v>
          </cell>
          <cell r="K1828">
            <v>0.95162409669360837</v>
          </cell>
          <cell r="L1828">
            <v>55.057053727753434</v>
          </cell>
          <cell r="M1828">
            <v>27729833.353709999</v>
          </cell>
          <cell r="N1828">
            <v>0.95162409669360837</v>
          </cell>
          <cell r="O1828">
            <v>55.061244164663449</v>
          </cell>
          <cell r="Q1828">
            <v>123527.62175483872</v>
          </cell>
        </row>
        <row r="1829">
          <cell r="D1829">
            <v>40909</v>
          </cell>
          <cell r="E1829" t="str">
            <v/>
          </cell>
          <cell r="F1829">
            <v>58394.801085998864</v>
          </cell>
          <cell r="G1829">
            <v>58394.801085998864</v>
          </cell>
          <cell r="H1829">
            <v>0.43140051720094125</v>
          </cell>
          <cell r="I1829">
            <v>84.276963696253631</v>
          </cell>
          <cell r="J1829">
            <v>58394.801085998864</v>
          </cell>
          <cell r="K1829">
            <v>0.43140051720094125</v>
          </cell>
          <cell r="L1829">
            <v>84.276963696253631</v>
          </cell>
          <cell r="M1829">
            <v>27662461.926929999</v>
          </cell>
          <cell r="N1829">
            <v>0.94919437644563343</v>
          </cell>
          <cell r="O1829">
            <v>57.246746776761491</v>
          </cell>
          <cell r="Q1829">
            <v>135360.98997952582</v>
          </cell>
        </row>
        <row r="1830">
          <cell r="D1830">
            <v>40910</v>
          </cell>
          <cell r="E1830" t="str">
            <v/>
          </cell>
          <cell r="F1830">
            <v>64455.665006000214</v>
          </cell>
          <cell r="G1830">
            <v>122850.46609199909</v>
          </cell>
          <cell r="H1830">
            <v>0.45378829643082902</v>
          </cell>
          <cell r="I1830">
            <v>82.426536172107618</v>
          </cell>
          <cell r="J1830">
            <v>122850.46609199909</v>
          </cell>
          <cell r="K1830">
            <v>0.45378829643082902</v>
          </cell>
          <cell r="L1830">
            <v>82.426536172107618</v>
          </cell>
          <cell r="M1830">
            <v>27580262.218280002</v>
          </cell>
          <cell r="N1830">
            <v>0.94625651218628903</v>
          </cell>
          <cell r="O1830">
            <v>57.755440314262231</v>
          </cell>
          <cell r="Q1830">
            <v>135360.98997952582</v>
          </cell>
        </row>
        <row r="1831">
          <cell r="D1831">
            <v>40911</v>
          </cell>
          <cell r="E1831" t="str">
            <v/>
          </cell>
          <cell r="F1831">
            <v>47463.282018000609</v>
          </cell>
          <cell r="G1831">
            <v>170313.74810999969</v>
          </cell>
          <cell r="H1831">
            <v>0.41940628077991221</v>
          </cell>
          <cell r="I1831">
            <v>85.250519390901161</v>
          </cell>
          <cell r="J1831">
            <v>170313.74810999969</v>
          </cell>
          <cell r="K1831">
            <v>0.41940628077991221</v>
          </cell>
          <cell r="L1831">
            <v>85.250519390901161</v>
          </cell>
          <cell r="M1831">
            <v>27520101.969094008</v>
          </cell>
          <cell r="N1831">
            <v>0.94407543849840669</v>
          </cell>
          <cell r="O1831">
            <v>58.133284307968466</v>
          </cell>
          <cell r="Q1831">
            <v>135360.98997952582</v>
          </cell>
        </row>
        <row r="1832">
          <cell r="D1832">
            <v>40912</v>
          </cell>
          <cell r="E1832" t="str">
            <v/>
          </cell>
          <cell r="F1832">
            <v>50271.82242000007</v>
          </cell>
          <cell r="G1832">
            <v>220585.57052999976</v>
          </cell>
          <cell r="H1832">
            <v>0.40740240331310495</v>
          </cell>
          <cell r="I1832">
            <v>86.21004330421394</v>
          </cell>
          <cell r="J1832">
            <v>220585.57052999976</v>
          </cell>
          <cell r="K1832">
            <v>0.40740240331310495</v>
          </cell>
          <cell r="L1832">
            <v>86.21004330421394</v>
          </cell>
          <cell r="M1832">
            <v>27449491.68967801</v>
          </cell>
          <cell r="N1832">
            <v>0.94153646216132003</v>
          </cell>
          <cell r="O1832">
            <v>58.573282301212345</v>
          </cell>
          <cell r="Q1832">
            <v>135360.98997952582</v>
          </cell>
        </row>
        <row r="1833">
          <cell r="D1833">
            <v>40913</v>
          </cell>
          <cell r="E1833" t="str">
            <v/>
          </cell>
          <cell r="F1833">
            <v>41260.593969999099</v>
          </cell>
          <cell r="G1833">
            <v>261846.16449999885</v>
          </cell>
          <cell r="H1833">
            <v>0.38688571137017347</v>
          </cell>
          <cell r="I1833">
            <v>87.810143943052879</v>
          </cell>
          <cell r="J1833">
            <v>261846.16449999885</v>
          </cell>
          <cell r="K1833">
            <v>0.38688571137017347</v>
          </cell>
          <cell r="L1833">
            <v>87.810143943052879</v>
          </cell>
          <cell r="M1833">
            <v>27315100.444308013</v>
          </cell>
          <cell r="N1833">
            <v>0.93681065507578309</v>
          </cell>
          <cell r="O1833">
            <v>59.392503428815814</v>
          </cell>
          <cell r="Q1833">
            <v>135360.98997952582</v>
          </cell>
        </row>
        <row r="1834">
          <cell r="D1834">
            <v>40914</v>
          </cell>
          <cell r="E1834" t="str">
            <v/>
          </cell>
          <cell r="F1834">
            <v>58112.508036000654</v>
          </cell>
          <cell r="G1834">
            <v>319958.6725359995</v>
          </cell>
          <cell r="H1834">
            <v>0.39395726516725788</v>
          </cell>
          <cell r="I1834">
            <v>87.264784013030521</v>
          </cell>
          <cell r="J1834">
            <v>319958.6725359995</v>
          </cell>
          <cell r="K1834">
            <v>0.39395726516725788</v>
          </cell>
          <cell r="L1834">
            <v>87.264784013030521</v>
          </cell>
          <cell r="M1834">
            <v>27050035.725310013</v>
          </cell>
          <cell r="N1834">
            <v>0.92760493953272072</v>
          </cell>
          <cell r="O1834">
            <v>60.988040599357049</v>
          </cell>
          <cell r="Q1834">
            <v>135360.98997952582</v>
          </cell>
        </row>
        <row r="1835">
          <cell r="D1835">
            <v>40915</v>
          </cell>
          <cell r="E1835" t="str">
            <v/>
          </cell>
          <cell r="F1835">
            <v>43936.679371999584</v>
          </cell>
          <cell r="G1835">
            <v>363895.35190799908</v>
          </cell>
          <cell r="H1835">
            <v>0.38404750349738398</v>
          </cell>
          <cell r="I1835">
            <v>88.027077379480858</v>
          </cell>
          <cell r="J1835">
            <v>363895.35190799908</v>
          </cell>
          <cell r="K1835">
            <v>0.38404750349738398</v>
          </cell>
          <cell r="L1835">
            <v>88.027077379480858</v>
          </cell>
          <cell r="M1835">
            <v>26605578.481416013</v>
          </cell>
          <cell r="N1835">
            <v>0.91225050448551015</v>
          </cell>
          <cell r="O1835">
            <v>63.641945677390332</v>
          </cell>
          <cell r="Q1835">
            <v>135360.98997952582</v>
          </cell>
        </row>
        <row r="1836">
          <cell r="D1836">
            <v>40916</v>
          </cell>
          <cell r="E1836" t="str">
            <v/>
          </cell>
          <cell r="F1836">
            <v>49154.990359999938</v>
          </cell>
          <cell r="G1836">
            <v>413050.34226799902</v>
          </cell>
          <cell r="H1836">
            <v>0.3814340659839251</v>
          </cell>
          <cell r="I1836">
            <v>88.22580729315473</v>
          </cell>
          <cell r="J1836">
            <v>413050.34226799902</v>
          </cell>
          <cell r="K1836">
            <v>0.3814340659839251</v>
          </cell>
          <cell r="L1836">
            <v>88.22580729315473</v>
          </cell>
          <cell r="M1836">
            <v>26243041.68238401</v>
          </cell>
          <cell r="N1836">
            <v>0.89970840862644097</v>
          </cell>
          <cell r="O1836">
            <v>65.795105583994825</v>
          </cell>
          <cell r="Q1836">
            <v>135360.98997952582</v>
          </cell>
        </row>
        <row r="1837">
          <cell r="D1837">
            <v>40917</v>
          </cell>
          <cell r="E1837" t="str">
            <v/>
          </cell>
          <cell r="F1837">
            <v>44128.568504000257</v>
          </cell>
          <cell r="G1837">
            <v>457178.91077199928</v>
          </cell>
          <cell r="H1837">
            <v>0.37527545240418098</v>
          </cell>
          <cell r="I1837">
            <v>88.690109255452782</v>
          </cell>
          <cell r="J1837">
            <v>457178.91077199928</v>
          </cell>
          <cell r="K1837">
            <v>0.37527545240418098</v>
          </cell>
          <cell r="L1837">
            <v>88.690109255452782</v>
          </cell>
          <cell r="M1837">
            <v>25914174.055808015</v>
          </cell>
          <cell r="N1837">
            <v>0.88832358006051693</v>
          </cell>
          <cell r="O1837">
            <v>67.731569195579056</v>
          </cell>
          <cell r="Q1837">
            <v>135360.98997952582</v>
          </cell>
        </row>
        <row r="1838">
          <cell r="D1838">
            <v>40918</v>
          </cell>
          <cell r="E1838" t="str">
            <v/>
          </cell>
          <cell r="F1838">
            <v>36194.408066000804</v>
          </cell>
          <cell r="G1838">
            <v>493373.31883800006</v>
          </cell>
          <cell r="H1838">
            <v>0.36448707926310658</v>
          </cell>
          <cell r="I1838">
            <v>89.489150053533379</v>
          </cell>
          <cell r="J1838">
            <v>493373.31883800006</v>
          </cell>
          <cell r="K1838">
            <v>0.36448707926310658</v>
          </cell>
          <cell r="L1838">
            <v>89.489150053533379</v>
          </cell>
          <cell r="M1838">
            <v>25568055.622834008</v>
          </cell>
          <cell r="N1838">
            <v>0.87635029625127103</v>
          </cell>
          <cell r="O1838">
            <v>69.743328774316637</v>
          </cell>
          <cell r="Q1838">
            <v>135360.98997952582</v>
          </cell>
        </row>
        <row r="1839">
          <cell r="D1839">
            <v>40919</v>
          </cell>
          <cell r="E1839" t="str">
            <v/>
          </cell>
          <cell r="F1839">
            <v>38812.911715999689</v>
          </cell>
          <cell r="G1839">
            <v>532186.23055399978</v>
          </cell>
          <cell r="H1839">
            <v>0.35741882813739645</v>
          </cell>
          <cell r="I1839">
            <v>90.002156295766483</v>
          </cell>
          <cell r="J1839">
            <v>532186.23055399978</v>
          </cell>
          <cell r="K1839">
            <v>0.35741882813739645</v>
          </cell>
          <cell r="L1839">
            <v>90.002156295766483</v>
          </cell>
          <cell r="M1839">
            <v>25328869.790838007</v>
          </cell>
          <cell r="N1839">
            <v>0.8680446602562909</v>
          </cell>
          <cell r="O1839">
            <v>71.120562635742758</v>
          </cell>
          <cell r="P1839"/>
          <cell r="Q1839">
            <v>135360.98997952582</v>
          </cell>
        </row>
        <row r="1840">
          <cell r="D1840">
            <v>40920</v>
          </cell>
          <cell r="E1840" t="str">
            <v/>
          </cell>
          <cell r="F1840">
            <v>41041.372795999268</v>
          </cell>
          <cell r="G1840">
            <v>573227.60334999906</v>
          </cell>
          <cell r="H1840">
            <v>0.35290054359870304</v>
          </cell>
          <cell r="I1840">
            <v>90.325485539540068</v>
          </cell>
          <cell r="J1840">
            <v>573227.60334999906</v>
          </cell>
          <cell r="K1840">
            <v>0.35290054359870304</v>
          </cell>
          <cell r="L1840">
            <v>90.325485539540068</v>
          </cell>
          <cell r="M1840">
            <v>25119316.169178005</v>
          </cell>
          <cell r="N1840">
            <v>0.86075647932795829</v>
          </cell>
          <cell r="O1840">
            <v>72.314783606784729</v>
          </cell>
          <cell r="P1840"/>
          <cell r="Q1840">
            <v>135360.98997952582</v>
          </cell>
        </row>
        <row r="1841">
          <cell r="D1841">
            <v>40921</v>
          </cell>
          <cell r="E1841" t="str">
            <v/>
          </cell>
          <cell r="F1841">
            <v>34636.756441999773</v>
          </cell>
          <cell r="G1841">
            <v>607864.35979199887</v>
          </cell>
          <cell r="H1841">
            <v>0.34543775805828097</v>
          </cell>
          <cell r="I1841">
            <v>90.851300570756422</v>
          </cell>
          <cell r="J1841">
            <v>607864.35979199887</v>
          </cell>
          <cell r="K1841">
            <v>0.34543775805828097</v>
          </cell>
          <cell r="L1841">
            <v>90.851300570756422</v>
          </cell>
          <cell r="M1841">
            <v>24949576.246538013</v>
          </cell>
          <cell r="N1841">
            <v>0.85483421861728937</v>
          </cell>
          <cell r="O1841">
            <v>73.274300977659763</v>
          </cell>
          <cell r="P1841"/>
          <cell r="Q1841">
            <v>135360.98997952582</v>
          </cell>
        </row>
        <row r="1842">
          <cell r="D1842">
            <v>40922</v>
          </cell>
          <cell r="E1842" t="str">
            <v/>
          </cell>
          <cell r="F1842">
            <v>30261.620267999788</v>
          </cell>
          <cell r="G1842">
            <v>638125.98005999869</v>
          </cell>
          <cell r="H1842">
            <v>0.33673237137255785</v>
          </cell>
          <cell r="I1842">
            <v>91.451101014320031</v>
          </cell>
          <cell r="J1842">
            <v>638125.98005999869</v>
          </cell>
          <cell r="K1842">
            <v>0.33673237137255785</v>
          </cell>
          <cell r="L1842">
            <v>91.451101014320031</v>
          </cell>
          <cell r="M1842">
            <v>24782982.784904007</v>
          </cell>
          <cell r="N1842">
            <v>0.84902121612609238</v>
          </cell>
          <cell r="O1842">
            <v>74.205827171213315</v>
          </cell>
          <cell r="P1842"/>
          <cell r="Q1842">
            <v>135360.98997952582</v>
          </cell>
        </row>
        <row r="1843">
          <cell r="D1843">
            <v>40923</v>
          </cell>
          <cell r="E1843" t="str">
            <v/>
          </cell>
          <cell r="F1843">
            <v>39164.344984000294</v>
          </cell>
          <cell r="G1843">
            <v>677290.32504399901</v>
          </cell>
          <cell r="H1843">
            <v>0.33357238553808022</v>
          </cell>
          <cell r="I1843">
            <v>91.665054838026535</v>
          </cell>
          <cell r="J1843">
            <v>677290.32504399901</v>
          </cell>
          <cell r="K1843">
            <v>0.33357238553808022</v>
          </cell>
          <cell r="L1843">
            <v>91.665054838026535</v>
          </cell>
          <cell r="M1843">
            <v>24641633.313200004</v>
          </cell>
          <cell r="N1843">
            <v>0.84407435991338819</v>
          </cell>
          <cell r="O1843">
            <v>74.989988824894908</v>
          </cell>
          <cell r="P1843"/>
          <cell r="Q1843">
            <v>135360.98997952582</v>
          </cell>
        </row>
        <row r="1844">
          <cell r="D1844">
            <v>40924</v>
          </cell>
          <cell r="E1844" t="str">
            <v/>
          </cell>
          <cell r="F1844">
            <v>38270.291361999851</v>
          </cell>
          <cell r="G1844">
            <v>715560.61640599882</v>
          </cell>
          <cell r="H1844">
            <v>0.33039458807252725</v>
          </cell>
          <cell r="I1844">
            <v>91.878125266539072</v>
          </cell>
          <cell r="J1844">
            <v>715560.61640599882</v>
          </cell>
          <cell r="K1844">
            <v>0.33039458807252725</v>
          </cell>
          <cell r="L1844">
            <v>91.878125266539072</v>
          </cell>
          <cell r="M1844">
            <v>24509231.563950006</v>
          </cell>
          <cell r="N1844">
            <v>0.83943518526973804</v>
          </cell>
          <cell r="O1844">
            <v>75.717812611997743</v>
          </cell>
          <cell r="P1844"/>
          <cell r="Q1844">
            <v>135360.98997952582</v>
          </cell>
        </row>
        <row r="1845">
          <cell r="D1845">
            <v>40925</v>
          </cell>
          <cell r="E1845" t="str">
            <v/>
          </cell>
          <cell r="F1845">
            <v>32290.154928001135</v>
          </cell>
          <cell r="G1845">
            <v>747850.77133399993</v>
          </cell>
          <cell r="H1845">
            <v>0.32499187431940624</v>
          </cell>
          <cell r="I1845">
            <v>92.235450064255375</v>
          </cell>
          <cell r="J1845">
            <v>747850.77133399993</v>
          </cell>
          <cell r="K1845">
            <v>0.32499187431940624</v>
          </cell>
          <cell r="L1845">
            <v>92.235450064255375</v>
          </cell>
          <cell r="M1845">
            <v>24388214.657420009</v>
          </cell>
          <cell r="N1845">
            <v>0.83518703843561115</v>
          </cell>
          <cell r="O1845">
            <v>76.37756024737368</v>
          </cell>
          <cell r="P1845"/>
          <cell r="Q1845">
            <v>135360.98997952582</v>
          </cell>
        </row>
        <row r="1846">
          <cell r="D1846">
            <v>40926</v>
          </cell>
          <cell r="E1846" t="str">
            <v/>
          </cell>
          <cell r="F1846">
            <v>35063.030599998739</v>
          </cell>
          <cell r="G1846">
            <v>782913.80193399871</v>
          </cell>
          <cell r="H1846">
            <v>0.32132752002725745</v>
          </cell>
          <cell r="I1846">
            <v>92.474186174416886</v>
          </cell>
          <cell r="J1846">
            <v>782913.80193399871</v>
          </cell>
          <cell r="K1846">
            <v>0.32132752002725745</v>
          </cell>
          <cell r="L1846">
            <v>92.474186174416886</v>
          </cell>
          <cell r="M1846">
            <v>24268722.839718003</v>
          </cell>
          <cell r="N1846">
            <v>0.83099216368188145</v>
          </cell>
          <cell r="O1846">
            <v>77.022454356059256</v>
          </cell>
          <cell r="P1846"/>
          <cell r="Q1846">
            <v>135360.98997952582</v>
          </cell>
        </row>
        <row r="1847">
          <cell r="D1847">
            <v>40927</v>
          </cell>
          <cell r="E1847" t="str">
            <v/>
          </cell>
          <cell r="F1847">
            <v>35693.24778800067</v>
          </cell>
          <cell r="G1847">
            <v>818607.04972199933</v>
          </cell>
          <cell r="H1847">
            <v>0.31829393070213619</v>
          </cell>
          <cell r="I1847">
            <v>92.669563061737549</v>
          </cell>
          <cell r="J1847">
            <v>818607.04972199933</v>
          </cell>
          <cell r="K1847">
            <v>0.31829393070213619</v>
          </cell>
          <cell r="L1847">
            <v>92.669563061737549</v>
          </cell>
          <cell r="M1847">
            <v>24161109.239588015</v>
          </cell>
          <cell r="N1847">
            <v>0.82720500178216538</v>
          </cell>
          <cell r="O1847">
            <v>77.59884296596185</v>
          </cell>
          <cell r="P1847"/>
          <cell r="Q1847">
            <v>135360.98997952582</v>
          </cell>
        </row>
        <row r="1848">
          <cell r="D1848">
            <v>40928</v>
          </cell>
          <cell r="E1848" t="str">
            <v/>
          </cell>
          <cell r="F1848">
            <v>37760.566334000825</v>
          </cell>
          <cell r="G1848">
            <v>856367.61605600012</v>
          </cell>
          <cell r="H1848">
            <v>0.3163273318943407</v>
          </cell>
          <cell r="I1848">
            <v>92.795107068175781</v>
          </cell>
          <cell r="J1848">
            <v>856367.61605600012</v>
          </cell>
          <cell r="K1848">
            <v>0.3163273318943407</v>
          </cell>
          <cell r="L1848">
            <v>92.795107068175781</v>
          </cell>
          <cell r="M1848">
            <v>24061495.197604015</v>
          </cell>
          <cell r="N1848">
            <v>0.82369262404208055</v>
          </cell>
          <cell r="O1848">
            <v>78.128304817899007</v>
          </cell>
          <cell r="P1848"/>
          <cell r="Q1848">
            <v>135360.98997952582</v>
          </cell>
        </row>
        <row r="1849">
          <cell r="D1849">
            <v>40929</v>
          </cell>
          <cell r="E1849" t="str">
            <v/>
          </cell>
          <cell r="F1849">
            <v>41393.447877998406</v>
          </cell>
          <cell r="G1849">
            <v>897761.06393399858</v>
          </cell>
          <cell r="H1849">
            <v>0.31582605047780898</v>
          </cell>
          <cell r="I1849">
            <v>92.8269663724883</v>
          </cell>
          <cell r="J1849">
            <v>897761.06393399858</v>
          </cell>
          <cell r="K1849">
            <v>0.31582605047780898</v>
          </cell>
          <cell r="L1849">
            <v>92.8269663724883</v>
          </cell>
          <cell r="M1849">
            <v>23975716.972660009</v>
          </cell>
          <cell r="N1849">
            <v>0.82065469536001201</v>
          </cell>
          <cell r="O1849">
            <v>78.582171801347485</v>
          </cell>
          <cell r="P1849"/>
          <cell r="Q1849">
            <v>135360.98997952582</v>
          </cell>
        </row>
        <row r="1850">
          <cell r="D1850">
            <v>40930</v>
          </cell>
          <cell r="E1850" t="str">
            <v/>
          </cell>
          <cell r="F1850">
            <v>36066.113525999936</v>
          </cell>
          <cell r="G1850">
            <v>933827.17745999852</v>
          </cell>
          <cell r="H1850">
            <v>0.3135814084321169</v>
          </cell>
          <cell r="I1850">
            <v>92.968914779148619</v>
          </cell>
          <cell r="J1850">
            <v>933827.17745999852</v>
          </cell>
          <cell r="K1850">
            <v>0.3135814084321169</v>
          </cell>
          <cell r="L1850">
            <v>92.968914779148619</v>
          </cell>
          <cell r="M1850">
            <v>23889433.288570013</v>
          </cell>
          <cell r="N1850">
            <v>0.81760021894808621</v>
          </cell>
          <cell r="O1850">
            <v>79.034603478317848</v>
          </cell>
          <cell r="P1850"/>
          <cell r="Q1850">
            <v>135360.98997952582</v>
          </cell>
        </row>
        <row r="1851">
          <cell r="D1851">
            <v>40931</v>
          </cell>
          <cell r="E1851" t="str">
            <v/>
          </cell>
          <cell r="F1851">
            <v>40035.569038001529</v>
          </cell>
          <cell r="G1851">
            <v>973862.74649800011</v>
          </cell>
          <cell r="H1851">
            <v>0.31280695087850463</v>
          </cell>
          <cell r="I1851">
            <v>93.017618908059333</v>
          </cell>
          <cell r="J1851">
            <v>973862.74649800011</v>
          </cell>
          <cell r="K1851">
            <v>0.31280695087850463</v>
          </cell>
          <cell r="L1851">
            <v>93.017618908059333</v>
          </cell>
          <cell r="M1851">
            <v>23810186.448516004</v>
          </cell>
          <cell r="N1851">
            <v>0.81478729942014194</v>
          </cell>
          <cell r="O1851">
            <v>79.447712216722664</v>
          </cell>
          <cell r="P1851"/>
          <cell r="Q1851">
            <v>135360.98997952582</v>
          </cell>
        </row>
        <row r="1852">
          <cell r="D1852">
            <v>40932</v>
          </cell>
          <cell r="E1852" t="str">
            <v/>
          </cell>
          <cell r="F1852">
            <v>29482.459929999823</v>
          </cell>
          <cell r="G1852">
            <v>1003345.2064279999</v>
          </cell>
          <cell r="H1852">
            <v>0.30884858535798776</v>
          </cell>
          <cell r="I1852">
            <v>93.264349180303967</v>
          </cell>
          <cell r="J1852">
            <v>1003345.2064279999</v>
          </cell>
          <cell r="K1852">
            <v>0.30884858535798776</v>
          </cell>
          <cell r="L1852">
            <v>93.264349180303967</v>
          </cell>
          <cell r="M1852">
            <v>23745409.026012007</v>
          </cell>
          <cell r="N1852">
            <v>0.81247015926565391</v>
          </cell>
          <cell r="O1852">
            <v>79.785407623693771</v>
          </cell>
          <cell r="P1852"/>
          <cell r="Q1852">
            <v>135360.98997952582</v>
          </cell>
        </row>
        <row r="1853">
          <cell r="D1853">
            <v>40933</v>
          </cell>
          <cell r="E1853" t="str">
            <v/>
          </cell>
          <cell r="F1853">
            <v>25979.058686000033</v>
          </cell>
          <cell r="G1853">
            <v>1029324.265114</v>
          </cell>
          <cell r="H1853">
            <v>0.30417161259523617</v>
          </cell>
          <cell r="I1853">
            <v>93.551041616616132</v>
          </cell>
          <cell r="J1853">
            <v>1029324.265114</v>
          </cell>
          <cell r="K1853">
            <v>0.30417161259523617</v>
          </cell>
          <cell r="L1853">
            <v>93.551041616616132</v>
          </cell>
          <cell r="M1853">
            <v>23664937.171868011</v>
          </cell>
          <cell r="N1853">
            <v>0.80961665945028616</v>
          </cell>
          <cell r="O1853">
            <v>80.197980527008966</v>
          </cell>
          <cell r="P1853"/>
          <cell r="Q1853">
            <v>135360.98997952582</v>
          </cell>
        </row>
        <row r="1854">
          <cell r="D1854">
            <v>40934</v>
          </cell>
          <cell r="E1854" t="str">
            <v/>
          </cell>
          <cell r="F1854">
            <v>26211.899279999416</v>
          </cell>
          <cell r="G1854">
            <v>1055536.1643939994</v>
          </cell>
          <cell r="H1854">
            <v>0.29992056640931181</v>
          </cell>
          <cell r="I1854">
            <v>93.806985939072149</v>
          </cell>
          <cell r="J1854">
            <v>1055536.1643939994</v>
          </cell>
          <cell r="K1854">
            <v>0.29992056640931181</v>
          </cell>
          <cell r="L1854">
            <v>93.806985939072149</v>
          </cell>
          <cell r="M1854">
            <v>23602062.023750011</v>
          </cell>
          <cell r="N1854">
            <v>0.80736580298429228</v>
          </cell>
          <cell r="O1854">
            <v>80.520815257093588</v>
          </cell>
          <cell r="P1854"/>
          <cell r="Q1854">
            <v>135360.98997952582</v>
          </cell>
        </row>
        <row r="1855">
          <cell r="D1855">
            <v>40935</v>
          </cell>
          <cell r="E1855" t="str">
            <v/>
          </cell>
          <cell r="F1855">
            <v>29035.90857400094</v>
          </cell>
          <cell r="G1855">
            <v>1084572.0729680003</v>
          </cell>
          <cell r="H1855">
            <v>0.2967571088385782</v>
          </cell>
          <cell r="I1855">
            <v>93.994524471504903</v>
          </cell>
          <cell r="J1855">
            <v>1084572.0729680003</v>
          </cell>
          <cell r="K1855">
            <v>0.2967571088385782</v>
          </cell>
          <cell r="L1855">
            <v>93.994524471504903</v>
          </cell>
          <cell r="M1855">
            <v>23536853.132236008</v>
          </cell>
          <cell r="N1855">
            <v>0.80503568131955128</v>
          </cell>
          <cell r="O1855">
            <v>80.852559398376087</v>
          </cell>
          <cell r="P1855"/>
          <cell r="Q1855">
            <v>135360.98997952582</v>
          </cell>
        </row>
        <row r="1856">
          <cell r="D1856">
            <v>40936</v>
          </cell>
          <cell r="E1856" t="str">
            <v/>
          </cell>
          <cell r="F1856">
            <v>23006.639729999075</v>
          </cell>
          <cell r="G1856">
            <v>1107578.7126979993</v>
          </cell>
          <cell r="H1856">
            <v>0.29222882162977853</v>
          </cell>
          <cell r="I1856">
            <v>94.258546911246526</v>
          </cell>
          <cell r="J1856">
            <v>1107578.7126979993</v>
          </cell>
          <cell r="K1856">
            <v>0.29222882162977853</v>
          </cell>
          <cell r="L1856">
            <v>94.258546911246526</v>
          </cell>
          <cell r="M1856">
            <v>23464704.292288009</v>
          </cell>
          <cell r="N1856">
            <v>0.80246879635438495</v>
          </cell>
          <cell r="O1856">
            <v>81.215072350360671</v>
          </cell>
          <cell r="P1856"/>
          <cell r="Q1856">
            <v>135360.98997952582</v>
          </cell>
        </row>
        <row r="1857">
          <cell r="D1857">
            <v>40937</v>
          </cell>
          <cell r="E1857" t="str">
            <v/>
          </cell>
          <cell r="F1857">
            <v>36545.512563999328</v>
          </cell>
          <cell r="G1857">
            <v>1144124.2252619986</v>
          </cell>
          <cell r="H1857">
            <v>0.29146181257805864</v>
          </cell>
          <cell r="I1857">
            <v>94.302744441939709</v>
          </cell>
          <cell r="J1857">
            <v>1144124.2252619986</v>
          </cell>
          <cell r="K1857">
            <v>0.29146181257805864</v>
          </cell>
          <cell r="L1857">
            <v>94.302744441939709</v>
          </cell>
          <cell r="M1857">
            <v>23392047.297922008</v>
          </cell>
          <cell r="N1857">
            <v>0.79988516941750154</v>
          </cell>
          <cell r="O1857">
            <v>81.576790492940859</v>
          </cell>
          <cell r="P1857"/>
          <cell r="Q1857">
            <v>135360.98997952582</v>
          </cell>
        </row>
        <row r="1858">
          <cell r="D1858">
            <v>40938</v>
          </cell>
          <cell r="E1858" t="str">
            <v/>
          </cell>
          <cell r="F1858">
            <v>21065.02338600095</v>
          </cell>
          <cell r="G1858">
            <v>1165189.2486479995</v>
          </cell>
          <cell r="H1858">
            <v>0.28693378814291093</v>
          </cell>
          <cell r="I1858">
            <v>94.560530077682614</v>
          </cell>
          <cell r="J1858">
            <v>1165189.2486479995</v>
          </cell>
          <cell r="K1858">
            <v>0.28693378814291093</v>
          </cell>
          <cell r="L1858">
            <v>94.560530077682614</v>
          </cell>
          <cell r="M1858">
            <v>23311918.897772007</v>
          </cell>
          <cell r="N1858">
            <v>0.79704672949816879</v>
          </cell>
          <cell r="O1858">
            <v>81.970472599788252</v>
          </cell>
          <cell r="P1858"/>
          <cell r="Q1858">
            <v>135360.98997952582</v>
          </cell>
        </row>
        <row r="1859">
          <cell r="D1859">
            <v>40939</v>
          </cell>
          <cell r="E1859" t="str">
            <v>*</v>
          </cell>
          <cell r="F1859">
            <v>29771.084711999356</v>
          </cell>
          <cell r="G1859">
            <v>1194960.3333599989</v>
          </cell>
          <cell r="H1859">
            <v>0.28477264781804834</v>
          </cell>
          <cell r="I1859">
            <v>94.68165603568805</v>
          </cell>
          <cell r="J1859">
            <v>1194960.3333599989</v>
          </cell>
          <cell r="K1859">
            <v>0.28477264781804834</v>
          </cell>
          <cell r="L1859">
            <v>94.68165603568805</v>
          </cell>
          <cell r="M1859">
            <v>23234335.277364008</v>
          </cell>
          <cell r="N1859">
            <v>0.79429598735076645</v>
          </cell>
          <cell r="O1859">
            <v>82.348227294645909</v>
          </cell>
          <cell r="P1859"/>
          <cell r="Q1859">
            <v>135360.98997952582</v>
          </cell>
        </row>
        <row r="1860">
          <cell r="D1860">
            <v>40940</v>
          </cell>
          <cell r="E1860" t="str">
            <v/>
          </cell>
          <cell r="F1860">
            <v>32768.265384000173</v>
          </cell>
          <cell r="G1860">
            <v>32768.265384000173</v>
          </cell>
          <cell r="H1860">
            <v>0.30056097415431898</v>
          </cell>
          <cell r="I1860">
            <v>92.179335069675716</v>
          </cell>
          <cell r="J1860">
            <v>1227728.5987439991</v>
          </cell>
          <cell r="K1860">
            <v>0.28517246566420124</v>
          </cell>
          <cell r="L1860">
            <v>94.983377744442876</v>
          </cell>
          <cell r="M1860">
            <v>23164328.303166006</v>
          </cell>
          <cell r="N1860">
            <v>0.79183770482946492</v>
          </cell>
          <cell r="O1860">
            <v>81.100366844142556</v>
          </cell>
          <cell r="P1860"/>
          <cell r="Q1860">
            <v>109023.68637910971</v>
          </cell>
        </row>
        <row r="1861">
          <cell r="D1861">
            <v>40941</v>
          </cell>
          <cell r="E1861" t="str">
            <v/>
          </cell>
          <cell r="F1861">
            <v>37088.401672000218</v>
          </cell>
          <cell r="G1861">
            <v>69856.667056000384</v>
          </cell>
          <cell r="H1861">
            <v>0.32037380763794182</v>
          </cell>
          <cell r="I1861">
            <v>90.698971607784614</v>
          </cell>
          <cell r="J1861">
            <v>1264817.0004159994</v>
          </cell>
          <cell r="K1861">
            <v>0.28653121617268285</v>
          </cell>
          <cell r="L1861">
            <v>94.907331191881923</v>
          </cell>
          <cell r="M1861">
            <v>23114780.380224004</v>
          </cell>
          <cell r="N1861">
            <v>0.79007913032705723</v>
          </cell>
          <cell r="O1861">
            <v>81.334227885014727</v>
          </cell>
          <cell r="P1861"/>
          <cell r="Q1861">
            <v>109023.68637910971</v>
          </cell>
        </row>
        <row r="1862">
          <cell r="D1862">
            <v>40942</v>
          </cell>
          <cell r="E1862" t="str">
            <v/>
          </cell>
          <cell r="F1862">
            <v>36342.589333999633</v>
          </cell>
          <cell r="G1862">
            <v>106199.25639000002</v>
          </cell>
          <cell r="H1862">
            <v>0.32469780930818942</v>
          </cell>
          <cell r="I1862">
            <v>90.363332652125038</v>
          </cell>
          <cell r="J1862">
            <v>1301159.5897499991</v>
          </cell>
          <cell r="K1862">
            <v>0.28765958330417901</v>
          </cell>
          <cell r="L1862">
            <v>94.843761656168539</v>
          </cell>
          <cell r="M1862">
            <v>23073885.663188007</v>
          </cell>
          <cell r="N1862">
            <v>0.78861659275058293</v>
          </cell>
          <cell r="O1862">
            <v>81.527742808445197</v>
          </cell>
          <cell r="Q1862">
            <v>109023.68637910971</v>
          </cell>
        </row>
        <row r="1863">
          <cell r="D1863">
            <v>40943</v>
          </cell>
          <cell r="E1863" t="str">
            <v/>
          </cell>
          <cell r="F1863">
            <v>22443.611088000751</v>
          </cell>
          <cell r="G1863">
            <v>128642.86747800077</v>
          </cell>
          <cell r="H1863">
            <v>0.29498834553866804</v>
          </cell>
          <cell r="I1863">
            <v>92.577504582608654</v>
          </cell>
          <cell r="J1863">
            <v>1323603.2008379998</v>
          </cell>
          <cell r="K1863">
            <v>0.28573437873043989</v>
          </cell>
          <cell r="L1863">
            <v>94.951995292008235</v>
          </cell>
          <cell r="M1863">
            <v>23020083.701132003</v>
          </cell>
          <cell r="N1863">
            <v>0.78671318909472621</v>
          </cell>
          <cell r="O1863">
            <v>81.778247070192549</v>
          </cell>
          <cell r="Q1863">
            <v>109023.68637910971</v>
          </cell>
        </row>
        <row r="1864">
          <cell r="D1864">
            <v>40944</v>
          </cell>
          <cell r="E1864" t="str">
            <v/>
          </cell>
          <cell r="F1864">
            <v>31441.502463999939</v>
          </cell>
          <cell r="G1864">
            <v>160084.36994200072</v>
          </cell>
          <cell r="H1864">
            <v>0.2936689727869537</v>
          </cell>
          <cell r="I1864">
            <v>92.670537276681671</v>
          </cell>
          <cell r="J1864">
            <v>1355044.7033019997</v>
          </cell>
          <cell r="K1864">
            <v>0.28579547729249394</v>
          </cell>
          <cell r="L1864">
            <v>94.948577304567934</v>
          </cell>
          <cell r="M1864">
            <v>22961935.814188004</v>
          </cell>
          <cell r="N1864">
            <v>0.78466158767562688</v>
          </cell>
          <cell r="O1864">
            <v>82.046536028564503</v>
          </cell>
          <cell r="Q1864">
            <v>109023.68637910971</v>
          </cell>
        </row>
        <row r="1865">
          <cell r="D1865">
            <v>40945</v>
          </cell>
          <cell r="E1865" t="str">
            <v/>
          </cell>
          <cell r="F1865">
            <v>52384.634461999252</v>
          </cell>
          <cell r="G1865">
            <v>212469.00440399998</v>
          </cell>
          <cell r="H1865">
            <v>0.32480557124864634</v>
          </cell>
          <cell r="I1865">
            <v>90.354913693909822</v>
          </cell>
          <cell r="J1865">
            <v>1407429.3377639989</v>
          </cell>
          <cell r="K1865">
            <v>0.29017170441316903</v>
          </cell>
          <cell r="L1865">
            <v>94.700883839343049</v>
          </cell>
          <cell r="M1865">
            <v>22936283.628844</v>
          </cell>
          <cell r="N1865">
            <v>0.78372068386938298</v>
          </cell>
          <cell r="O1865">
            <v>82.168976367084241</v>
          </cell>
          <cell r="Q1865">
            <v>109023.68637910971</v>
          </cell>
        </row>
        <row r="1866">
          <cell r="D1866">
            <v>40946</v>
          </cell>
          <cell r="E1866" t="str">
            <v/>
          </cell>
          <cell r="F1866">
            <v>62319.058587999811</v>
          </cell>
          <cell r="G1866">
            <v>274788.06299199979</v>
          </cell>
          <cell r="H1866">
            <v>0.36006338506828833</v>
          </cell>
          <cell r="I1866">
            <v>87.472523438674855</v>
          </cell>
          <cell r="J1866">
            <v>1469748.3963519987</v>
          </cell>
          <cell r="K1866">
            <v>0.29635869051246855</v>
          </cell>
          <cell r="L1866">
            <v>94.341145253547737</v>
          </cell>
          <cell r="M1866">
            <v>22924770.467906006</v>
          </cell>
          <cell r="N1866">
            <v>0.78326301780490937</v>
          </cell>
          <cell r="O1866">
            <v>82.228394958049819</v>
          </cell>
          <cell r="Q1866">
            <v>109023.68637910971</v>
          </cell>
        </row>
        <row r="1867">
          <cell r="D1867">
            <v>40947</v>
          </cell>
          <cell r="E1867" t="str">
            <v/>
          </cell>
          <cell r="F1867">
            <v>55004.50665600058</v>
          </cell>
          <cell r="G1867">
            <v>329792.56964800035</v>
          </cell>
          <cell r="H1867">
            <v>0.37812032022702802</v>
          </cell>
          <cell r="I1867">
            <v>85.911560007427298</v>
          </cell>
          <cell r="J1867">
            <v>1524752.9030079993</v>
          </cell>
          <cell r="K1867">
            <v>0.30083633207014326</v>
          </cell>
          <cell r="L1867">
            <v>94.073949664462646</v>
          </cell>
          <cell r="M1867">
            <v>22903080.338658001</v>
          </cell>
          <cell r="N1867">
            <v>0.78245774226161058</v>
          </cell>
          <cell r="O1867">
            <v>82.332723795534008</v>
          </cell>
          <cell r="Q1867">
            <v>109023.68637910971</v>
          </cell>
        </row>
        <row r="1868">
          <cell r="D1868">
            <v>40948</v>
          </cell>
          <cell r="E1868" t="str">
            <v/>
          </cell>
          <cell r="F1868">
            <v>43741.262405999878</v>
          </cell>
          <cell r="G1868">
            <v>373533.83205400023</v>
          </cell>
          <cell r="H1868">
            <v>0.38068570689115649</v>
          </cell>
          <cell r="I1868">
            <v>85.685908312880656</v>
          </cell>
          <cell r="J1868">
            <v>1568494.1654139992</v>
          </cell>
          <cell r="K1868">
            <v>0.30294993509755291</v>
          </cell>
          <cell r="L1868">
            <v>93.945861771135256</v>
          </cell>
          <cell r="M1868">
            <v>22870509.731928002</v>
          </cell>
          <cell r="N1868">
            <v>0.78128091016272538</v>
          </cell>
          <cell r="O1868">
            <v>82.484684064974445</v>
          </cell>
          <cell r="Q1868">
            <v>109023.68637910971</v>
          </cell>
        </row>
        <row r="1869">
          <cell r="D1869">
            <v>40949</v>
          </cell>
          <cell r="E1869" t="str">
            <v/>
          </cell>
          <cell r="F1869">
            <v>50183.672864000881</v>
          </cell>
          <cell r="G1869">
            <v>423717.50491800113</v>
          </cell>
          <cell r="H1869">
            <v>0.38864720043000733</v>
          </cell>
          <cell r="I1869">
            <v>84.980065825515936</v>
          </cell>
          <cell r="J1869">
            <v>1618677.838278</v>
          </cell>
          <cell r="K1869">
            <v>0.30619502906296836</v>
          </cell>
          <cell r="L1869">
            <v>93.746788687183539</v>
          </cell>
          <cell r="M1869">
            <v>22853385.131184004</v>
          </cell>
          <cell r="N1869">
            <v>0.78063187981502591</v>
          </cell>
          <cell r="O1869">
            <v>82.568232744927812</v>
          </cell>
          <cell r="Q1869">
            <v>109023.68637910971</v>
          </cell>
        </row>
        <row r="1870">
          <cell r="D1870">
            <v>40950</v>
          </cell>
          <cell r="E1870" t="str">
            <v/>
          </cell>
          <cell r="F1870">
            <v>43181.435097999696</v>
          </cell>
          <cell r="G1870">
            <v>466898.94001600082</v>
          </cell>
          <cell r="H1870">
            <v>0.38932235363677681</v>
          </cell>
          <cell r="I1870">
            <v>84.919838707136904</v>
          </cell>
          <cell r="J1870">
            <v>1661859.2733759996</v>
          </cell>
          <cell r="K1870">
            <v>0.30801117452394372</v>
          </cell>
          <cell r="L1870">
            <v>93.634112642816092</v>
          </cell>
          <cell r="M1870">
            <v>22824880.482756004</v>
          </cell>
          <cell r="N1870">
            <v>0.7795942651807789</v>
          </cell>
          <cell r="O1870">
            <v>82.701419803723127</v>
          </cell>
          <cell r="Q1870">
            <v>109023.68637910971</v>
          </cell>
        </row>
        <row r="1871">
          <cell r="D1871">
            <v>40951</v>
          </cell>
          <cell r="E1871" t="str">
            <v/>
          </cell>
          <cell r="F1871">
            <v>47959.024649999643</v>
          </cell>
          <cell r="G1871">
            <v>514857.96466600045</v>
          </cell>
          <cell r="H1871">
            <v>0.39353677915127316</v>
          </cell>
          <cell r="I1871">
            <v>84.542646786830517</v>
          </cell>
          <cell r="J1871">
            <v>1709818.2980259992</v>
          </cell>
          <cell r="K1871">
            <v>0.31062332393891279</v>
          </cell>
          <cell r="L1871">
            <v>93.470480404213887</v>
          </cell>
          <cell r="M1871">
            <v>22796659.519536003</v>
          </cell>
          <cell r="N1871">
            <v>0.77856650934099869</v>
          </cell>
          <cell r="O1871">
            <v>82.83287409018854</v>
          </cell>
          <cell r="Q1871">
            <v>109023.68637910971</v>
          </cell>
        </row>
        <row r="1872">
          <cell r="D1872">
            <v>40952</v>
          </cell>
          <cell r="E1872" t="str">
            <v/>
          </cell>
          <cell r="F1872">
            <v>32835.761252000826</v>
          </cell>
          <cell r="G1872">
            <v>547693.72591800126</v>
          </cell>
          <cell r="H1872">
            <v>0.3864324167371917</v>
          </cell>
          <cell r="I1872">
            <v>85.177238638373382</v>
          </cell>
          <cell r="J1872">
            <v>1742654.0592780001</v>
          </cell>
          <cell r="K1872">
            <v>0.31043991984990194</v>
          </cell>
          <cell r="L1872">
            <v>93.482029446352257</v>
          </cell>
          <cell r="M1872">
            <v>22753024.296410002</v>
          </cell>
          <cell r="N1872">
            <v>0.77701252728861114</v>
          </cell>
          <cell r="O1872">
            <v>83.030746239230979</v>
          </cell>
          <cell r="Q1872">
            <v>109023.68637910971</v>
          </cell>
        </row>
        <row r="1873">
          <cell r="D1873">
            <v>40953</v>
          </cell>
          <cell r="E1873" t="str">
            <v/>
          </cell>
          <cell r="F1873">
            <v>34516.383023998751</v>
          </cell>
          <cell r="G1873">
            <v>582210.10894199996</v>
          </cell>
          <cell r="H1873">
            <v>0.38144404884999805</v>
          </cell>
          <cell r="I1873">
            <v>85.619033116948316</v>
          </cell>
          <cell r="J1873">
            <v>1777170.4423019988</v>
          </cell>
          <cell r="K1873">
            <v>0.31055718956554507</v>
          </cell>
          <cell r="L1873">
            <v>93.474645959284047</v>
          </cell>
          <cell r="M1873">
            <v>22704257.558844</v>
          </cell>
          <cell r="N1873">
            <v>0.77528357396483116</v>
          </cell>
          <cell r="O1873">
            <v>83.249631534539759</v>
          </cell>
          <cell r="Q1873">
            <v>109023.68637910971</v>
          </cell>
        </row>
        <row r="1874">
          <cell r="D1874">
            <v>40954</v>
          </cell>
          <cell r="E1874" t="str">
            <v/>
          </cell>
          <cell r="F1874">
            <v>43471.608646000175</v>
          </cell>
          <cell r="G1874">
            <v>625681.71758800012</v>
          </cell>
          <cell r="H1874">
            <v>0.38259680892481018</v>
          </cell>
          <cell r="I1874">
            <v>85.517228414847352</v>
          </cell>
          <cell r="J1874">
            <v>1820642.0509479991</v>
          </cell>
          <cell r="K1874">
            <v>0.31220572651143746</v>
          </cell>
          <cell r="L1874">
            <v>93.370461200134741</v>
          </cell>
          <cell r="M1874">
            <v>22659303.919820007</v>
          </cell>
          <cell r="N1874">
            <v>0.77368509957317744</v>
          </cell>
          <cell r="O1874">
            <v>83.450802064947396</v>
          </cell>
          <cell r="Q1874">
            <v>109023.68637910971</v>
          </cell>
        </row>
        <row r="1875">
          <cell r="D1875">
            <v>40955</v>
          </cell>
          <cell r="E1875" t="str">
            <v/>
          </cell>
          <cell r="F1875">
            <v>40899.103122000401</v>
          </cell>
          <cell r="G1875">
            <v>666580.82071000047</v>
          </cell>
          <cell r="H1875">
            <v>0.38213073395358832</v>
          </cell>
          <cell r="I1875">
            <v>85.558410586743889</v>
          </cell>
          <cell r="J1875">
            <v>1861541.1540699995</v>
          </cell>
          <cell r="K1875">
            <v>0.31336071404437599</v>
          </cell>
          <cell r="L1875">
            <v>93.297035826561597</v>
          </cell>
          <cell r="M1875">
            <v>22571448.233824007</v>
          </cell>
          <cell r="N1875">
            <v>0.77062214884996483</v>
          </cell>
          <cell r="O1875">
            <v>83.833035606122621</v>
          </cell>
          <cell r="Q1875">
            <v>109023.68637910971</v>
          </cell>
        </row>
        <row r="1876">
          <cell r="D1876">
            <v>40956</v>
          </cell>
          <cell r="E1876" t="str">
            <v/>
          </cell>
          <cell r="F1876">
            <v>40495.666896000344</v>
          </cell>
          <cell r="G1876">
            <v>707076.48760600085</v>
          </cell>
          <cell r="H1876">
            <v>0.38150181805839717</v>
          </cell>
          <cell r="I1876">
            <v>85.613935512023943</v>
          </cell>
          <cell r="J1876">
            <v>1902036.8209659997</v>
          </cell>
          <cell r="K1876">
            <v>0.31440738384678801</v>
          </cell>
          <cell r="L1876">
            <v>93.230190842189003</v>
          </cell>
          <cell r="M1876">
            <v>22411392.913634002</v>
          </cell>
          <cell r="N1876">
            <v>0.76509490161368221</v>
          </cell>
          <cell r="O1876">
            <v>84.511839985053925</v>
          </cell>
          <cell r="Q1876">
            <v>109023.68637910971</v>
          </cell>
        </row>
        <row r="1877">
          <cell r="D1877">
            <v>40957</v>
          </cell>
          <cell r="E1877" t="str">
            <v/>
          </cell>
          <cell r="F1877">
            <v>37234.385031999962</v>
          </cell>
          <cell r="G1877">
            <v>744310.87263800087</v>
          </cell>
          <cell r="H1877">
            <v>0.37928091966781791</v>
          </cell>
          <cell r="I1877">
            <v>85.809585269379497</v>
          </cell>
          <cell r="J1877">
            <v>1939271.2059979998</v>
          </cell>
          <cell r="K1877">
            <v>0.31488744828317006</v>
          </cell>
          <cell r="L1877">
            <v>93.19943500478098</v>
          </cell>
          <cell r="M1877">
            <v>22306701.442978002</v>
          </cell>
          <cell r="N1877">
            <v>0.76145845317213245</v>
          </cell>
          <cell r="O1877">
            <v>84.950608925205586</v>
          </cell>
          <cell r="Q1877">
            <v>109023.68637910971</v>
          </cell>
        </row>
        <row r="1878">
          <cell r="D1878">
            <v>40958</v>
          </cell>
          <cell r="E1878" t="str">
            <v/>
          </cell>
          <cell r="F1878">
            <v>41058.842003998754</v>
          </cell>
          <cell r="G1878">
            <v>785369.71464199969</v>
          </cell>
          <cell r="H1878">
            <v>0.3791400704918097</v>
          </cell>
          <cell r="I1878">
            <v>85.821970717742872</v>
          </cell>
          <cell r="J1878">
            <v>1980330.0480019986</v>
          </cell>
          <cell r="K1878">
            <v>0.31596100241412711</v>
          </cell>
          <cell r="L1878">
            <v>93.130437289743313</v>
          </cell>
          <cell r="M1878">
            <v>22138913.780523997</v>
          </cell>
          <cell r="N1878">
            <v>0.75566893456496786</v>
          </cell>
          <cell r="O1878">
            <v>85.636089442794187</v>
          </cell>
          <cell r="Q1878">
            <v>109023.68637910971</v>
          </cell>
        </row>
        <row r="1879">
          <cell r="D1879">
            <v>40959</v>
          </cell>
          <cell r="E1879" t="str">
            <v/>
          </cell>
          <cell r="F1879">
            <v>43494.21343600149</v>
          </cell>
          <cell r="G1879">
            <v>828863.92807800113</v>
          </cell>
          <cell r="H1879">
            <v>0.38013020638275796</v>
          </cell>
          <cell r="I1879">
            <v>85.734846466542251</v>
          </cell>
          <cell r="J1879">
            <v>2023824.261438</v>
          </cell>
          <cell r="K1879">
            <v>0.31737976614532332</v>
          </cell>
          <cell r="L1879">
            <v>93.038790094106872</v>
          </cell>
          <cell r="M1879">
            <v>21979003.961490002</v>
          </cell>
          <cell r="N1879">
            <v>0.75014923782471676</v>
          </cell>
          <cell r="O1879">
            <v>86.274388700766693</v>
          </cell>
          <cell r="Q1879">
            <v>109023.68637910971</v>
          </cell>
        </row>
        <row r="1880">
          <cell r="D1880">
            <v>40960</v>
          </cell>
          <cell r="E1880" t="str">
            <v/>
          </cell>
          <cell r="F1880">
            <v>36027.112889998985</v>
          </cell>
          <cell r="G1880">
            <v>864891.04096800007</v>
          </cell>
          <cell r="H1880">
            <v>0.37776458522901746</v>
          </cell>
          <cell r="I1880">
            <v>85.942778900224397</v>
          </cell>
          <cell r="J1880">
            <v>2059851.3743279991</v>
          </cell>
          <cell r="K1880">
            <v>0.31759951164957678</v>
          </cell>
          <cell r="L1880">
            <v>93.024548392220495</v>
          </cell>
          <cell r="M1880">
            <v>21808712.577693995</v>
          </cell>
          <cell r="N1880">
            <v>0.74427614923998353</v>
          </cell>
          <cell r="O1880">
            <v>86.936906671091947</v>
          </cell>
          <cell r="Q1880">
            <v>109023.68637910971</v>
          </cell>
        </row>
        <row r="1881">
          <cell r="D1881">
            <v>40961</v>
          </cell>
          <cell r="E1881" t="str">
            <v/>
          </cell>
          <cell r="F1881">
            <v>28337.023107999594</v>
          </cell>
          <cell r="G1881">
            <v>893228.06407599966</v>
          </cell>
          <cell r="H1881">
            <v>0.3724078407937404</v>
          </cell>
          <cell r="I1881">
            <v>86.410708689931013</v>
          </cell>
          <cell r="J1881">
            <v>2088188.3974359988</v>
          </cell>
          <cell r="K1881">
            <v>0.31664589204575139</v>
          </cell>
          <cell r="L1881">
            <v>93.086261389593062</v>
          </cell>
          <cell r="M1881">
            <v>21621232.622276004</v>
          </cell>
          <cell r="N1881">
            <v>0.73781746880952415</v>
          </cell>
          <cell r="O1881">
            <v>87.645308595081332</v>
          </cell>
          <cell r="Q1881">
            <v>109023.68637910971</v>
          </cell>
        </row>
        <row r="1882">
          <cell r="D1882">
            <v>40962</v>
          </cell>
          <cell r="E1882" t="str">
            <v/>
          </cell>
          <cell r="F1882">
            <v>31673.13344800019</v>
          </cell>
          <cell r="G1882">
            <v>924901.19752399984</v>
          </cell>
          <cell r="H1882">
            <v>0.36884732923713598</v>
          </cell>
          <cell r="I1882">
            <v>86.71940335493322</v>
          </cell>
          <cell r="J1882">
            <v>2119861.5308839991</v>
          </cell>
          <cell r="K1882">
            <v>0.31622093957115094</v>
          </cell>
          <cell r="L1882">
            <v>93.113685587231089</v>
          </cell>
          <cell r="M1882">
            <v>21448330.818236001</v>
          </cell>
          <cell r="N1882">
            <v>0.73185728065489419</v>
          </cell>
          <cell r="O1882">
            <v>88.279981116168003</v>
          </cell>
          <cell r="Q1882">
            <v>109023.68637910971</v>
          </cell>
        </row>
        <row r="1883">
          <cell r="D1883">
            <v>40963</v>
          </cell>
          <cell r="E1883" t="str">
            <v/>
          </cell>
          <cell r="F1883">
            <v>40693.171044000839</v>
          </cell>
          <cell r="G1883">
            <v>965594.36856800073</v>
          </cell>
          <cell r="H1883">
            <v>0.36903080446601494</v>
          </cell>
          <cell r="I1883">
            <v>86.703542952551231</v>
          </cell>
          <cell r="J1883">
            <v>2160554.701928</v>
          </cell>
          <cell r="K1883">
            <v>0.31713357986173174</v>
          </cell>
          <cell r="L1883">
            <v>93.054730507616881</v>
          </cell>
          <cell r="M1883">
            <v>21312757.888488002</v>
          </cell>
          <cell r="N1883">
            <v>0.72717169599186182</v>
          </cell>
          <cell r="O1883">
            <v>88.765916687046456</v>
          </cell>
          <cell r="Q1883">
            <v>109023.68637910971</v>
          </cell>
        </row>
        <row r="1884">
          <cell r="D1884">
            <v>40964</v>
          </cell>
          <cell r="E1884" t="str">
            <v/>
          </cell>
          <cell r="F1884">
            <v>32144.451669998973</v>
          </cell>
          <cell r="G1884">
            <v>997738.82023799967</v>
          </cell>
          <cell r="H1884">
            <v>0.36606313852516331</v>
          </cell>
          <cell r="I1884">
            <v>86.95944324403915</v>
          </cell>
          <cell r="J1884">
            <v>2192699.1535979989</v>
          </cell>
          <cell r="K1884">
            <v>0.31678242462698802</v>
          </cell>
          <cell r="L1884">
            <v>93.077440286224558</v>
          </cell>
          <cell r="M1884">
            <v>21188917.422246009</v>
          </cell>
          <cell r="N1884">
            <v>0.72288714711450142</v>
          </cell>
          <cell r="O1884">
            <v>89.200137072231712</v>
          </cell>
          <cell r="Q1884">
            <v>109023.68637910971</v>
          </cell>
        </row>
        <row r="1885">
          <cell r="D1885">
            <v>40965</v>
          </cell>
          <cell r="E1885" t="str">
            <v/>
          </cell>
          <cell r="F1885">
            <v>42538.49031600148</v>
          </cell>
          <cell r="G1885">
            <v>1040277.3105540011</v>
          </cell>
          <cell r="H1885">
            <v>0.36699057901425958</v>
          </cell>
          <cell r="I1885">
            <v>86.879617490000044</v>
          </cell>
          <cell r="J1885">
            <v>2235237.6439140006</v>
          </cell>
          <cell r="K1885">
            <v>0.31792051633282131</v>
          </cell>
          <cell r="L1885">
            <v>93.003721544065471</v>
          </cell>
          <cell r="M1885">
            <v>21081103.177460004</v>
          </cell>
          <cell r="N1885">
            <v>0.71915001053902972</v>
          </cell>
          <cell r="O1885">
            <v>89.570924585724384</v>
          </cell>
          <cell r="Q1885">
            <v>109023.68637910971</v>
          </cell>
        </row>
        <row r="1886">
          <cell r="D1886">
            <v>40966</v>
          </cell>
          <cell r="E1886" t="str">
            <v/>
          </cell>
          <cell r="F1886">
            <v>34707.930475998335</v>
          </cell>
          <cell r="G1886">
            <v>1074985.2410299995</v>
          </cell>
          <cell r="H1886">
            <v>0.36518915759140208</v>
          </cell>
          <cell r="I1886">
            <v>87.03454383625197</v>
          </cell>
          <cell r="J1886">
            <v>2269945.5743899988</v>
          </cell>
          <cell r="K1886">
            <v>0.31792710805956881</v>
          </cell>
          <cell r="L1886">
            <v>93.00329359135489</v>
          </cell>
          <cell r="M1886">
            <v>20953825.237402</v>
          </cell>
          <cell r="N1886">
            <v>0.71474956598407569</v>
          </cell>
          <cell r="O1886">
            <v>89.997962782772888</v>
          </cell>
          <cell r="Q1886">
            <v>109023.68637910971</v>
          </cell>
        </row>
        <row r="1887">
          <cell r="D1887">
            <v>40967</v>
          </cell>
          <cell r="E1887" t="str">
            <v/>
          </cell>
          <cell r="F1887">
            <v>33845.043758001222</v>
          </cell>
          <cell r="G1887">
            <v>1108830.2847880006</v>
          </cell>
          <cell r="H1887">
            <v>0.36323374227015248</v>
          </cell>
          <cell r="I1887">
            <v>87.202130753366475</v>
          </cell>
          <cell r="J1887">
            <v>2303790.618148</v>
          </cell>
          <cell r="K1887">
            <v>0.31781446383016815</v>
          </cell>
          <cell r="L1887">
            <v>93.010605209764364</v>
          </cell>
          <cell r="M1887">
            <v>20823282.177154001</v>
          </cell>
          <cell r="N1887">
            <v>0.71023847584819222</v>
          </cell>
          <cell r="O1887">
            <v>90.424948910460344</v>
          </cell>
          <cell r="Q1887">
            <v>109023.68637910971</v>
          </cell>
        </row>
        <row r="1888">
          <cell r="D1888">
            <v>40968</v>
          </cell>
          <cell r="E1888" t="str">
            <v>*</v>
          </cell>
          <cell r="F1888">
            <v>31355.514831999579</v>
          </cell>
          <cell r="G1888">
            <v>1140185.7996200002</v>
          </cell>
          <cell r="H1888">
            <v>0.36062577790956157</v>
          </cell>
          <cell r="I1888">
            <v>87.424679066421135</v>
          </cell>
          <cell r="J1888">
            <v>2335146.1329799998</v>
          </cell>
          <cell r="K1888">
            <v>0.31736680897900693</v>
          </cell>
          <cell r="L1888">
            <v>93.039629455907118</v>
          </cell>
          <cell r="M1888">
            <v>20854637.691986002</v>
          </cell>
          <cell r="N1888">
            <v>0.70867269818161571</v>
          </cell>
          <cell r="O1888">
            <v>90.570590693459962</v>
          </cell>
          <cell r="Q1888">
            <v>109023.68637910971</v>
          </cell>
        </row>
        <row r="1889">
          <cell r="D1889">
            <v>40969</v>
          </cell>
          <cell r="E1889" t="str">
            <v/>
          </cell>
          <cell r="F1889">
            <v>19562.898625999325</v>
          </cell>
          <cell r="G1889">
            <v>19562.898625999325</v>
          </cell>
          <cell r="H1889">
            <v>0.18451032974905346</v>
          </cell>
          <cell r="I1889">
            <v>99.766237049688883</v>
          </cell>
          <cell r="J1889">
            <v>2354709.031605999</v>
          </cell>
          <cell r="K1889">
            <v>0.31547955984261805</v>
          </cell>
          <cell r="L1889">
            <v>95.762638440478653</v>
          </cell>
          <cell r="M1889">
            <v>20747713.302108005</v>
          </cell>
          <cell r="N1889">
            <v>0.7051190368744511</v>
          </cell>
          <cell r="O1889">
            <v>86.007315310345064</v>
          </cell>
          <cell r="Q1889">
            <v>106026.03470822578</v>
          </cell>
        </row>
        <row r="1890">
          <cell r="D1890">
            <v>40970</v>
          </cell>
          <cell r="E1890" t="str">
            <v/>
          </cell>
          <cell r="F1890">
            <v>48562.24840200082</v>
          </cell>
          <cell r="G1890">
            <v>68125.147028000152</v>
          </cell>
          <cell r="H1890">
            <v>0.32126612683136979</v>
          </cell>
          <cell r="I1890">
            <v>96.816271028243435</v>
          </cell>
          <cell r="J1890">
            <v>2403271.2800079999</v>
          </cell>
          <cell r="K1890">
            <v>0.31747603831885968</v>
          </cell>
          <cell r="L1890">
            <v>95.665416817908849</v>
          </cell>
          <cell r="M1890">
            <v>20685153.63263201</v>
          </cell>
          <cell r="N1890">
            <v>0.7030724938839128</v>
          </cell>
          <cell r="O1890">
            <v>86.219881363559054</v>
          </cell>
          <cell r="Q1890">
            <v>106026.03470822578</v>
          </cell>
        </row>
        <row r="1891">
          <cell r="D1891">
            <v>40971</v>
          </cell>
          <cell r="E1891" t="str">
            <v/>
          </cell>
          <cell r="F1891">
            <v>40669.598954000729</v>
          </cell>
          <cell r="G1891">
            <v>108794.74598200088</v>
          </cell>
          <cell r="H1891">
            <v>0.34203783464251442</v>
          </cell>
          <cell r="I1891">
            <v>95.945516444735929</v>
          </cell>
          <cell r="J1891">
            <v>2443940.8789620004</v>
          </cell>
          <cell r="K1891">
            <v>0.31838913289255022</v>
          </cell>
          <cell r="L1891">
            <v>95.620563134407135</v>
          </cell>
          <cell r="M1891">
            <v>20616177.811214007</v>
          </cell>
          <cell r="N1891">
            <v>0.70080738277947996</v>
          </cell>
          <cell r="O1891">
            <v>86.453278579055109</v>
          </cell>
          <cell r="Q1891">
            <v>106026.03470822578</v>
          </cell>
        </row>
        <row r="1892">
          <cell r="D1892">
            <v>40972</v>
          </cell>
          <cell r="E1892" t="str">
            <v/>
          </cell>
          <cell r="F1892">
            <v>41984.515156000016</v>
          </cell>
          <cell r="G1892">
            <v>150779.2611380009</v>
          </cell>
          <cell r="H1892">
            <v>0.35552414450123504</v>
          </cell>
          <cell r="I1892">
            <v>95.317667593486775</v>
          </cell>
          <cell r="J1892">
            <v>2485925.3941180003</v>
          </cell>
          <cell r="K1892">
            <v>0.3194463157777428</v>
          </cell>
          <cell r="L1892">
            <v>95.568327136005976</v>
          </cell>
          <cell r="M1892">
            <v>20539465.550060011</v>
          </cell>
          <cell r="N1892">
            <v>0.69827874359557274</v>
          </cell>
          <cell r="O1892">
            <v>86.711488751961355</v>
          </cell>
          <cell r="Q1892">
            <v>106026.03470822578</v>
          </cell>
        </row>
        <row r="1893">
          <cell r="D1893">
            <v>40973</v>
          </cell>
          <cell r="E1893" t="str">
            <v/>
          </cell>
          <cell r="F1893">
            <v>30680.868335999614</v>
          </cell>
          <cell r="G1893">
            <v>181460.12947400051</v>
          </cell>
          <cell r="H1893">
            <v>0.34229353191103046</v>
          </cell>
          <cell r="I1893">
            <v>95.934066438049086</v>
          </cell>
          <cell r="J1893">
            <v>2516606.2624539998</v>
          </cell>
          <cell r="K1893">
            <v>0.31904206188729373</v>
          </cell>
          <cell r="L1893">
            <v>95.588340068862493</v>
          </cell>
          <cell r="M1893">
            <v>20453967.306664005</v>
          </cell>
          <cell r="N1893">
            <v>0.69545080155412142</v>
          </cell>
          <cell r="O1893">
            <v>86.997310436618207</v>
          </cell>
          <cell r="Q1893">
            <v>106026.03470822578</v>
          </cell>
        </row>
        <row r="1894">
          <cell r="D1894">
            <v>40974</v>
          </cell>
          <cell r="E1894" t="str">
            <v/>
          </cell>
          <cell r="F1894">
            <v>39059.453967999507</v>
          </cell>
          <cell r="G1894">
            <v>220519.58344200003</v>
          </cell>
          <cell r="H1894">
            <v>0.34664376545007763</v>
          </cell>
          <cell r="I1894">
            <v>95.736565347633757</v>
          </cell>
          <cell r="J1894">
            <v>2555665.7164219995</v>
          </cell>
          <cell r="K1894">
            <v>0.31969663620736299</v>
          </cell>
          <cell r="L1894">
            <v>95.555910917548772</v>
          </cell>
          <cell r="M1894">
            <v>20375682.337912004</v>
          </cell>
          <cell r="N1894">
            <v>0.69286750375825379</v>
          </cell>
          <cell r="O1894">
            <v>87.255657666450773</v>
          </cell>
          <cell r="Q1894">
            <v>106026.03470822578</v>
          </cell>
        </row>
        <row r="1895">
          <cell r="D1895">
            <v>40975</v>
          </cell>
          <cell r="E1895" t="str">
            <v/>
          </cell>
          <cell r="F1895">
            <v>44251.087389999935</v>
          </cell>
          <cell r="G1895">
            <v>264770.67083199997</v>
          </cell>
          <cell r="H1895">
            <v>0.35674616759476019</v>
          </cell>
          <cell r="I1895">
            <v>95.258383470733634</v>
          </cell>
          <cell r="J1895">
            <v>2599916.8038119995</v>
          </cell>
          <cell r="K1895">
            <v>0.32097501204054757</v>
          </cell>
          <cell r="L1895">
            <v>95.49221722508733</v>
          </cell>
          <cell r="M1895">
            <v>20308658.838521998</v>
          </cell>
          <cell r="N1895">
            <v>0.69066660627535548</v>
          </cell>
          <cell r="O1895">
            <v>87.47367520387867</v>
          </cell>
          <cell r="Q1895">
            <v>106026.03470822578</v>
          </cell>
        </row>
        <row r="1896">
          <cell r="D1896">
            <v>40976</v>
          </cell>
          <cell r="E1896" t="str">
            <v/>
          </cell>
          <cell r="F1896">
            <v>16803.435878000702</v>
          </cell>
          <cell r="G1896">
            <v>281574.10671000066</v>
          </cell>
          <cell r="H1896">
            <v>0.33196340347546194</v>
          </cell>
          <cell r="I1896">
            <v>96.382540332253029</v>
          </cell>
          <cell r="J1896">
            <v>2616720.2396900002</v>
          </cell>
          <cell r="K1896">
            <v>0.31887556144281309</v>
          </cell>
          <cell r="L1896">
            <v>95.596568950359512</v>
          </cell>
          <cell r="M1896">
            <v>20237324.877919998</v>
          </cell>
          <cell r="N1896">
            <v>0.68831860138093071</v>
          </cell>
          <cell r="O1896">
            <v>87.704132198630148</v>
          </cell>
          <cell r="Q1896">
            <v>106026.03470822578</v>
          </cell>
        </row>
        <row r="1897">
          <cell r="D1897">
            <v>40977</v>
          </cell>
          <cell r="E1897" t="str">
            <v/>
          </cell>
          <cell r="F1897">
            <v>43456.480297998663</v>
          </cell>
          <cell r="G1897">
            <v>325030.5870079993</v>
          </cell>
          <cell r="H1897">
            <v>0.34061926174018864</v>
          </cell>
          <cell r="I1897">
            <v>96.008718657098896</v>
          </cell>
          <cell r="J1897">
            <v>2660176.7199879987</v>
          </cell>
          <cell r="K1897">
            <v>0.32003620136935723</v>
          </cell>
          <cell r="L1897">
            <v>95.539038856164197</v>
          </cell>
          <cell r="M1897">
            <v>20181210.848667998</v>
          </cell>
          <cell r="N1897">
            <v>0.68648778851597636</v>
          </cell>
          <cell r="O1897">
            <v>87.882289264656805</v>
          </cell>
          <cell r="Q1897">
            <v>106026.03470822578</v>
          </cell>
        </row>
        <row r="1898">
          <cell r="D1898">
            <v>40978</v>
          </cell>
          <cell r="E1898" t="str">
            <v/>
          </cell>
          <cell r="F1898">
            <v>21689.180550000798</v>
          </cell>
          <cell r="G1898">
            <v>346719.76755800011</v>
          </cell>
          <cell r="H1898">
            <v>0.32701380232896771</v>
          </cell>
          <cell r="I1898">
            <v>96.587122090455679</v>
          </cell>
          <cell r="J1898">
            <v>2681865.9005379993</v>
          </cell>
          <cell r="K1898">
            <v>0.31858184306239673</v>
          </cell>
          <cell r="L1898">
            <v>95.611065537571321</v>
          </cell>
          <cell r="M1898">
            <v>20100371.222088005</v>
          </cell>
          <cell r="N1898">
            <v>0.68381539505391309</v>
          </cell>
          <cell r="O1898">
            <v>88.139906463366728</v>
          </cell>
          <cell r="Q1898">
            <v>106026.03470822578</v>
          </cell>
        </row>
        <row r="1899">
          <cell r="D1899">
            <v>40979</v>
          </cell>
          <cell r="E1899" t="str">
            <v/>
          </cell>
          <cell r="F1899">
            <v>32650.879666000859</v>
          </cell>
          <cell r="G1899">
            <v>379370.64722400095</v>
          </cell>
          <cell r="H1899">
            <v>0.32528086853041266</v>
          </cell>
          <cell r="I1899">
            <v>96.657164824227394</v>
          </cell>
          <cell r="J1899">
            <v>2714516.7802040004</v>
          </cell>
          <cell r="K1899">
            <v>0.31844962013858896</v>
          </cell>
          <cell r="L1899">
            <v>95.617583227723344</v>
          </cell>
          <cell r="M1899">
            <v>20041024.666124005</v>
          </cell>
          <cell r="N1899">
            <v>0.68187367393014875</v>
          </cell>
          <cell r="O1899">
            <v>88.325264089154672</v>
          </cell>
          <cell r="Q1899">
            <v>106026.03470822578</v>
          </cell>
        </row>
        <row r="1900">
          <cell r="D1900">
            <v>40980</v>
          </cell>
          <cell r="E1900" t="str">
            <v/>
          </cell>
          <cell r="F1900">
            <v>21371.310377998987</v>
          </cell>
          <cell r="G1900">
            <v>400741.95760199992</v>
          </cell>
          <cell r="H1900">
            <v>0.31497134855038678</v>
          </cell>
          <cell r="I1900">
            <v>97.056824413471247</v>
          </cell>
          <cell r="J1900">
            <v>2735888.0905819996</v>
          </cell>
          <cell r="K1900">
            <v>0.31701365637834217</v>
          </cell>
          <cell r="L1900">
            <v>95.688037211411881</v>
          </cell>
          <cell r="M1900">
            <v>19958876.382812005</v>
          </cell>
          <cell r="N1900">
            <v>0.67915562130462115</v>
          </cell>
          <cell r="O1900">
            <v>88.582136513804016</v>
          </cell>
          <cell r="Q1900">
            <v>106026.03470822578</v>
          </cell>
        </row>
        <row r="1901">
          <cell r="D1901">
            <v>40981</v>
          </cell>
          <cell r="E1901" t="str">
            <v/>
          </cell>
          <cell r="F1901">
            <v>19943.603757999688</v>
          </cell>
          <cell r="G1901">
            <v>420685.56135999958</v>
          </cell>
          <cell r="H1901">
            <v>0.3052120914073233</v>
          </cell>
          <cell r="I1901">
            <v>97.408239385887541</v>
          </cell>
          <cell r="J1901">
            <v>2755831.6943399995</v>
          </cell>
          <cell r="K1901">
            <v>0.31544912350680354</v>
          </cell>
          <cell r="L1901">
            <v>95.764111532541179</v>
          </cell>
          <cell r="M1901">
            <v>19863782.054530006</v>
          </cell>
          <cell r="N1901">
            <v>0.67599637791703338</v>
          </cell>
          <cell r="O1901">
            <v>88.8768758682466</v>
          </cell>
          <cell r="Q1901">
            <v>106026.03470822578</v>
          </cell>
        </row>
        <row r="1902">
          <cell r="D1902">
            <v>40982</v>
          </cell>
          <cell r="E1902" t="str">
            <v/>
          </cell>
          <cell r="F1902">
            <v>21740.627812000555</v>
          </cell>
          <cell r="G1902">
            <v>442426.18917200016</v>
          </cell>
          <cell r="H1902">
            <v>0.2980576491623817</v>
          </cell>
          <cell r="I1902">
            <v>97.649256377088463</v>
          </cell>
          <cell r="J1902">
            <v>2777572.3221519999</v>
          </cell>
          <cell r="K1902">
            <v>0.31412534252463348</v>
          </cell>
          <cell r="L1902">
            <v>95.827917776970438</v>
          </cell>
          <cell r="M1902">
            <v>19732554.727560006</v>
          </cell>
          <cell r="N1902">
            <v>0.67160661506860542</v>
          </cell>
          <cell r="O1902">
            <v>89.279527362844249</v>
          </cell>
          <cell r="Q1902">
            <v>106026.03470822578</v>
          </cell>
        </row>
        <row r="1903">
          <cell r="D1903">
            <v>40983</v>
          </cell>
          <cell r="E1903" t="str">
            <v/>
          </cell>
          <cell r="F1903">
            <v>25585.741297999833</v>
          </cell>
          <cell r="G1903">
            <v>468011.93047000002</v>
          </cell>
          <cell r="H1903">
            <v>0.2942748491021896</v>
          </cell>
          <cell r="I1903">
            <v>97.771035834888437</v>
          </cell>
          <cell r="J1903">
            <v>2803158.0634499998</v>
          </cell>
          <cell r="K1903">
            <v>0.31326263668345239</v>
          </cell>
          <cell r="L1903">
            <v>95.869222468912781</v>
          </cell>
          <cell r="M1903">
            <v>19569841.843178008</v>
          </cell>
          <cell r="N1903">
            <v>0.66614411003856366</v>
          </cell>
          <cell r="O1903">
            <v>89.769282642018723</v>
          </cell>
          <cell r="Q1903">
            <v>106026.03470822578</v>
          </cell>
        </row>
        <row r="1904">
          <cell r="D1904">
            <v>40984</v>
          </cell>
          <cell r="E1904" t="str">
            <v/>
          </cell>
          <cell r="F1904">
            <v>32268.872578000213</v>
          </cell>
          <cell r="G1904">
            <v>500280.80304800021</v>
          </cell>
          <cell r="H1904">
            <v>0.29490445697177603</v>
          </cell>
          <cell r="I1904">
            <v>97.751037458464737</v>
          </cell>
          <cell r="J1904">
            <v>2835426.936028</v>
          </cell>
          <cell r="K1904">
            <v>0.31315825277498144</v>
          </cell>
          <cell r="L1904">
            <v>95.874205285841256</v>
          </cell>
          <cell r="M1904">
            <v>19386263.669736005</v>
          </cell>
          <cell r="N1904">
            <v>0.65997004567623674</v>
          </cell>
          <cell r="O1904">
            <v>90.307599725673214</v>
          </cell>
          <cell r="Q1904">
            <v>106026.03470822578</v>
          </cell>
        </row>
        <row r="1905">
          <cell r="D1905">
            <v>40985</v>
          </cell>
          <cell r="E1905" t="str">
            <v/>
          </cell>
          <cell r="F1905">
            <v>34501.428439999268</v>
          </cell>
          <cell r="G1905">
            <v>534782.23148799944</v>
          </cell>
          <cell r="H1905">
            <v>0.29669862132817187</v>
          </cell>
          <cell r="I1905">
            <v>97.693456636038277</v>
          </cell>
          <cell r="J1905">
            <v>2869928.3644679994</v>
          </cell>
          <cell r="K1905">
            <v>0.31330000553427073</v>
          </cell>
          <cell r="L1905">
            <v>95.867437867185913</v>
          </cell>
          <cell r="M1905">
            <v>19220814.829615999</v>
          </cell>
          <cell r="N1905">
            <v>0.6544118313748305</v>
          </cell>
          <cell r="O1905">
            <v>90.778257653492858</v>
          </cell>
          <cell r="Q1905">
            <v>106026.03470822578</v>
          </cell>
        </row>
        <row r="1906">
          <cell r="D1906">
            <v>40986</v>
          </cell>
          <cell r="E1906" t="str">
            <v/>
          </cell>
          <cell r="F1906">
            <v>33762.352522001325</v>
          </cell>
          <cell r="G1906">
            <v>568544.58401000081</v>
          </cell>
          <cell r="H1906">
            <v>0.29790617285366894</v>
          </cell>
          <cell r="I1906">
            <v>97.654207876842491</v>
          </cell>
          <cell r="J1906">
            <v>2903690.7169900006</v>
          </cell>
          <cell r="K1906">
            <v>0.31335875525592632</v>
          </cell>
          <cell r="L1906">
            <v>95.864631359217682</v>
          </cell>
          <cell r="M1906">
            <v>19096768.092017997</v>
          </cell>
          <cell r="N1906">
            <v>0.65026213536760513</v>
          </cell>
          <cell r="O1906">
            <v>91.120953245844618</v>
          </cell>
          <cell r="Q1906">
            <v>106026.03470822578</v>
          </cell>
        </row>
        <row r="1907">
          <cell r="D1907">
            <v>40987</v>
          </cell>
          <cell r="E1907" t="str">
            <v/>
          </cell>
          <cell r="F1907">
            <v>22527.729629998616</v>
          </cell>
          <cell r="G1907">
            <v>591072.31363999937</v>
          </cell>
          <cell r="H1907">
            <v>0.29340971983491332</v>
          </cell>
          <cell r="I1907">
            <v>97.798339173701279</v>
          </cell>
          <cell r="J1907">
            <v>2926218.4466199991</v>
          </cell>
          <cell r="K1907">
            <v>0.31221747999058058</v>
          </cell>
          <cell r="L1907">
            <v>95.918968409767217</v>
          </cell>
          <cell r="M1907">
            <v>18958640.470597994</v>
          </cell>
          <cell r="N1907">
            <v>0.64563197700591934</v>
          </cell>
          <cell r="O1907">
            <v>91.494505581315138</v>
          </cell>
          <cell r="Q1907">
            <v>106026.03470822578</v>
          </cell>
        </row>
        <row r="1908">
          <cell r="D1908">
            <v>40988</v>
          </cell>
          <cell r="E1908" t="str">
            <v/>
          </cell>
          <cell r="F1908">
            <v>22463.878166000817</v>
          </cell>
          <cell r="G1908">
            <v>613536.19180600019</v>
          </cell>
          <cell r="H1908">
            <v>0.28933280089857033</v>
          </cell>
          <cell r="I1908">
            <v>97.924270195915867</v>
          </cell>
          <cell r="J1908">
            <v>2948682.324786</v>
          </cell>
          <cell r="K1908">
            <v>0.31109500097248777</v>
          </cell>
          <cell r="L1908">
            <v>95.972035093378096</v>
          </cell>
          <cell r="M1908">
            <v>18824916.17196399</v>
          </cell>
          <cell r="N1908">
            <v>0.64115073944719703</v>
          </cell>
          <cell r="O1908">
            <v>91.847145097476229</v>
          </cell>
          <cell r="Q1908">
            <v>106026.03470822578</v>
          </cell>
        </row>
        <row r="1909">
          <cell r="D1909">
            <v>40989</v>
          </cell>
          <cell r="E1909" t="str">
            <v/>
          </cell>
          <cell r="F1909">
            <v>29137.933068000246</v>
          </cell>
          <cell r="G1909">
            <v>642674.12487400044</v>
          </cell>
          <cell r="H1909">
            <v>0.28864165145969067</v>
          </cell>
          <cell r="I1909">
            <v>97.945172490836612</v>
          </cell>
          <cell r="J1909">
            <v>2977820.2578540002</v>
          </cell>
          <cell r="K1909">
            <v>0.31069370026073384</v>
          </cell>
          <cell r="L1909">
            <v>95.990916627976006</v>
          </cell>
          <cell r="M1909">
            <v>18684635.315131992</v>
          </cell>
          <cell r="N1909">
            <v>0.63644515256279621</v>
          </cell>
          <cell r="O1909">
            <v>92.207985362870588</v>
          </cell>
          <cell r="Q1909">
            <v>106026.03470822578</v>
          </cell>
        </row>
        <row r="1910">
          <cell r="D1910">
            <v>40990</v>
          </cell>
          <cell r="E1910" t="str">
            <v/>
          </cell>
          <cell r="F1910">
            <v>33540.097066000373</v>
          </cell>
          <cell r="G1910">
            <v>676214.22194000077</v>
          </cell>
          <cell r="H1910">
            <v>0.289900590668767</v>
          </cell>
          <cell r="I1910">
            <v>97.907001945122886</v>
          </cell>
          <cell r="J1910">
            <v>3011360.3549200008</v>
          </cell>
          <cell r="K1910">
            <v>0.31075545962138507</v>
          </cell>
          <cell r="L1910">
            <v>95.988013903913725</v>
          </cell>
          <cell r="M1910">
            <v>18585062.027517993</v>
          </cell>
          <cell r="N1910">
            <v>0.63312525637749362</v>
          </cell>
          <cell r="O1910">
            <v>92.456726067704082</v>
          </cell>
          <cell r="Q1910">
            <v>106026.03470822578</v>
          </cell>
        </row>
        <row r="1911">
          <cell r="D1911">
            <v>40991</v>
          </cell>
          <cell r="E1911" t="str">
            <v/>
          </cell>
          <cell r="F1911">
            <v>42018.878139998495</v>
          </cell>
          <cell r="G1911">
            <v>718233.10007999931</v>
          </cell>
          <cell r="H1911">
            <v>0.29452696383836408</v>
          </cell>
          <cell r="I1911">
            <v>97.763040812771933</v>
          </cell>
          <cell r="J1911">
            <v>3053379.2330599991</v>
          </cell>
          <cell r="K1911">
            <v>0.31168137508617577</v>
          </cell>
          <cell r="L1911">
            <v>95.944359973136272</v>
          </cell>
          <cell r="M1911">
            <v>18529686.547309987</v>
          </cell>
          <cell r="N1911">
            <v>0.63131043572114864</v>
          </cell>
          <cell r="O1911">
            <v>92.590655016816129</v>
          </cell>
          <cell r="Q1911">
            <v>106026.03470822578</v>
          </cell>
        </row>
        <row r="1912">
          <cell r="D1912">
            <v>40992</v>
          </cell>
          <cell r="E1912" t="str">
            <v/>
          </cell>
          <cell r="F1912">
            <v>28643.86348400062</v>
          </cell>
          <cell r="G1912">
            <v>746876.96356399998</v>
          </cell>
          <cell r="H1912">
            <v>0.29351162256961183</v>
          </cell>
          <cell r="I1912">
            <v>97.795133717549149</v>
          </cell>
          <cell r="J1912">
            <v>3082023.0965439999</v>
          </cell>
          <cell r="K1912">
            <v>0.31123679283627587</v>
          </cell>
          <cell r="L1912">
            <v>95.965352265990504</v>
          </cell>
          <cell r="M1912">
            <v>18439115.53034199</v>
          </cell>
          <cell r="N1912">
            <v>0.62829594757110907</v>
          </cell>
          <cell r="O1912">
            <v>92.809919326673139</v>
          </cell>
          <cell r="Q1912">
            <v>106026.03470822578</v>
          </cell>
        </row>
        <row r="1913">
          <cell r="D1913">
            <v>40993</v>
          </cell>
          <cell r="E1913" t="str">
            <v/>
          </cell>
          <cell r="F1913">
            <v>41897.386663999423</v>
          </cell>
          <cell r="G1913">
            <v>788774.35022799938</v>
          </cell>
          <cell r="H1913">
            <v>0.29757761002706035</v>
          </cell>
          <cell r="I1913">
            <v>97.664926494241328</v>
          </cell>
          <cell r="J1913">
            <v>3123920.4832079993</v>
          </cell>
          <cell r="K1913">
            <v>0.31212585297113882</v>
          </cell>
          <cell r="L1913">
            <v>95.923314164796352</v>
          </cell>
          <cell r="M1913">
            <v>18353119.552653991</v>
          </cell>
          <cell r="N1913">
            <v>0.62543668318035261</v>
          </cell>
          <cell r="O1913">
            <v>93.01420417256729</v>
          </cell>
          <cell r="Q1913">
            <v>106026.03470822578</v>
          </cell>
        </row>
        <row r="1914">
          <cell r="D1914">
            <v>40994</v>
          </cell>
          <cell r="E1914" t="str">
            <v/>
          </cell>
          <cell r="F1914">
            <v>26477.613494000489</v>
          </cell>
          <cell r="G1914">
            <v>815251.9637219999</v>
          </cell>
          <cell r="H1914">
            <v>0.29573722005945952</v>
          </cell>
          <cell r="I1914">
            <v>97.724420378458518</v>
          </cell>
          <cell r="J1914">
            <v>3150398.0967019997</v>
          </cell>
          <cell r="K1914">
            <v>0.31147176059084047</v>
          </cell>
          <cell r="L1914">
            <v>95.954264841094613</v>
          </cell>
          <cell r="M1914">
            <v>18239671.044161987</v>
          </cell>
          <cell r="N1914">
            <v>0.6216411376068669</v>
          </cell>
          <cell r="O1914">
            <v>93.279835854213815</v>
          </cell>
          <cell r="Q1914">
            <v>106026.03470822578</v>
          </cell>
        </row>
        <row r="1915">
          <cell r="D1915">
            <v>40995</v>
          </cell>
          <cell r="E1915" t="str">
            <v/>
          </cell>
          <cell r="F1915">
            <v>29394.814050000925</v>
          </cell>
          <cell r="G1915">
            <v>844646.77777200087</v>
          </cell>
          <cell r="H1915">
            <v>0.29505219239448321</v>
          </cell>
          <cell r="I1915">
            <v>97.746329269753033</v>
          </cell>
          <cell r="J1915">
            <v>3179792.9107520008</v>
          </cell>
          <cell r="K1915">
            <v>0.31111666318342251</v>
          </cell>
          <cell r="L1915">
            <v>95.971014511560242</v>
          </cell>
          <cell r="M1915">
            <v>18107486.795337986</v>
          </cell>
          <cell r="N1915">
            <v>0.6172061097997763</v>
          </cell>
          <cell r="O1915">
            <v>93.582211399421283</v>
          </cell>
          <cell r="Q1915">
            <v>106026.03470822578</v>
          </cell>
        </row>
        <row r="1916">
          <cell r="D1916">
            <v>40996</v>
          </cell>
          <cell r="E1916" t="str">
            <v/>
          </cell>
          <cell r="F1916">
            <v>27800.830477999185</v>
          </cell>
          <cell r="G1916">
            <v>872447.60825000005</v>
          </cell>
          <cell r="H1916">
            <v>0.29387917069172759</v>
          </cell>
          <cell r="I1916">
            <v>97.783548647068358</v>
          </cell>
          <cell r="J1916">
            <v>3207593.7412299998</v>
          </cell>
          <cell r="K1916">
            <v>0.31061450057872209</v>
          </cell>
          <cell r="L1916">
            <v>95.994637402999572</v>
          </cell>
          <cell r="M1916">
            <v>17981034.496561985</v>
          </cell>
          <cell r="N1916">
            <v>0.61296547466075202</v>
          </cell>
          <cell r="O1916">
            <v>93.863273471556639</v>
          </cell>
          <cell r="Q1916">
            <v>106026.03470822578</v>
          </cell>
        </row>
        <row r="1917">
          <cell r="D1917">
            <v>40997</v>
          </cell>
          <cell r="E1917" t="str">
            <v/>
          </cell>
          <cell r="F1917">
            <v>34943.500219999463</v>
          </cell>
          <cell r="G1917">
            <v>907391.10846999951</v>
          </cell>
          <cell r="H1917">
            <v>0.29511005154570319</v>
          </cell>
          <cell r="I1917">
            <v>97.744483733129798</v>
          </cell>
          <cell r="J1917">
            <v>3242537.2414499992</v>
          </cell>
          <cell r="K1917">
            <v>0.31080719176968652</v>
          </cell>
          <cell r="L1917">
            <v>95.985581594731158</v>
          </cell>
          <cell r="M1917">
            <v>17861267.068455994</v>
          </cell>
          <cell r="N1917">
            <v>0.6089517867305333</v>
          </cell>
          <cell r="O1917">
            <v>94.122054211707763</v>
          </cell>
          <cell r="Q1917">
            <v>106026.03470822578</v>
          </cell>
        </row>
        <row r="1918">
          <cell r="D1918">
            <v>40998</v>
          </cell>
          <cell r="E1918" t="str">
            <v/>
          </cell>
          <cell r="F1918">
            <v>26054.267278000279</v>
          </cell>
          <cell r="G1918">
            <v>933445.37574799976</v>
          </cell>
          <cell r="H1918">
            <v>0.29346420380514987</v>
          </cell>
          <cell r="I1918">
            <v>97.796625675207409</v>
          </cell>
          <cell r="J1918">
            <v>3268591.5087279994</v>
          </cell>
          <cell r="K1918">
            <v>0.31015251767284957</v>
          </cell>
          <cell r="L1918">
            <v>96.016304159580471</v>
          </cell>
          <cell r="M1918">
            <v>17734463.015705995</v>
          </cell>
          <cell r="N1918">
            <v>0.60469725741359548</v>
          </cell>
          <cell r="O1918">
            <v>94.38870204817303</v>
          </cell>
          <cell r="Q1918">
            <v>106026.03470822578</v>
          </cell>
        </row>
        <row r="1919">
          <cell r="D1919">
            <v>40999</v>
          </cell>
          <cell r="E1919" t="str">
            <v>*</v>
          </cell>
          <cell r="F1919">
            <v>26791.696632000407</v>
          </cell>
          <cell r="G1919">
            <v>960237.07238000014</v>
          </cell>
          <cell r="H1919">
            <v>0.29214890019092415</v>
          </cell>
          <cell r="I1919">
            <v>97.83776607252652</v>
          </cell>
          <cell r="J1919">
            <v>3295383.20536</v>
          </cell>
          <cell r="K1919">
            <v>0.30958016206436306</v>
          </cell>
          <cell r="L1919">
            <v>96.043059560138914</v>
          </cell>
          <cell r="M1919">
            <v>17563025.337965999</v>
          </cell>
          <cell r="N1919">
            <v>0.59891970297903019</v>
          </cell>
          <cell r="O1919">
            <v>94.738241969353084</v>
          </cell>
          <cell r="Q1919">
            <v>106026.03470822578</v>
          </cell>
        </row>
        <row r="1920">
          <cell r="D1920">
            <v>41000</v>
          </cell>
          <cell r="E1920" t="str">
            <v/>
          </cell>
          <cell r="F1920">
            <v>45218.730426000788</v>
          </cell>
          <cell r="G1920">
            <v>45218.730426000788</v>
          </cell>
          <cell r="H1920">
            <v>0.42711586891639658</v>
          </cell>
          <cell r="I1920">
            <v>97.435386269694362</v>
          </cell>
          <cell r="J1920">
            <v>3340601.9357860009</v>
          </cell>
          <cell r="K1920">
            <v>0.3107376370425195</v>
          </cell>
          <cell r="L1920">
            <v>99.110746282530698</v>
          </cell>
          <cell r="M1920">
            <v>17442687.861406006</v>
          </cell>
          <cell r="N1920">
            <v>0.59480506544082556</v>
          </cell>
          <cell r="O1920">
            <v>94.127576546657536</v>
          </cell>
          <cell r="Q1920">
            <v>105869.93768393999</v>
          </cell>
        </row>
        <row r="1921">
          <cell r="D1921">
            <v>41001</v>
          </cell>
          <cell r="E1921" t="str">
            <v/>
          </cell>
          <cell r="F1921">
            <v>29423.792439998288</v>
          </cell>
          <cell r="G1921">
            <v>74642.522865999083</v>
          </cell>
          <cell r="H1921">
            <v>0.35251991499623803</v>
          </cell>
          <cell r="I1921">
            <v>99.184452617634889</v>
          </cell>
          <cell r="J1921">
            <v>3370025.728225999</v>
          </cell>
          <cell r="K1921">
            <v>0.31041764386105081</v>
          </cell>
          <cell r="L1921">
            <v>99.116051598438318</v>
          </cell>
          <cell r="M1921">
            <v>17338205.601315998</v>
          </cell>
          <cell r="N1921">
            <v>0.59123124137684691</v>
          </cell>
          <cell r="O1921">
            <v>94.346275832414676</v>
          </cell>
          <cell r="Q1921">
            <v>105869.93768393999</v>
          </cell>
        </row>
        <row r="1922">
          <cell r="D1922">
            <v>41002</v>
          </cell>
          <cell r="E1922" t="str">
            <v/>
          </cell>
          <cell r="F1922">
            <v>37990.624102001086</v>
          </cell>
          <cell r="G1922">
            <v>112633.14696800016</v>
          </cell>
          <cell r="H1922">
            <v>0.35462741495843952</v>
          </cell>
          <cell r="I1922">
            <v>99.152567730508451</v>
          </cell>
          <cell r="J1922">
            <v>3408016.3523280001</v>
          </cell>
          <cell r="K1922">
            <v>0.31088531306098105</v>
          </cell>
          <cell r="L1922">
            <v>99.108290349306799</v>
          </cell>
          <cell r="M1922">
            <v>17219225.728144001</v>
          </cell>
          <cell r="N1922">
            <v>0.58716319119554639</v>
          </cell>
          <cell r="O1922">
            <v>94.588889349728262</v>
          </cell>
          <cell r="Q1922">
            <v>105869.93768393999</v>
          </cell>
        </row>
        <row r="1923">
          <cell r="D1923">
            <v>41003</v>
          </cell>
          <cell r="E1923" t="str">
            <v/>
          </cell>
          <cell r="F1923">
            <v>35219.788753999499</v>
          </cell>
          <cell r="G1923">
            <v>147852.93572199967</v>
          </cell>
          <cell r="H1923">
            <v>0.34913814760946138</v>
          </cell>
          <cell r="I1923">
            <v>99.233788455503273</v>
          </cell>
          <cell r="J1923">
            <v>3443236.1410819995</v>
          </cell>
          <cell r="K1923">
            <v>0.31109369269337928</v>
          </cell>
          <cell r="L1923">
            <v>99.104816765898349</v>
          </cell>
          <cell r="M1923">
            <v>17072793.344886005</v>
          </cell>
          <cell r="N1923">
            <v>0.58215919779355674</v>
          </cell>
          <cell r="O1923">
            <v>94.878115360619489</v>
          </cell>
          <cell r="Q1923">
            <v>105869.93768393999</v>
          </cell>
        </row>
        <row r="1924">
          <cell r="D1924">
            <v>41004</v>
          </cell>
          <cell r="E1924" t="str">
            <v/>
          </cell>
          <cell r="F1924">
            <v>39531.084274000692</v>
          </cell>
          <cell r="G1924">
            <v>187384.01999600037</v>
          </cell>
          <cell r="H1924">
            <v>0.35398910039110326</v>
          </cell>
          <cell r="I1924">
            <v>99.162318335935808</v>
          </cell>
          <cell r="J1924">
            <v>3482767.225356</v>
          </cell>
          <cell r="K1924">
            <v>0.31168395527920445</v>
          </cell>
          <cell r="L1924">
            <v>99.094925719038073</v>
          </cell>
          <cell r="M1924">
            <v>16947671.249710005</v>
          </cell>
          <cell r="N1924">
            <v>0.57788202789180654</v>
          </cell>
          <cell r="O1924">
            <v>95.117322917001928</v>
          </cell>
          <cell r="Q1924">
            <v>105869.93768393999</v>
          </cell>
        </row>
        <row r="1925">
          <cell r="D1925">
            <v>41005</v>
          </cell>
          <cell r="E1925" t="str">
            <v/>
          </cell>
          <cell r="F1925">
            <v>48822.370589998842</v>
          </cell>
          <cell r="G1925">
            <v>236206.39058599921</v>
          </cell>
          <cell r="H1925">
            <v>0.37184995689579142</v>
          </cell>
          <cell r="I1925">
            <v>98.857511756395837</v>
          </cell>
          <cell r="J1925">
            <v>3531589.595945999</v>
          </cell>
          <cell r="K1925">
            <v>0.31308684037926071</v>
          </cell>
          <cell r="L1925">
            <v>99.071109664880666</v>
          </cell>
          <cell r="M1925">
            <v>16845390.172080003</v>
          </cell>
          <cell r="N1925">
            <v>0.5743838350903866</v>
          </cell>
          <cell r="O1925">
            <v>95.30750928371144</v>
          </cell>
          <cell r="Q1925">
            <v>105869.93768393999</v>
          </cell>
        </row>
        <row r="1926">
          <cell r="D1926">
            <v>41006</v>
          </cell>
          <cell r="E1926" t="str">
            <v/>
          </cell>
          <cell r="F1926">
            <v>60242.213076000866</v>
          </cell>
          <cell r="G1926">
            <v>296448.6036620001</v>
          </cell>
          <cell r="H1926">
            <v>0.40001724237877928</v>
          </cell>
          <cell r="I1926">
            <v>98.229640109418895</v>
          </cell>
          <cell r="J1926">
            <v>3591831.8090220001</v>
          </cell>
          <cell r="K1926">
            <v>0.31546662837068523</v>
          </cell>
          <cell r="L1926">
            <v>99.029709164519417</v>
          </cell>
          <cell r="M1926">
            <v>16758057.607684009</v>
          </cell>
          <cell r="N1926">
            <v>0.57139546739582603</v>
          </cell>
          <cell r="O1926">
            <v>95.466111577478259</v>
          </cell>
          <cell r="Q1926">
            <v>105869.93768393999</v>
          </cell>
        </row>
        <row r="1927">
          <cell r="D1927">
            <v>41007</v>
          </cell>
          <cell r="E1927" t="str">
            <v/>
          </cell>
          <cell r="F1927">
            <v>66981.596859999467</v>
          </cell>
          <cell r="G1927">
            <v>363430.20052199956</v>
          </cell>
          <cell r="H1927">
            <v>0.42909985647551113</v>
          </cell>
          <cell r="I1927">
            <v>97.36940486370068</v>
          </cell>
          <cell r="J1927">
            <v>3658813.4058819995</v>
          </cell>
          <cell r="K1927">
            <v>0.31838902694751248</v>
          </cell>
          <cell r="L1927">
            <v>98.977124359013317</v>
          </cell>
          <cell r="M1927">
            <v>16654988.896254003</v>
          </cell>
          <cell r="N1927">
            <v>0.56787066838678668</v>
          </cell>
          <cell r="O1927">
            <v>95.648631242375174</v>
          </cell>
          <cell r="Q1927">
            <v>105869.93768393999</v>
          </cell>
        </row>
        <row r="1928">
          <cell r="D1928">
            <v>41008</v>
          </cell>
          <cell r="E1928" t="str">
            <v/>
          </cell>
          <cell r="F1928">
            <v>37148.703089999704</v>
          </cell>
          <cell r="G1928">
            <v>400578.90361199924</v>
          </cell>
          <cell r="H1928">
            <v>0.4204098731112384</v>
          </cell>
          <cell r="I1928">
            <v>97.650343905624027</v>
          </cell>
          <cell r="J1928">
            <v>3695962.108971999</v>
          </cell>
          <cell r="K1928">
            <v>0.31868571782586258</v>
          </cell>
          <cell r="L1928">
            <v>98.971677071261652</v>
          </cell>
          <cell r="M1928">
            <v>16604936.660204006</v>
          </cell>
          <cell r="N1928">
            <v>0.56615362284759907</v>
          </cell>
          <cell r="O1928">
            <v>95.735766836928576</v>
          </cell>
          <cell r="Q1928">
            <v>105869.93768393999</v>
          </cell>
        </row>
        <row r="1929">
          <cell r="D1929">
            <v>41009</v>
          </cell>
          <cell r="E1929" t="str">
            <v/>
          </cell>
          <cell r="F1929">
            <v>46081.94063600064</v>
          </cell>
          <cell r="G1929">
            <v>446660.84424799989</v>
          </cell>
          <cell r="H1929">
            <v>0.42189582238297335</v>
          </cell>
          <cell r="I1929">
            <v>97.603779120539031</v>
          </cell>
          <cell r="J1929">
            <v>3742044.0496079996</v>
          </cell>
          <cell r="K1929">
            <v>0.31974034471833102</v>
          </cell>
          <cell r="L1929">
            <v>98.952150415469148</v>
          </cell>
          <cell r="M1929">
            <v>16501120.269070009</v>
          </cell>
          <cell r="N1929">
            <v>0.56260355883493973</v>
          </cell>
          <cell r="O1929">
            <v>95.912256049460581</v>
          </cell>
          <cell r="Q1929">
            <v>105869.93768393999</v>
          </cell>
        </row>
        <row r="1930">
          <cell r="D1930">
            <v>41010</v>
          </cell>
          <cell r="E1930" t="str">
            <v/>
          </cell>
          <cell r="F1930">
            <v>42651.818161999225</v>
          </cell>
          <cell r="G1930">
            <v>489312.66240999912</v>
          </cell>
          <cell r="H1930">
            <v>0.42016619904696334</v>
          </cell>
          <cell r="I1930">
            <v>97.657922258111157</v>
          </cell>
          <cell r="J1930">
            <v>3784695.867769999</v>
          </cell>
          <cell r="K1930">
            <v>0.32048560159932687</v>
          </cell>
          <cell r="L1930">
            <v>98.938197268352397</v>
          </cell>
          <cell r="M1930">
            <v>16411816.377944011</v>
          </cell>
          <cell r="N1930">
            <v>0.55954841863760918</v>
          </cell>
          <cell r="O1930">
            <v>96.060206387927934</v>
          </cell>
          <cell r="Q1930">
            <v>105869.93768393999</v>
          </cell>
        </row>
        <row r="1931">
          <cell r="D1931">
            <v>41011</v>
          </cell>
          <cell r="E1931" t="str">
            <v/>
          </cell>
          <cell r="F1931">
            <v>42186.860184001329</v>
          </cell>
          <cell r="G1931">
            <v>531499.52259400045</v>
          </cell>
          <cell r="H1931">
            <v>0.41835886420430218</v>
          </cell>
          <cell r="I1931">
            <v>97.713626148903771</v>
          </cell>
          <cell r="J1931">
            <v>3826882.7279540002</v>
          </cell>
          <cell r="K1931">
            <v>0.32117859225286705</v>
          </cell>
          <cell r="L1931">
            <v>98.925107313063322</v>
          </cell>
          <cell r="M1931">
            <v>16335349.532146009</v>
          </cell>
          <cell r="N1931">
            <v>0.55693105253083242</v>
          </cell>
          <cell r="O1931">
            <v>96.184082844005246</v>
          </cell>
          <cell r="Q1931">
            <v>105869.93768393999</v>
          </cell>
        </row>
        <row r="1932">
          <cell r="D1932">
            <v>41012</v>
          </cell>
          <cell r="E1932" t="str">
            <v/>
          </cell>
          <cell r="F1932">
            <v>57361.391991998855</v>
          </cell>
          <cell r="G1932">
            <v>588860.91458599933</v>
          </cell>
          <cell r="H1932">
            <v>0.42785510618623546</v>
          </cell>
          <cell r="I1932">
            <v>97.410929597967723</v>
          </cell>
          <cell r="J1932">
            <v>3884244.1199459992</v>
          </cell>
          <cell r="K1932">
            <v>0.32312171232400339</v>
          </cell>
          <cell r="L1932">
            <v>98.887806969912148</v>
          </cell>
          <cell r="M1932">
            <v>16287165.203458009</v>
          </cell>
          <cell r="N1932">
            <v>0.55527801843754221</v>
          </cell>
          <cell r="O1932">
            <v>96.260960469363638</v>
          </cell>
          <cell r="Q1932">
            <v>105869.93768393999</v>
          </cell>
        </row>
        <row r="1933">
          <cell r="D1933">
            <v>41013</v>
          </cell>
          <cell r="E1933" t="str">
            <v/>
          </cell>
          <cell r="F1933">
            <v>63816.707956000129</v>
          </cell>
          <cell r="G1933">
            <v>652677.62254199944</v>
          </cell>
          <cell r="H1933">
            <v>0.44035002949324897</v>
          </cell>
          <cell r="I1933">
            <v>96.974331361368485</v>
          </cell>
          <cell r="J1933">
            <v>3948060.8279019995</v>
          </cell>
          <cell r="K1933">
            <v>0.32556322011211614</v>
          </cell>
          <cell r="L1933">
            <v>98.839681263205421</v>
          </cell>
          <cell r="M1933">
            <v>16262577.610160008</v>
          </cell>
          <cell r="N1933">
            <v>0.5544295136063927</v>
          </cell>
          <cell r="O1933">
            <v>96.300015230654168</v>
          </cell>
          <cell r="Q1933">
            <v>105869.93768393999</v>
          </cell>
        </row>
        <row r="1934">
          <cell r="D1934">
            <v>41014</v>
          </cell>
          <cell r="E1934" t="str">
            <v/>
          </cell>
          <cell r="F1934">
            <v>90795.344002001279</v>
          </cell>
          <cell r="G1934">
            <v>743472.96654400066</v>
          </cell>
          <cell r="H1934">
            <v>0.4681675036424009</v>
          </cell>
          <cell r="I1934">
            <v>95.840904566676329</v>
          </cell>
          <cell r="J1934">
            <v>4038856.1719040009</v>
          </cell>
          <cell r="K1934">
            <v>0.33016791333884299</v>
          </cell>
          <cell r="L1934">
            <v>98.745042328415352</v>
          </cell>
          <cell r="M1934">
            <v>16258799.53984201</v>
          </cell>
          <cell r="N1934">
            <v>0.55429047258896769</v>
          </cell>
          <cell r="O1934">
            <v>96.306388729941006</v>
          </cell>
          <cell r="Q1934">
            <v>105869.93768393999</v>
          </cell>
        </row>
        <row r="1935">
          <cell r="D1935">
            <v>41015</v>
          </cell>
          <cell r="E1935" t="str">
            <v/>
          </cell>
          <cell r="F1935">
            <v>60698.934173998787</v>
          </cell>
          <cell r="G1935">
            <v>804171.90071799944</v>
          </cell>
          <cell r="H1935">
            <v>0.47474046829914512</v>
          </cell>
          <cell r="I1935">
            <v>95.539896333083732</v>
          </cell>
          <cell r="J1935">
            <v>4099555.1060779998</v>
          </cell>
          <cell r="K1935">
            <v>0.33225437939653607</v>
          </cell>
          <cell r="L1935">
            <v>98.700467401261264</v>
          </cell>
          <cell r="M1935">
            <v>16231673.492494011</v>
          </cell>
          <cell r="N1935">
            <v>0.55335547866835333</v>
          </cell>
          <cell r="O1935">
            <v>96.34905628953166</v>
          </cell>
          <cell r="Q1935">
            <v>105869.93768393999</v>
          </cell>
        </row>
        <row r="1936">
          <cell r="D1936">
            <v>41016</v>
          </cell>
          <cell r="E1936" t="str">
            <v/>
          </cell>
          <cell r="F1936">
            <v>56843.160532000933</v>
          </cell>
          <cell r="G1936">
            <v>861015.06125000038</v>
          </cell>
          <cell r="H1936">
            <v>0.47839779532707594</v>
          </cell>
          <cell r="I1936">
            <v>95.366864775260979</v>
          </cell>
          <cell r="J1936">
            <v>4156398.2666100007</v>
          </cell>
          <cell r="K1936">
            <v>0.33399550648374554</v>
          </cell>
          <cell r="L1936">
            <v>98.662451366647375</v>
          </cell>
          <cell r="M1936">
            <v>16201912.164378008</v>
          </cell>
          <cell r="N1936">
            <v>0.55233068134383345</v>
          </cell>
          <cell r="O1936">
            <v>96.395439447568549</v>
          </cell>
          <cell r="Q1936">
            <v>105869.93768393999</v>
          </cell>
        </row>
        <row r="1937">
          <cell r="D1937">
            <v>41017</v>
          </cell>
          <cell r="E1937" t="str">
            <v/>
          </cell>
          <cell r="F1937">
            <v>79331.525389998598</v>
          </cell>
          <cell r="G1937">
            <v>940346.58663999895</v>
          </cell>
          <cell r="H1937">
            <v>0.49344958709161801</v>
          </cell>
          <cell r="I1937">
            <v>94.612955608989907</v>
          </cell>
          <cell r="J1937">
            <v>4235729.7919999994</v>
          </cell>
          <cell r="K1937">
            <v>0.33749911112703557</v>
          </cell>
          <cell r="L1937">
            <v>98.583669666039015</v>
          </cell>
          <cell r="M1937">
            <v>16199972.076318005</v>
          </cell>
          <cell r="N1937">
            <v>0.55225434330083933</v>
          </cell>
          <cell r="O1937">
            <v>96.39887859018495</v>
          </cell>
          <cell r="Q1937">
            <v>105869.93768393999</v>
          </cell>
        </row>
        <row r="1938">
          <cell r="D1938">
            <v>41018</v>
          </cell>
          <cell r="E1938" t="str">
            <v/>
          </cell>
          <cell r="F1938">
            <v>124699.17788800165</v>
          </cell>
          <cell r="G1938">
            <v>1065045.7645280005</v>
          </cell>
          <cell r="H1938">
            <v>0.52947079656984763</v>
          </cell>
          <cell r="I1938">
            <v>92.5377503450635</v>
          </cell>
          <cell r="J1938">
            <v>4360428.9698880007</v>
          </cell>
          <cell r="K1938">
            <v>0.34452871505405819</v>
          </cell>
          <cell r="L1938">
            <v>98.416235295865945</v>
          </cell>
          <cell r="M1938">
            <v>16248339.930248013</v>
          </cell>
          <cell r="N1938">
            <v>0.55389296574758773</v>
          </cell>
          <cell r="O1938">
            <v>96.324569324887591</v>
          </cell>
          <cell r="Q1938">
            <v>105869.93768393999</v>
          </cell>
        </row>
        <row r="1939">
          <cell r="D1939">
            <v>41019</v>
          </cell>
          <cell r="E1939" t="str">
            <v/>
          </cell>
          <cell r="F1939">
            <v>129733.17999400015</v>
          </cell>
          <cell r="G1939">
            <v>1194778.9445220006</v>
          </cell>
          <cell r="H1939">
            <v>0.56426733152939401</v>
          </cell>
          <cell r="I1939">
            <v>90.182768360295015</v>
          </cell>
          <cell r="J1939">
            <v>4490162.1498820009</v>
          </cell>
          <cell r="K1939">
            <v>0.35183613840356942</v>
          </cell>
          <cell r="L1939">
            <v>98.228606608246366</v>
          </cell>
          <cell r="M1939">
            <v>16278400.27698401</v>
          </cell>
          <cell r="N1939">
            <v>0.55490745085854676</v>
          </cell>
          <cell r="O1939">
            <v>96.278050728374936</v>
          </cell>
          <cell r="Q1939">
            <v>105869.93768393999</v>
          </cell>
        </row>
        <row r="1940">
          <cell r="D1940">
            <v>41020</v>
          </cell>
          <cell r="E1940" t="str">
            <v/>
          </cell>
          <cell r="F1940">
            <v>131554.8945419986</v>
          </cell>
          <cell r="G1940">
            <v>1326333.8390639992</v>
          </cell>
          <cell r="H1940">
            <v>0.59656929646727985</v>
          </cell>
          <cell r="I1940">
            <v>87.711853769247</v>
          </cell>
          <cell r="J1940">
            <v>4621717.0444239993</v>
          </cell>
          <cell r="K1940">
            <v>0.35916488928132068</v>
          </cell>
          <cell r="L1940">
            <v>98.0261588148973</v>
          </cell>
          <cell r="M1940">
            <v>16295932.46424601</v>
          </cell>
          <cell r="N1940">
            <v>0.55549483929617105</v>
          </cell>
          <cell r="O1940">
            <v>96.250936498519167</v>
          </cell>
          <cell r="Q1940">
            <v>105869.93768393999</v>
          </cell>
        </row>
        <row r="1941">
          <cell r="D1941">
            <v>41021</v>
          </cell>
          <cell r="E1941" t="str">
            <v/>
          </cell>
          <cell r="F1941">
            <v>123177.24610399989</v>
          </cell>
          <cell r="G1941">
            <v>1449511.0851679991</v>
          </cell>
          <cell r="H1941">
            <v>0.62233783214582072</v>
          </cell>
          <cell r="I1941">
            <v>85.564022181349401</v>
          </cell>
          <cell r="J1941">
            <v>4744894.2905279994</v>
          </cell>
          <cell r="K1941">
            <v>0.36572829620406799</v>
          </cell>
          <cell r="L1941">
            <v>97.83244268602455</v>
          </cell>
          <cell r="M1941">
            <v>16276089.591922011</v>
          </cell>
          <cell r="N1941">
            <v>0.55480819061490205</v>
          </cell>
          <cell r="O1941">
            <v>96.282619604204967</v>
          </cell>
          <cell r="Q1941">
            <v>105869.93768393999</v>
          </cell>
        </row>
        <row r="1942">
          <cell r="D1942">
            <v>41022</v>
          </cell>
          <cell r="E1942" t="str">
            <v/>
          </cell>
          <cell r="F1942">
            <v>107830.29626200003</v>
          </cell>
          <cell r="G1942">
            <v>1557341.3814299991</v>
          </cell>
          <cell r="H1942">
            <v>0.63956299895937296</v>
          </cell>
          <cell r="I1942">
            <v>84.050172651972744</v>
          </cell>
          <cell r="J1942">
            <v>4852724.5867899992</v>
          </cell>
          <cell r="K1942">
            <v>0.37101211005819434</v>
          </cell>
          <cell r="L1942">
            <v>97.66781789620488</v>
          </cell>
          <cell r="M1942">
            <v>16254145.884456009</v>
          </cell>
          <cell r="N1942">
            <v>0.55404995678763913</v>
          </cell>
          <cell r="O1942">
            <v>96.317396300748968</v>
          </cell>
          <cell r="Q1942">
            <v>105869.93768393999</v>
          </cell>
        </row>
        <row r="1943">
          <cell r="D1943">
            <v>41023</v>
          </cell>
          <cell r="E1943" t="str">
            <v/>
          </cell>
          <cell r="F1943">
            <v>90630.835244000686</v>
          </cell>
          <cell r="G1943">
            <v>1647972.2166739998</v>
          </cell>
          <cell r="H1943">
            <v>0.64858363507377037</v>
          </cell>
          <cell r="I1943">
            <v>83.234631239790829</v>
          </cell>
          <cell r="J1943">
            <v>4943355.422034</v>
          </cell>
          <cell r="K1943">
            <v>0.37490665787474664</v>
          </cell>
          <cell r="L1943">
            <v>97.541458351423231</v>
          </cell>
          <cell r="M1943">
            <v>16199306.641810011</v>
          </cell>
          <cell r="N1943">
            <v>0.55217047191291246</v>
          </cell>
          <cell r="O1943">
            <v>96.402654569698583</v>
          </cell>
          <cell r="Q1943">
            <v>105869.93768393999</v>
          </cell>
        </row>
        <row r="1944">
          <cell r="D1944">
            <v>41024</v>
          </cell>
          <cell r="E1944" t="str">
            <v/>
          </cell>
          <cell r="F1944">
            <v>112680.90486600032</v>
          </cell>
          <cell r="G1944">
            <v>1760653.1215400002</v>
          </cell>
          <cell r="H1944">
            <v>0.6652136234541618</v>
          </cell>
          <cell r="I1944">
            <v>81.693563596019203</v>
          </cell>
          <cell r="J1944">
            <v>5056036.3269000007</v>
          </cell>
          <cell r="K1944">
            <v>0.38039813194997946</v>
          </cell>
          <cell r="L1944">
            <v>97.355969726667155</v>
          </cell>
          <cell r="M1944">
            <v>16179067.385804011</v>
          </cell>
          <cell r="N1944">
            <v>0.55147041175258082</v>
          </cell>
          <cell r="O1944">
            <v>96.434067899194559</v>
          </cell>
          <cell r="Q1944">
            <v>105869.93768393999</v>
          </cell>
        </row>
        <row r="1945">
          <cell r="D1945">
            <v>41025</v>
          </cell>
          <cell r="E1945" t="str">
            <v/>
          </cell>
          <cell r="F1945">
            <v>113210.17562999917</v>
          </cell>
          <cell r="G1945">
            <v>1873863.2971699995</v>
          </cell>
          <cell r="H1945">
            <v>0.68075666097895693</v>
          </cell>
          <cell r="I1945">
            <v>80.213097472290727</v>
          </cell>
          <cell r="J1945">
            <v>5169246.5025300002</v>
          </cell>
          <cell r="K1945">
            <v>0.38584232089103948</v>
          </cell>
          <cell r="L1945">
            <v>97.163545431874098</v>
          </cell>
          <cell r="M1945">
            <v>16192113.559712013</v>
          </cell>
          <cell r="N1945">
            <v>0.55190490457016617</v>
          </cell>
          <cell r="O1945">
            <v>96.414593080725325</v>
          </cell>
          <cell r="Q1945">
            <v>105869.93768393999</v>
          </cell>
        </row>
        <row r="1946">
          <cell r="D1946">
            <v>41026</v>
          </cell>
          <cell r="E1946" t="str">
            <v/>
          </cell>
          <cell r="F1946">
            <v>111128.48813800068</v>
          </cell>
          <cell r="G1946">
            <v>1984991.7853080002</v>
          </cell>
          <cell r="H1946">
            <v>0.6944201147085316</v>
          </cell>
          <cell r="I1946">
            <v>78.883158822610994</v>
          </cell>
          <cell r="J1946">
            <v>5280374.9906680007</v>
          </cell>
          <cell r="K1946">
            <v>0.39104697802851646</v>
          </cell>
          <cell r="L1946">
            <v>96.971571216732613</v>
          </cell>
          <cell r="M1946">
            <v>16172998.71543801</v>
          </cell>
          <cell r="N1946">
            <v>0.55124319980560654</v>
          </cell>
          <cell r="O1946">
            <v>96.444223491058509</v>
          </cell>
          <cell r="Q1946">
            <v>105869.93768393999</v>
          </cell>
        </row>
        <row r="1947">
          <cell r="D1947">
            <v>41027</v>
          </cell>
          <cell r="E1947" t="str">
            <v/>
          </cell>
          <cell r="F1947">
            <v>126448.95237000058</v>
          </cell>
          <cell r="G1947">
            <v>2111440.7376780007</v>
          </cell>
          <cell r="H1947">
            <v>0.71227583036212083</v>
          </cell>
          <cell r="I1947">
            <v>77.110065788840288</v>
          </cell>
          <cell r="J1947">
            <v>5406823.9430380017</v>
          </cell>
          <cell r="K1947">
            <v>0.39729641332241855</v>
          </cell>
          <cell r="L1947">
            <v>96.730624349069927</v>
          </cell>
          <cell r="M1947">
            <v>16203894.060764011</v>
          </cell>
          <cell r="N1947">
            <v>0.55228604369022549</v>
          </cell>
          <cell r="O1947">
            <v>96.397450709120548</v>
          </cell>
          <cell r="Q1947">
            <v>105869.93768393999</v>
          </cell>
        </row>
        <row r="1948">
          <cell r="D1948">
            <v>41028</v>
          </cell>
          <cell r="E1948" t="str">
            <v/>
          </cell>
          <cell r="F1948">
            <v>113629.40221999933</v>
          </cell>
          <cell r="G1948">
            <v>2225070.1398979998</v>
          </cell>
          <cell r="H1948">
            <v>0.72472467847542721</v>
          </cell>
          <cell r="I1948">
            <v>75.85352180532108</v>
          </cell>
          <cell r="J1948">
            <v>5520453.3452580012</v>
          </cell>
          <cell r="K1948">
            <v>0.40251464958929278</v>
          </cell>
          <cell r="L1948">
            <v>96.520655371101924</v>
          </cell>
          <cell r="M1948">
            <v>16225874.253290012</v>
          </cell>
          <cell r="N1948">
            <v>0.55302499472186106</v>
          </cell>
          <cell r="O1948">
            <v>96.364057910953903</v>
          </cell>
          <cell r="Q1948">
            <v>105869.93768393999</v>
          </cell>
        </row>
        <row r="1949">
          <cell r="D1949">
            <v>41029</v>
          </cell>
          <cell r="E1949" t="str">
            <v>*</v>
          </cell>
          <cell r="F1949">
            <v>123498.80311800004</v>
          </cell>
          <cell r="G1949">
            <v>2348568.9430160001</v>
          </cell>
          <cell r="H1949">
            <v>0.73945100135581066</v>
          </cell>
          <cell r="I1949">
            <v>74.348892731898758</v>
          </cell>
          <cell r="J1949">
            <v>5643952.148376001</v>
          </cell>
          <cell r="K1949">
            <v>0.40836703895208887</v>
          </cell>
          <cell r="L1949">
            <v>96.275615187699955</v>
          </cell>
          <cell r="M1949">
            <v>16248127.608018013</v>
          </cell>
          <cell r="N1949">
            <v>0.55377322845533816</v>
          </cell>
          <cell r="O1949">
            <v>96.330033880339101</v>
          </cell>
          <cell r="Q1949">
            <v>105869.93768393999</v>
          </cell>
        </row>
        <row r="1950">
          <cell r="D1950">
            <v>41030</v>
          </cell>
          <cell r="E1950" t="str">
            <v/>
          </cell>
          <cell r="F1950">
            <v>103730.98780799886</v>
          </cell>
          <cell r="G1950">
            <v>103730.98780799886</v>
          </cell>
          <cell r="H1950">
            <v>1.0172509003361505</v>
          </cell>
          <cell r="I1950">
            <v>48.706672421147765</v>
          </cell>
          <cell r="J1950">
            <v>5747683.1361839995</v>
          </cell>
          <cell r="K1950">
            <v>0.4128265754522657</v>
          </cell>
          <cell r="L1950">
            <v>98.258529192258564</v>
          </cell>
          <cell r="M1950">
            <v>16241474.115260012</v>
          </cell>
          <cell r="N1950">
            <v>0.55353978483854815</v>
          </cell>
          <cell r="O1950">
            <v>95.465944746335254</v>
          </cell>
          <cell r="Q1950">
            <v>101971.88105089999</v>
          </cell>
        </row>
        <row r="1951">
          <cell r="D1951">
            <v>41031</v>
          </cell>
          <cell r="E1951" t="str">
            <v/>
          </cell>
          <cell r="F1951">
            <v>125730.92465600137</v>
          </cell>
          <cell r="G1951">
            <v>229461.91246400023</v>
          </cell>
          <cell r="H1951">
            <v>1.1251234658967539</v>
          </cell>
          <cell r="I1951">
            <v>37.158989764577058</v>
          </cell>
          <cell r="J1951">
            <v>5873414.0608400004</v>
          </cell>
          <cell r="K1951">
            <v>0.41878991611591665</v>
          </cell>
          <cell r="L1951">
            <v>98.098568389973153</v>
          </cell>
          <cell r="M1951">
            <v>16262305.746426014</v>
          </cell>
          <cell r="N1951">
            <v>0.55424307993289146</v>
          </cell>
          <cell r="O1951">
            <v>95.429497025519325</v>
          </cell>
          <cell r="Q1951">
            <v>101971.88105089999</v>
          </cell>
        </row>
        <row r="1952">
          <cell r="D1952">
            <v>41032</v>
          </cell>
          <cell r="E1952" t="str">
            <v/>
          </cell>
          <cell r="F1952">
            <v>136067.72101999904</v>
          </cell>
          <cell r="G1952">
            <v>365529.63348399929</v>
          </cell>
          <cell r="H1952">
            <v>1.1948706830318663</v>
          </cell>
          <cell r="I1952">
            <v>30.719515382680097</v>
          </cell>
          <cell r="J1952">
            <v>6009481.7818599995</v>
          </cell>
          <cell r="K1952">
            <v>0.42539888606588122</v>
          </cell>
          <cell r="L1952">
            <v>97.909827864595115</v>
          </cell>
          <cell r="M1952">
            <v>16276769.086440014</v>
          </cell>
          <cell r="N1952">
            <v>0.55472932003469966</v>
          </cell>
          <cell r="O1952">
            <v>95.404187824773089</v>
          </cell>
          <cell r="Q1952">
            <v>101971.88105089999</v>
          </cell>
        </row>
        <row r="1953">
          <cell r="D1953">
            <v>41033</v>
          </cell>
          <cell r="E1953" t="str">
            <v/>
          </cell>
          <cell r="F1953">
            <v>185052.10451800033</v>
          </cell>
          <cell r="G1953">
            <v>550581.73800199968</v>
          </cell>
          <cell r="H1953">
            <v>1.3498371617935854</v>
          </cell>
          <cell r="I1953">
            <v>19.461673524341251</v>
          </cell>
          <cell r="J1953">
            <v>6194533.8863779996</v>
          </cell>
          <cell r="K1953">
            <v>0.4353557813113646</v>
          </cell>
          <cell r="L1953">
            <v>97.602068208413456</v>
          </cell>
          <cell r="M1953">
            <v>16357689.248518011</v>
          </cell>
          <cell r="N1953">
            <v>0.55748043911166079</v>
          </cell>
          <cell r="O1953">
            <v>95.259289779003169</v>
          </cell>
          <cell r="Q1953">
            <v>101971.88105089999</v>
          </cell>
        </row>
        <row r="1954">
          <cell r="D1954">
            <v>41034</v>
          </cell>
          <cell r="E1954" t="str">
            <v/>
          </cell>
          <cell r="F1954">
            <v>165609.76821600084</v>
          </cell>
          <cell r="G1954">
            <v>716191.50621800055</v>
          </cell>
          <cell r="H1954">
            <v>1.4046843087272431</v>
          </cell>
          <cell r="I1954">
            <v>16.411872409130769</v>
          </cell>
          <cell r="J1954">
            <v>6360143.6545940004</v>
          </cell>
          <cell r="K1954">
            <v>0.44381428013689583</v>
          </cell>
          <cell r="L1954">
            <v>97.317890050671039</v>
          </cell>
          <cell r="M1954">
            <v>16419568.270074012</v>
          </cell>
          <cell r="N1954">
            <v>0.55958256548327512</v>
          </cell>
          <cell r="O1954">
            <v>95.146621083933553</v>
          </cell>
          <cell r="Q1954">
            <v>101971.88105089999</v>
          </cell>
        </row>
        <row r="1955">
          <cell r="D1955">
            <v>41035</v>
          </cell>
          <cell r="E1955" t="str">
            <v/>
          </cell>
          <cell r="F1955">
            <v>150499.4582319989</v>
          </cell>
          <cell r="G1955">
            <v>866690.96444999939</v>
          </cell>
          <cell r="H1955">
            <v>1.4165522160260768</v>
          </cell>
          <cell r="I1955">
            <v>15.809606354157014</v>
          </cell>
          <cell r="J1955">
            <v>6510643.112825999</v>
          </cell>
          <cell r="K1955">
            <v>0.45110629810493519</v>
          </cell>
          <cell r="L1955">
            <v>97.055715639178487</v>
          </cell>
          <cell r="M1955">
            <v>16473850.31641601</v>
          </cell>
          <cell r="N1955">
            <v>0.56142573764774351</v>
          </cell>
          <cell r="O1955">
            <v>95.046435964589023</v>
          </cell>
          <cell r="Q1955">
            <v>101971.88105089999</v>
          </cell>
        </row>
        <row r="1956">
          <cell r="D1956">
            <v>41036</v>
          </cell>
          <cell r="E1956" t="str">
            <v/>
          </cell>
          <cell r="F1956">
            <v>149507.95178800132</v>
          </cell>
          <cell r="G1956">
            <v>1016198.9162380007</v>
          </cell>
          <cell r="H1956">
            <v>1.423640245253714</v>
          </cell>
          <cell r="I1956">
            <v>15.459253361603098</v>
          </cell>
          <cell r="J1956">
            <v>6660151.0646140007</v>
          </cell>
          <cell r="K1956">
            <v>0.45822778021958743</v>
          </cell>
          <cell r="L1956">
            <v>96.784017728377179</v>
          </cell>
          <cell r="M1956">
            <v>16515078.91047401</v>
          </cell>
          <cell r="N1956">
            <v>0.56282401150066708</v>
          </cell>
          <cell r="O1956">
            <v>94.969561314544563</v>
          </cell>
          <cell r="Q1956">
            <v>101971.88105089999</v>
          </cell>
        </row>
        <row r="1957">
          <cell r="D1957">
            <v>41037</v>
          </cell>
          <cell r="E1957" t="str">
            <v/>
          </cell>
          <cell r="F1957">
            <v>160542.43252999886</v>
          </cell>
          <cell r="G1957">
            <v>1176741.3487679996</v>
          </cell>
          <cell r="H1957">
            <v>1.4424826440396603</v>
          </cell>
          <cell r="I1957">
            <v>14.561049908487689</v>
          </cell>
          <cell r="J1957">
            <v>6820693.4971439997</v>
          </cell>
          <cell r="K1957">
            <v>0.46600393121106803</v>
          </cell>
          <cell r="L1957">
            <v>96.469395625320502</v>
          </cell>
          <cell r="M1957">
            <v>16583185.240944009</v>
          </cell>
          <cell r="N1957">
            <v>0.56513821775446826</v>
          </cell>
          <cell r="O1957">
            <v>94.840674122757434</v>
          </cell>
          <cell r="Q1957">
            <v>101971.88105089999</v>
          </cell>
        </row>
        <row r="1958">
          <cell r="D1958">
            <v>41038</v>
          </cell>
          <cell r="E1958" t="str">
            <v/>
          </cell>
          <cell r="F1958">
            <v>171192.41024599975</v>
          </cell>
          <cell r="G1958">
            <v>1347933.7590139993</v>
          </cell>
          <cell r="H1958">
            <v>1.4687423250872775</v>
          </cell>
          <cell r="I1958">
            <v>13.386827613870011</v>
          </cell>
          <cell r="J1958">
            <v>6991885.9073899994</v>
          </cell>
          <cell r="K1958">
            <v>0.47439507436214629</v>
          </cell>
          <cell r="L1958">
            <v>96.108585755370498</v>
          </cell>
          <cell r="M1958">
            <v>16612441.621412003</v>
          </cell>
          <cell r="N1958">
            <v>0.56612841706082417</v>
          </cell>
          <cell r="O1958">
            <v>94.784894237727698</v>
          </cell>
          <cell r="Q1958">
            <v>101971.88105089999</v>
          </cell>
        </row>
        <row r="1959">
          <cell r="D1959">
            <v>41039</v>
          </cell>
          <cell r="E1959" t="str">
            <v/>
          </cell>
          <cell r="F1959">
            <v>161115.6557860001</v>
          </cell>
          <cell r="G1959">
            <v>1509049.4147999994</v>
          </cell>
          <cell r="H1959">
            <v>1.4798681746850848</v>
          </cell>
          <cell r="I1959">
            <v>12.91549846038771</v>
          </cell>
          <cell r="J1959">
            <v>7153001.5631759996</v>
          </cell>
          <cell r="K1959">
            <v>0.48199189963426847</v>
          </cell>
          <cell r="L1959">
            <v>95.762644408700694</v>
          </cell>
          <cell r="M1959">
            <v>16672046.656258006</v>
          </cell>
          <cell r="N1959">
            <v>0.56815281904493375</v>
          </cell>
          <cell r="O1959">
            <v>94.669675159219111</v>
          </cell>
          <cell r="Q1959">
            <v>101971.88105089999</v>
          </cell>
        </row>
        <row r="1960">
          <cell r="D1960">
            <v>41040</v>
          </cell>
          <cell r="E1960" t="str">
            <v/>
          </cell>
          <cell r="F1960">
            <v>149784.44165999966</v>
          </cell>
          <cell r="G1960">
            <v>1658833.856459999</v>
          </cell>
          <cell r="H1960">
            <v>1.4788692363606148</v>
          </cell>
          <cell r="I1960">
            <v>12.957197158027679</v>
          </cell>
          <cell r="J1960">
            <v>7302786.0048359996</v>
          </cell>
          <cell r="K1960">
            <v>0.48872671640033016</v>
          </cell>
          <cell r="L1960">
            <v>95.440508063839147</v>
          </cell>
          <cell r="M1960">
            <v>16737090.829888007</v>
          </cell>
          <cell r="N1960">
            <v>0.57036252584788005</v>
          </cell>
          <cell r="O1960">
            <v>94.542096725363677</v>
          </cell>
          <cell r="Q1960">
            <v>101971.88105089999</v>
          </cell>
        </row>
        <row r="1961">
          <cell r="D1961">
            <v>41041</v>
          </cell>
          <cell r="E1961" t="str">
            <v/>
          </cell>
          <cell r="F1961">
            <v>134098.83928200003</v>
          </cell>
          <cell r="G1961">
            <v>1792932.695741999</v>
          </cell>
          <cell r="H1961">
            <v>1.465218219363045</v>
          </cell>
          <cell r="I1961">
            <v>13.539315831533527</v>
          </cell>
          <cell r="J1961">
            <v>7436884.844118</v>
          </cell>
          <cell r="K1961">
            <v>0.49432761790245994</v>
          </cell>
          <cell r="L1961">
            <v>95.161495785600806</v>
          </cell>
          <cell r="M1961">
            <v>16804851.534110006</v>
          </cell>
          <cell r="N1961">
            <v>0.57266475150136031</v>
          </cell>
          <cell r="O1961">
            <v>94.407160535928213</v>
          </cell>
          <cell r="Q1961">
            <v>101971.88105089999</v>
          </cell>
        </row>
        <row r="1962">
          <cell r="D1962">
            <v>41042</v>
          </cell>
          <cell r="E1962" t="str">
            <v/>
          </cell>
          <cell r="F1962">
            <v>136163.40310000093</v>
          </cell>
          <cell r="G1962">
            <v>1929096.0988419999</v>
          </cell>
          <cell r="H1962">
            <v>1.4552247744567919</v>
          </cell>
          <cell r="I1962">
            <v>13.980244232549655</v>
          </cell>
          <cell r="J1962">
            <v>7573048.2472180007</v>
          </cell>
          <cell r="K1962">
            <v>0.49998941135540542</v>
          </cell>
          <cell r="L1962">
            <v>94.869165225474518</v>
          </cell>
          <cell r="M1962">
            <v>16855713.693740007</v>
          </cell>
          <cell r="N1962">
            <v>0.57439107100273989</v>
          </cell>
          <cell r="O1962">
            <v>94.304627021066523</v>
          </cell>
          <cell r="Q1962">
            <v>101971.88105089999</v>
          </cell>
        </row>
        <row r="1963">
          <cell r="D1963">
            <v>41043</v>
          </cell>
          <cell r="E1963" t="str">
            <v/>
          </cell>
          <cell r="F1963">
            <v>145851.65332199915</v>
          </cell>
          <cell r="G1963">
            <v>2074947.752163999</v>
          </cell>
          <cell r="H1963">
            <v>1.4534453243244532</v>
          </cell>
          <cell r="I1963">
            <v>14.06009129987995</v>
          </cell>
          <cell r="J1963">
            <v>7718899.9005399998</v>
          </cell>
          <cell r="K1963">
            <v>0.50621084180928944</v>
          </cell>
          <cell r="L1963">
            <v>94.536000872865927</v>
          </cell>
          <cell r="M1963">
            <v>16916764.730732005</v>
          </cell>
          <cell r="N1963">
            <v>0.57646455039216837</v>
          </cell>
          <cell r="O1963">
            <v>94.179940692261454</v>
          </cell>
          <cell r="Q1963">
            <v>101971.88105089999</v>
          </cell>
        </row>
        <row r="1964">
          <cell r="D1964">
            <v>41044</v>
          </cell>
          <cell r="E1964" t="str">
            <v/>
          </cell>
          <cell r="F1964">
            <v>107177.03639399995</v>
          </cell>
          <cell r="G1964">
            <v>2182124.7885579988</v>
          </cell>
          <cell r="H1964">
            <v>1.4266186364773608</v>
          </cell>
          <cell r="I1964">
            <v>15.314090970428939</v>
          </cell>
          <cell r="J1964">
            <v>7826076.9369339999</v>
          </cell>
          <cell r="K1964">
            <v>0.50983015503497064</v>
          </cell>
          <cell r="L1964">
            <v>94.336431613624313</v>
          </cell>
          <cell r="M1964">
            <v>16926684.632338006</v>
          </cell>
          <cell r="N1964">
            <v>0.57679562938451545</v>
          </cell>
          <cell r="O1964">
            <v>94.159876564419193</v>
          </cell>
          <cell r="Q1964">
            <v>101971.88105089999</v>
          </cell>
        </row>
        <row r="1965">
          <cell r="D1965">
            <v>41045</v>
          </cell>
          <cell r="E1965" t="str">
            <v/>
          </cell>
          <cell r="F1965">
            <v>93540.228298001442</v>
          </cell>
          <cell r="G1965">
            <v>2275665.0168560003</v>
          </cell>
          <cell r="H1965">
            <v>1.3947870931448771</v>
          </cell>
          <cell r="I1965">
            <v>16.929393520911283</v>
          </cell>
          <cell r="J1965">
            <v>7919617.1652320009</v>
          </cell>
          <cell r="K1965">
            <v>0.51251919161267345</v>
          </cell>
          <cell r="L1965">
            <v>94.18542106088816</v>
          </cell>
          <cell r="M1965">
            <v>16906798.756826006</v>
          </cell>
          <cell r="N1965">
            <v>0.57611104759169962</v>
          </cell>
          <cell r="O1965">
            <v>94.201316600642201</v>
          </cell>
          <cell r="Q1965">
            <v>101971.88105089999</v>
          </cell>
        </row>
        <row r="1966">
          <cell r="D1966">
            <v>41046</v>
          </cell>
          <cell r="E1966" t="str">
            <v/>
          </cell>
          <cell r="F1966">
            <v>91389.282755999302</v>
          </cell>
          <cell r="G1966">
            <v>2367054.2996119997</v>
          </cell>
          <cell r="H1966">
            <v>1.3654596421828156</v>
          </cell>
          <cell r="I1966">
            <v>18.547003731715549</v>
          </cell>
          <cell r="J1966">
            <v>8011006.4479879998</v>
          </cell>
          <cell r="K1966">
            <v>0.51503468409332442</v>
          </cell>
          <cell r="L1966">
            <v>94.042046335619673</v>
          </cell>
          <cell r="M1966">
            <v>16920632.942766011</v>
          </cell>
          <cell r="N1966">
            <v>0.57657550324193674</v>
          </cell>
          <cell r="O1966">
            <v>94.173221460414709</v>
          </cell>
          <cell r="Q1966">
            <v>101971.88105089999</v>
          </cell>
        </row>
        <row r="1967">
          <cell r="D1967">
            <v>41047</v>
          </cell>
          <cell r="E1967" t="str">
            <v/>
          </cell>
          <cell r="F1967">
            <v>84088.891428000206</v>
          </cell>
          <cell r="G1967">
            <v>2451143.1910399999</v>
          </cell>
          <cell r="H1967">
            <v>1.3354134524249077</v>
          </cell>
          <cell r="I1967">
            <v>20.339918727216798</v>
          </cell>
          <cell r="J1967">
            <v>8095095.3394160001</v>
          </cell>
          <cell r="K1967">
            <v>0.51705111728306941</v>
          </cell>
          <cell r="L1967">
            <v>93.925645138528424</v>
          </cell>
          <cell r="M1967">
            <v>16928186.418054011</v>
          </cell>
          <cell r="N1967">
            <v>0.57682593322265296</v>
          </cell>
          <cell r="O1967">
            <v>94.158037949977142</v>
          </cell>
          <cell r="Q1967">
            <v>101971.88105089999</v>
          </cell>
        </row>
        <row r="1968">
          <cell r="D1968">
            <v>41048</v>
          </cell>
          <cell r="E1968" t="str">
            <v/>
          </cell>
          <cell r="F1968">
            <v>85026.055181999604</v>
          </cell>
          <cell r="G1968">
            <v>2536169.2462219996</v>
          </cell>
          <cell r="H1968">
            <v>1.3090137254582193</v>
          </cell>
          <cell r="I1968">
            <v>22.033694956017101</v>
          </cell>
          <cell r="J1968">
            <v>8180121.3945979998</v>
          </cell>
          <cell r="K1968">
            <v>0.51910092504371896</v>
          </cell>
          <cell r="L1968">
            <v>93.805977112540901</v>
          </cell>
          <cell r="M1968">
            <v>16925239.292328004</v>
          </cell>
          <cell r="N1968">
            <v>0.57671855475091849</v>
          </cell>
          <cell r="O1968">
            <v>94.164551274583047</v>
          </cell>
          <cell r="Q1968">
            <v>101971.88105089999</v>
          </cell>
        </row>
        <row r="1969">
          <cell r="D1969">
            <v>41049</v>
          </cell>
          <cell r="E1969" t="str">
            <v/>
          </cell>
          <cell r="F1969">
            <v>99243.080575999644</v>
          </cell>
          <cell r="G1969">
            <v>2635412.3267979994</v>
          </cell>
          <cell r="H1969">
            <v>1.2922250230347883</v>
          </cell>
          <cell r="I1969">
            <v>23.170428808627008</v>
          </cell>
          <cell r="J1969">
            <v>8279364.4751739996</v>
          </cell>
          <cell r="K1969">
            <v>0.52202076988586443</v>
          </cell>
          <cell r="L1969">
            <v>93.633186484165165</v>
          </cell>
          <cell r="M1969">
            <v>16957602.213434003</v>
          </cell>
          <cell r="N1969">
            <v>0.5778143354823374</v>
          </cell>
          <cell r="O1969">
            <v>94.097872705939139</v>
          </cell>
          <cell r="Q1969">
            <v>101971.88105089999</v>
          </cell>
        </row>
        <row r="1970">
          <cell r="D1970">
            <v>41050</v>
          </cell>
          <cell r="E1970" t="str">
            <v/>
          </cell>
          <cell r="F1970">
            <v>93157.621164001335</v>
          </cell>
          <cell r="G1970">
            <v>2728569.947962001</v>
          </cell>
          <cell r="H1970">
            <v>1.2741934437695459</v>
          </cell>
          <cell r="I1970">
            <v>24.444180834151453</v>
          </cell>
          <cell r="J1970">
            <v>8372522.0963380011</v>
          </cell>
          <cell r="K1970">
            <v>0.52452206673490953</v>
          </cell>
          <cell r="L1970">
            <v>93.482991628868064</v>
          </cell>
          <cell r="M1970">
            <v>16968617.862512004</v>
          </cell>
          <cell r="N1970">
            <v>0.57818271035273361</v>
          </cell>
          <cell r="O1970">
            <v>94.075351845329706</v>
          </cell>
          <cell r="Q1970">
            <v>101971.88105089999</v>
          </cell>
        </row>
        <row r="1971">
          <cell r="D1971">
            <v>41051</v>
          </cell>
          <cell r="E1971" t="str">
            <v/>
          </cell>
          <cell r="F1971">
            <v>78630.296491999165</v>
          </cell>
          <cell r="G1971">
            <v>2807200.2444540001</v>
          </cell>
          <cell r="H1971">
            <v>1.2513254614559179</v>
          </cell>
          <cell r="I1971">
            <v>26.139862054138106</v>
          </cell>
          <cell r="J1971">
            <v>8451152.3928299993</v>
          </cell>
          <cell r="K1971">
            <v>0.52608727700084124</v>
          </cell>
          <cell r="L1971">
            <v>93.38798771849342</v>
          </cell>
          <cell r="M1971">
            <v>16974443.103424001</v>
          </cell>
          <cell r="N1971">
            <v>0.57837422233056668</v>
          </cell>
          <cell r="O1971">
            <v>94.063622715891199</v>
          </cell>
          <cell r="Q1971">
            <v>101971.88105089999</v>
          </cell>
        </row>
        <row r="1972">
          <cell r="D1972">
            <v>41052</v>
          </cell>
          <cell r="E1972" t="str">
            <v/>
          </cell>
          <cell r="F1972">
            <v>70402.601759999787</v>
          </cell>
          <cell r="G1972">
            <v>2877602.8462140001</v>
          </cell>
          <cell r="H1972">
            <v>1.2269379159951406</v>
          </cell>
          <cell r="I1972">
            <v>28.048895401995612</v>
          </cell>
          <cell r="J1972">
            <v>8521554.9945899993</v>
          </cell>
          <cell r="K1972">
            <v>0.52712379509396512</v>
          </cell>
          <cell r="L1972">
            <v>93.324643285029623</v>
          </cell>
          <cell r="M1972">
            <v>16974231.740646001</v>
          </cell>
          <cell r="N1972">
            <v>0.57836004554171661</v>
          </cell>
          <cell r="O1972">
            <v>94.064491461976814</v>
          </cell>
          <cell r="Q1972">
            <v>101971.88105089999</v>
          </cell>
        </row>
        <row r="1973">
          <cell r="D1973">
            <v>41053</v>
          </cell>
          <cell r="E1973" t="str">
            <v/>
          </cell>
          <cell r="F1973">
            <v>72239.922066000829</v>
          </cell>
          <cell r="G1973">
            <v>2949842.7682800009</v>
          </cell>
          <cell r="H1973">
            <v>1.2053334122928312</v>
          </cell>
          <cell r="I1973">
            <v>29.828024374279128</v>
          </cell>
          <cell r="J1973">
            <v>8593794.9166560005</v>
          </cell>
          <cell r="K1973">
            <v>0.52826025897746576</v>
          </cell>
          <cell r="L1973">
            <v>93.25479698989885</v>
          </cell>
          <cell r="M1973">
            <v>16975620.415647998</v>
          </cell>
          <cell r="N1973">
            <v>0.57840038624629719</v>
          </cell>
          <cell r="O1973">
            <v>94.06201919921196</v>
          </cell>
          <cell r="Q1973">
            <v>101971.88105089999</v>
          </cell>
        </row>
        <row r="1974">
          <cell r="D1974">
            <v>41054</v>
          </cell>
          <cell r="E1974" t="str">
            <v/>
          </cell>
          <cell r="F1974">
            <v>80648.052261998673</v>
          </cell>
          <cell r="G1974">
            <v>3030490.8205419998</v>
          </cell>
          <cell r="H1974">
            <v>1.1887554840846006</v>
          </cell>
          <cell r="I1974">
            <v>31.249615027016809</v>
          </cell>
          <cell r="J1974">
            <v>8674442.9689179994</v>
          </cell>
          <cell r="K1974">
            <v>0.52989619235424068</v>
          </cell>
          <cell r="L1974">
            <v>93.153531146378214</v>
          </cell>
          <cell r="M1974">
            <v>16994734.603005998</v>
          </cell>
          <cell r="N1974">
            <v>0.57904466971032198</v>
          </cell>
          <cell r="O1974">
            <v>94.022448537646824</v>
          </cell>
          <cell r="Q1974">
            <v>101971.88105089999</v>
          </cell>
        </row>
        <row r="1975">
          <cell r="D1975">
            <v>41055</v>
          </cell>
          <cell r="E1975" t="str">
            <v/>
          </cell>
          <cell r="F1975">
            <v>65611.330702000938</v>
          </cell>
          <cell r="G1975">
            <v>3096102.1512440005</v>
          </cell>
          <cell r="H1975">
            <v>1.1677812622823245</v>
          </cell>
          <cell r="I1975">
            <v>33.118427722025999</v>
          </cell>
          <cell r="J1975">
            <v>8740054.2996200006</v>
          </cell>
          <cell r="K1975">
            <v>0.53059900821537587</v>
          </cell>
          <cell r="L1975">
            <v>93.109764653438617</v>
          </cell>
          <cell r="M1975">
            <v>17005374.764147997</v>
          </cell>
          <cell r="N1975">
            <v>0.57940021405965081</v>
          </cell>
          <cell r="O1975">
            <v>94.000542342753789</v>
          </cell>
          <cell r="Q1975">
            <v>101971.88105089999</v>
          </cell>
        </row>
        <row r="1976">
          <cell r="D1976">
            <v>41056</v>
          </cell>
          <cell r="E1976" t="str">
            <v/>
          </cell>
          <cell r="F1976">
            <v>79366.310257999023</v>
          </cell>
          <cell r="G1976">
            <v>3175468.4615019998</v>
          </cell>
          <cell r="H1976">
            <v>1.1533566097489825</v>
          </cell>
          <cell r="I1976">
            <v>34.449013871175893</v>
          </cell>
          <cell r="J1976">
            <v>8819420.6098779999</v>
          </cell>
          <cell r="K1976">
            <v>0.53212308781925577</v>
          </cell>
          <cell r="L1976">
            <v>93.014316344393848</v>
          </cell>
          <cell r="M1976">
            <v>17036244.285477996</v>
          </cell>
          <cell r="N1976">
            <v>0.58044498805651978</v>
          </cell>
          <cell r="O1976">
            <v>93.935885121666757</v>
          </cell>
          <cell r="Q1976">
            <v>101971.88105089999</v>
          </cell>
        </row>
        <row r="1977">
          <cell r="D1977">
            <v>41057</v>
          </cell>
          <cell r="E1977" t="str">
            <v/>
          </cell>
          <cell r="F1977">
            <v>58415.894774000059</v>
          </cell>
          <cell r="G1977">
            <v>3233884.3562759999</v>
          </cell>
          <cell r="H1977">
            <v>1.1326246870875056</v>
          </cell>
          <cell r="I1977">
            <v>36.425473890989821</v>
          </cell>
          <cell r="J1977">
            <v>8877836.5046519991</v>
          </cell>
          <cell r="K1977">
            <v>0.53237220653398953</v>
          </cell>
          <cell r="L1977">
            <v>92.998644709966328</v>
          </cell>
          <cell r="M1977">
            <v>17030686.885293998</v>
          </cell>
          <cell r="N1977">
            <v>0.58024864353143135</v>
          </cell>
          <cell r="O1977">
            <v>93.948068668184959</v>
          </cell>
          <cell r="Q1977">
            <v>101971.88105089999</v>
          </cell>
        </row>
        <row r="1978">
          <cell r="D1978">
            <v>41058</v>
          </cell>
          <cell r="E1978" t="str">
            <v/>
          </cell>
          <cell r="F1978">
            <v>68759.647164000795</v>
          </cell>
          <cell r="G1978">
            <v>3302644.0034400006</v>
          </cell>
          <cell r="H1978">
            <v>1.1168203901607294</v>
          </cell>
          <cell r="I1978">
            <v>37.982159718761046</v>
          </cell>
          <cell r="J1978">
            <v>8946596.1518159993</v>
          </cell>
          <cell r="K1978">
            <v>0.53323480517549793</v>
          </cell>
          <cell r="L1978">
            <v>92.944228047245119</v>
          </cell>
          <cell r="M1978">
            <v>17042841.457502004</v>
          </cell>
          <cell r="N1978">
            <v>0.58065575703111394</v>
          </cell>
          <cell r="O1978">
            <v>93.922789765100816</v>
          </cell>
          <cell r="Q1978">
            <v>101971.88105089999</v>
          </cell>
        </row>
        <row r="1979">
          <cell r="D1979">
            <v>41059</v>
          </cell>
          <cell r="E1979" t="str">
            <v/>
          </cell>
          <cell r="F1979">
            <v>56960.548816000279</v>
          </cell>
          <cell r="G1979">
            <v>3359604.5522560007</v>
          </cell>
          <cell r="H1979">
            <v>1.0982127352601672</v>
          </cell>
          <cell r="I1979">
            <v>39.86913942349868</v>
          </cell>
          <cell r="J1979">
            <v>9003556.7006320003</v>
          </cell>
          <cell r="K1979">
            <v>0.53338798064934612</v>
          </cell>
          <cell r="L1979">
            <v>92.934540381247089</v>
          </cell>
          <cell r="M1979">
            <v>17013809.899042007</v>
          </cell>
          <cell r="N1979">
            <v>0.57965965130274799</v>
          </cell>
          <cell r="O1979">
            <v>93.984526480191974</v>
          </cell>
          <cell r="Q1979">
            <v>101971.88105089999</v>
          </cell>
        </row>
        <row r="1980">
          <cell r="D1980">
            <v>41060</v>
          </cell>
          <cell r="E1980" t="str">
            <v>*</v>
          </cell>
          <cell r="F1980">
            <v>48748.072938000187</v>
          </cell>
          <cell r="G1980">
            <v>3408352.625194001</v>
          </cell>
          <cell r="H1980">
            <v>1.0782076170816641</v>
          </cell>
          <cell r="I1980">
            <v>41.961162929820794</v>
          </cell>
          <cell r="J1980">
            <v>9052304.7735700011</v>
          </cell>
          <cell r="K1980">
            <v>0.53305571517338934</v>
          </cell>
          <cell r="L1980">
            <v>92.955545264160946</v>
          </cell>
          <cell r="M1980">
            <v>16993942.137054008</v>
          </cell>
          <cell r="N1980">
            <v>0.57897577591979088</v>
          </cell>
          <cell r="O1980">
            <v>94.026687594613662</v>
          </cell>
          <cell r="Q1980">
            <v>101971.88105089999</v>
          </cell>
        </row>
        <row r="1981">
          <cell r="D1981">
            <v>41061</v>
          </cell>
          <cell r="E1981" t="str">
            <v/>
          </cell>
          <cell r="F1981">
            <v>63130.436949999254</v>
          </cell>
          <cell r="G1981">
            <v>63130.436949999254</v>
          </cell>
          <cell r="H1981">
            <v>0.94265385619709352</v>
          </cell>
          <cell r="I1981">
            <v>48.541967853566462</v>
          </cell>
          <cell r="J1981">
            <v>9115435.2105200011</v>
          </cell>
          <cell r="K1981">
            <v>0.53466468765664599</v>
          </cell>
          <cell r="L1981">
            <v>94.568820098985128</v>
          </cell>
          <cell r="M1981">
            <v>16982638.185154002</v>
          </cell>
          <cell r="N1981">
            <v>0.57859536458270111</v>
          </cell>
          <cell r="O1981">
            <v>93.619749747204068</v>
          </cell>
          <cell r="P1981"/>
          <cell r="Q1981">
            <v>66970.963450659998</v>
          </cell>
        </row>
        <row r="1982">
          <cell r="D1982">
            <v>41062</v>
          </cell>
          <cell r="E1982" t="str">
            <v/>
          </cell>
          <cell r="F1982">
            <v>62947.512530001113</v>
          </cell>
          <cell r="G1982">
            <v>126077.94948000036</v>
          </cell>
          <cell r="H1982">
            <v>0.94128815671650501</v>
          </cell>
          <cell r="I1982">
            <v>48.707829286256924</v>
          </cell>
          <cell r="J1982">
            <v>9178382.723050002</v>
          </cell>
          <cell r="K1982">
            <v>0.53625038152832549</v>
          </cell>
          <cell r="L1982">
            <v>94.479583063739966</v>
          </cell>
          <cell r="M1982">
            <v>16978930.482820008</v>
          </cell>
          <cell r="N1982">
            <v>0.57847375198756235</v>
          </cell>
          <cell r="O1982">
            <v>93.627497497125105</v>
          </cell>
          <cell r="P1982"/>
          <cell r="Q1982">
            <v>66970.963450659998</v>
          </cell>
        </row>
        <row r="1983">
          <cell r="D1983">
            <v>41063</v>
          </cell>
          <cell r="E1983" t="str">
            <v/>
          </cell>
          <cell r="F1983">
            <v>62088.980341998809</v>
          </cell>
          <cell r="G1983">
            <v>188166.92982199916</v>
          </cell>
          <cell r="H1983">
            <v>0.93655976723220125</v>
          </cell>
          <cell r="I1983">
            <v>49.284102614497584</v>
          </cell>
          <cell r="J1983">
            <v>9240471.7033920009</v>
          </cell>
          <cell r="K1983">
            <v>0.53777375019197071</v>
          </cell>
          <cell r="L1983">
            <v>94.393019434659124</v>
          </cell>
          <cell r="M1983">
            <v>16986997.706836004</v>
          </cell>
          <cell r="N1983">
            <v>0.5787533135216818</v>
          </cell>
          <cell r="O1983">
            <v>93.609678564319609</v>
          </cell>
          <cell r="P1983"/>
          <cell r="Q1983">
            <v>66970.963450659998</v>
          </cell>
        </row>
        <row r="1984">
          <cell r="D1984">
            <v>41064</v>
          </cell>
          <cell r="E1984" t="str">
            <v/>
          </cell>
          <cell r="F1984">
            <v>52948.552896000088</v>
          </cell>
          <cell r="G1984">
            <v>241115.48271799926</v>
          </cell>
          <cell r="H1984">
            <v>0.90007471258658989</v>
          </cell>
          <cell r="I1984">
            <v>53.826649393011458</v>
          </cell>
          <cell r="J1984">
            <v>9293420.2562880013</v>
          </cell>
          <cell r="K1984">
            <v>0.53875540398897848</v>
          </cell>
          <cell r="L1984">
            <v>94.336804962375851</v>
          </cell>
          <cell r="M1984">
            <v>16977306.578076005</v>
          </cell>
          <cell r="N1984">
            <v>0.57842784101525335</v>
          </cell>
          <cell r="O1984">
            <v>93.630420933331237</v>
          </cell>
          <cell r="P1984"/>
          <cell r="Q1984">
            <v>66970.963450659998</v>
          </cell>
        </row>
        <row r="1985">
          <cell r="D1985">
            <v>41065</v>
          </cell>
          <cell r="E1985" t="str">
            <v/>
          </cell>
          <cell r="F1985">
            <v>50231.583659999487</v>
          </cell>
          <cell r="G1985">
            <v>291347.06637799874</v>
          </cell>
          <cell r="H1985">
            <v>0.87006980747005369</v>
          </cell>
          <cell r="I1985">
            <v>57.665723117461518</v>
          </cell>
          <cell r="J1985">
            <v>9343651.8399480004</v>
          </cell>
          <cell r="K1985">
            <v>0.53957256668825315</v>
          </cell>
          <cell r="L1985">
            <v>94.289751118922666</v>
          </cell>
          <cell r="M1985">
            <v>16965397.206510007</v>
          </cell>
          <cell r="N1985">
            <v>0.57802678562511589</v>
          </cell>
          <cell r="O1985">
            <v>93.655924106207408</v>
          </cell>
          <cell r="P1985"/>
          <cell r="Q1985">
            <v>66970.963450659998</v>
          </cell>
        </row>
        <row r="1986">
          <cell r="D1986">
            <v>41066</v>
          </cell>
          <cell r="E1986" t="str">
            <v/>
          </cell>
          <cell r="F1986">
            <v>62153.964740001153</v>
          </cell>
          <cell r="G1986">
            <v>353501.03111799987</v>
          </cell>
          <cell r="H1986">
            <v>0.87973706042131039</v>
          </cell>
          <cell r="I1986">
            <v>56.420707930344548</v>
          </cell>
          <cell r="J1986">
            <v>9405805.8046880011</v>
          </cell>
          <cell r="K1986">
            <v>0.54106926847658687</v>
          </cell>
          <cell r="L1986">
            <v>94.202957875301749</v>
          </cell>
          <cell r="M1986">
            <v>16967744.935622007</v>
          </cell>
          <cell r="N1986">
            <v>0.57811148027622372</v>
          </cell>
          <cell r="O1986">
            <v>93.650543518790357</v>
          </cell>
          <cell r="P1986"/>
          <cell r="Q1986">
            <v>66970.963450659998</v>
          </cell>
        </row>
        <row r="1987">
          <cell r="D1987">
            <v>41067</v>
          </cell>
          <cell r="E1987" t="str">
            <v/>
          </cell>
          <cell r="F1987">
            <v>48003.761575999728</v>
          </cell>
          <cell r="G1987">
            <v>401504.7926939996</v>
          </cell>
          <cell r="H1987">
            <v>0.85645815100109579</v>
          </cell>
          <cell r="I1987">
            <v>59.428911465412341</v>
          </cell>
          <cell r="J1987">
            <v>9453809.5662640017</v>
          </cell>
          <cell r="K1987">
            <v>0.54174361541246074</v>
          </cell>
          <cell r="L1987">
            <v>94.163594744323589</v>
          </cell>
          <cell r="M1987">
            <v>16941442.066130005</v>
          </cell>
          <cell r="N1987">
            <v>0.57722000800284023</v>
          </cell>
          <cell r="O1987">
            <v>93.707039622884253</v>
          </cell>
          <cell r="P1987"/>
          <cell r="Q1987">
            <v>66970.963450659998</v>
          </cell>
        </row>
        <row r="1988">
          <cell r="D1988">
            <v>41068</v>
          </cell>
          <cell r="E1988" t="str">
            <v/>
          </cell>
          <cell r="F1988">
            <v>57832.784870000367</v>
          </cell>
          <cell r="G1988">
            <v>459337.57756399998</v>
          </cell>
          <cell r="H1988">
            <v>0.85734464963762069</v>
          </cell>
          <cell r="I1988">
            <v>59.313771743970968</v>
          </cell>
          <cell r="J1988">
            <v>9511642.3511340022</v>
          </cell>
          <cell r="K1988">
            <v>0.54297389787298456</v>
          </cell>
          <cell r="L1988">
            <v>94.091367517268267</v>
          </cell>
          <cell r="M1988">
            <v>16930144.875962008</v>
          </cell>
          <cell r="N1988">
            <v>0.57683979108484729</v>
          </cell>
          <cell r="O1988">
            <v>93.731042383575172</v>
          </cell>
          <cell r="P1988"/>
          <cell r="Q1988">
            <v>66970.963450659998</v>
          </cell>
        </row>
        <row r="1989">
          <cell r="D1989">
            <v>41069</v>
          </cell>
          <cell r="E1989" t="str">
            <v/>
          </cell>
          <cell r="F1989">
            <v>47434.439579999103</v>
          </cell>
          <cell r="G1989">
            <v>506772.01714399911</v>
          </cell>
          <cell r="H1989">
            <v>0.84078231824114324</v>
          </cell>
          <cell r="I1989">
            <v>61.470219128596327</v>
          </cell>
          <cell r="J1989">
            <v>9559076.7907140013</v>
          </cell>
          <cell r="K1989">
            <v>0.54360347848144597</v>
          </cell>
          <cell r="L1989">
            <v>94.05419987232392</v>
          </cell>
          <cell r="M1989">
            <v>16906134.026508011</v>
          </cell>
          <cell r="N1989">
            <v>0.57602638773508552</v>
          </cell>
          <cell r="O1989">
            <v>93.782204929500907</v>
          </cell>
          <cell r="P1989"/>
          <cell r="Q1989">
            <v>66970.963450659998</v>
          </cell>
        </row>
        <row r="1990">
          <cell r="D1990">
            <v>41070</v>
          </cell>
          <cell r="E1990" t="str">
            <v/>
          </cell>
          <cell r="F1990">
            <v>56062.648534000386</v>
          </cell>
          <cell r="G1990">
            <v>562834.6656779995</v>
          </cell>
          <cell r="H1990">
            <v>0.84041596040746935</v>
          </cell>
          <cell r="I1990">
            <v>61.518022635525313</v>
          </cell>
          <cell r="J1990">
            <v>9615139.4392480012</v>
          </cell>
          <cell r="K1990">
            <v>0.54471708726138124</v>
          </cell>
          <cell r="L1990">
            <v>93.988115315538906</v>
          </cell>
          <cell r="M1990">
            <v>16895464.41557201</v>
          </cell>
          <cell r="N1990">
            <v>0.57566753798757786</v>
          </cell>
          <cell r="O1990">
            <v>93.804695375141435</v>
          </cell>
          <cell r="P1990"/>
          <cell r="Q1990">
            <v>66970.963450659998</v>
          </cell>
        </row>
        <row r="1991">
          <cell r="D1991">
            <v>41071</v>
          </cell>
          <cell r="E1991" t="str">
            <v/>
          </cell>
          <cell r="F1991">
            <v>48189.293217999737</v>
          </cell>
          <cell r="G1991">
            <v>611023.95889599924</v>
          </cell>
          <cell r="H1991">
            <v>0.82942860255897366</v>
          </cell>
          <cell r="I1991">
            <v>62.95290208139749</v>
          </cell>
          <cell r="J1991">
            <v>9663328.7324660011</v>
          </cell>
          <cell r="K1991">
            <v>0.54537792223443138</v>
          </cell>
          <cell r="L1991">
            <v>93.94869298818908</v>
          </cell>
          <cell r="M1991">
            <v>16880950.59447201</v>
          </cell>
          <cell r="N1991">
            <v>0.57517770020338566</v>
          </cell>
          <cell r="O1991">
            <v>93.8353153124947</v>
          </cell>
          <cell r="P1991"/>
          <cell r="Q1991">
            <v>66970.963450659998</v>
          </cell>
        </row>
        <row r="1992">
          <cell r="D1992">
            <v>41072</v>
          </cell>
          <cell r="E1992" t="str">
            <v/>
          </cell>
          <cell r="F1992">
            <v>39784.13012799999</v>
          </cell>
          <cell r="G1992">
            <v>650808.08902399917</v>
          </cell>
          <cell r="H1992">
            <v>0.80981375545870427</v>
          </cell>
          <cell r="I1992">
            <v>65.51552387459094</v>
          </cell>
          <cell r="J1992">
            <v>9703112.862594001</v>
          </cell>
          <cell r="K1992">
            <v>0.545561197022575</v>
          </cell>
          <cell r="L1992">
            <v>93.937732416855539</v>
          </cell>
          <cell r="M1992">
            <v>16846582.257986009</v>
          </cell>
          <cell r="N1992">
            <v>0.57401135418583771</v>
          </cell>
          <cell r="O1992">
            <v>93.907852267424801</v>
          </cell>
          <cell r="P1992"/>
          <cell r="Q1992">
            <v>66970.963450659998</v>
          </cell>
        </row>
        <row r="1993">
          <cell r="D1993">
            <v>41073</v>
          </cell>
          <cell r="E1993" t="str">
            <v/>
          </cell>
          <cell r="F1993">
            <v>39985.953204000762</v>
          </cell>
          <cell r="G1993">
            <v>690794.04222799989</v>
          </cell>
          <cell r="H1993">
            <v>0.79344839181619997</v>
          </cell>
          <cell r="I1993">
            <v>67.647186530203058</v>
          </cell>
          <cell r="J1993">
            <v>9743098.8157980014</v>
          </cell>
          <cell r="K1993">
            <v>0.54575440176807444</v>
          </cell>
          <cell r="L1993">
            <v>93.926165180781211</v>
          </cell>
          <cell r="M1993">
            <v>16830177.576528013</v>
          </cell>
          <cell r="N1993">
            <v>0.57345706738891244</v>
          </cell>
          <cell r="O1993">
            <v>93.942140743336893</v>
          </cell>
          <cell r="P1993"/>
          <cell r="Q1993">
            <v>66970.963450659998</v>
          </cell>
        </row>
        <row r="1994">
          <cell r="D1994">
            <v>41074</v>
          </cell>
          <cell r="E1994" t="str">
            <v/>
          </cell>
          <cell r="F1994">
            <v>37512.891775999953</v>
          </cell>
          <cell r="G1994">
            <v>728306.93400399981</v>
          </cell>
          <cell r="H1994">
            <v>0.77678326810625986</v>
          </cell>
          <cell r="I1994">
            <v>69.803680813396596</v>
          </cell>
          <cell r="J1994">
            <v>9780611.7075740006</v>
          </cell>
          <cell r="K1994">
            <v>0.54580815290146578</v>
          </cell>
          <cell r="L1994">
            <v>93.922944743235348</v>
          </cell>
          <cell r="M1994">
            <v>16810176.139902011</v>
          </cell>
          <cell r="N1994">
            <v>0.57278021781343424</v>
          </cell>
          <cell r="O1994">
            <v>93.983850698883288</v>
          </cell>
          <cell r="P1994"/>
          <cell r="Q1994">
            <v>66970.963450659998</v>
          </cell>
        </row>
        <row r="1995">
          <cell r="D1995">
            <v>41075</v>
          </cell>
          <cell r="E1995" t="str">
            <v/>
          </cell>
          <cell r="F1995">
            <v>37406.758962000386</v>
          </cell>
          <cell r="G1995">
            <v>765713.69296600018</v>
          </cell>
          <cell r="H1995">
            <v>0.76223451031394118</v>
          </cell>
          <cell r="I1995">
            <v>71.668194376626715</v>
          </cell>
          <cell r="J1995">
            <v>9818018.4665360004</v>
          </cell>
          <cell r="K1995">
            <v>0.54585560305921743</v>
          </cell>
          <cell r="L1995">
            <v>93.920100975547058</v>
          </cell>
          <cell r="M1995">
            <v>16790338.66089401</v>
          </cell>
          <cell r="N1995">
            <v>0.57210894386157984</v>
          </cell>
          <cell r="O1995">
            <v>94.025042985217993</v>
          </cell>
          <cell r="P1995"/>
          <cell r="Q1995">
            <v>66970.963450659998</v>
          </cell>
        </row>
        <row r="1996">
          <cell r="D1996">
            <v>41076</v>
          </cell>
          <cell r="E1996" t="str">
            <v/>
          </cell>
          <cell r="F1996">
            <v>33916.444719999716</v>
          </cell>
          <cell r="G1996">
            <v>799630.13768599986</v>
          </cell>
          <cell r="H1996">
            <v>0.74624704544074272</v>
          </cell>
          <cell r="I1996">
            <v>73.690569526099324</v>
          </cell>
          <cell r="J1996">
            <v>9851934.9112560004</v>
          </cell>
          <cell r="K1996">
            <v>0.54570936888073907</v>
          </cell>
          <cell r="L1996">
            <v>93.928862490992543</v>
          </cell>
          <cell r="M1996">
            <v>16770486.74403001</v>
          </cell>
          <cell r="N1996">
            <v>0.57143716702635983</v>
          </cell>
          <cell r="O1996">
            <v>94.066092610132017</v>
          </cell>
          <cell r="P1996"/>
          <cell r="Q1996">
            <v>66970.963450659998</v>
          </cell>
        </row>
        <row r="1997">
          <cell r="D1997">
            <v>41077</v>
          </cell>
          <cell r="E1997" t="str">
            <v/>
          </cell>
          <cell r="F1997">
            <v>54520.406870000312</v>
          </cell>
          <cell r="G1997">
            <v>854150.54455600015</v>
          </cell>
          <cell r="H1997">
            <v>0.7502378208547269</v>
          </cell>
          <cell r="I1997">
            <v>73.188741432439883</v>
          </cell>
          <cell r="J1997">
            <v>9906455.3181260005</v>
          </cell>
          <cell r="K1997">
            <v>0.54670127343701491</v>
          </cell>
          <cell r="L1997">
            <v>93.869285492791505</v>
          </cell>
          <cell r="M1997">
            <v>16776318.387634011</v>
          </cell>
          <cell r="N1997">
            <v>0.571640527407694</v>
          </cell>
          <cell r="O1997">
            <v>94.053684379855596</v>
          </cell>
          <cell r="P1997"/>
          <cell r="Q1997">
            <v>66970.963450659998</v>
          </cell>
        </row>
        <row r="1998">
          <cell r="D1998">
            <v>41078</v>
          </cell>
          <cell r="E1998" t="str">
            <v/>
          </cell>
          <cell r="F1998">
            <v>21197.176865998765</v>
          </cell>
          <cell r="G1998">
            <v>875347.72142199893</v>
          </cell>
          <cell r="H1998">
            <v>0.72614199441399219</v>
          </cell>
          <cell r="I1998">
            <v>76.182912212192704</v>
          </cell>
          <cell r="J1998">
            <v>9927652.4949919991</v>
          </cell>
          <cell r="K1998">
            <v>0.545853656739682</v>
          </cell>
          <cell r="L1998">
            <v>93.920217637348017</v>
          </cell>
          <cell r="M1998">
            <v>16745189.604168009</v>
          </cell>
          <cell r="N1998">
            <v>0.57058448188262834</v>
          </cell>
          <cell r="O1998">
            <v>94.11794688475257</v>
          </cell>
          <cell r="P1998"/>
          <cell r="Q1998">
            <v>66970.963450659998</v>
          </cell>
        </row>
        <row r="1999">
          <cell r="D1999">
            <v>41079</v>
          </cell>
          <cell r="E1999" t="str">
            <v/>
          </cell>
          <cell r="F1999">
            <v>41779.713444000212</v>
          </cell>
          <cell r="G1999">
            <v>917127.43486599915</v>
          </cell>
          <cell r="H1999">
            <v>0.72075810927387252</v>
          </cell>
          <cell r="I1999">
            <v>76.838908548485136</v>
          </cell>
          <cell r="J1999">
            <v>9969432.2084359992</v>
          </cell>
          <cell r="K1999">
            <v>0.54613980034128373</v>
          </cell>
          <cell r="L1999">
            <v>93.903051952525516</v>
          </cell>
          <cell r="M1999">
            <v>16745393.193084007</v>
          </cell>
          <cell r="N1999">
            <v>0.57059606374890925</v>
          </cell>
          <cell r="O1999">
            <v>94.117244430405748</v>
          </cell>
          <cell r="P1999"/>
          <cell r="Q1999">
            <v>66970.963450659998</v>
          </cell>
        </row>
        <row r="2000">
          <cell r="D2000">
            <v>41080</v>
          </cell>
          <cell r="E2000" t="str">
            <v/>
          </cell>
          <cell r="F2000">
            <v>62124.950480000945</v>
          </cell>
          <cell r="G2000">
            <v>979252.38534600008</v>
          </cell>
          <cell r="H2000">
            <v>0.73110220824839389</v>
          </cell>
          <cell r="I2000">
            <v>75.57402116272344</v>
          </cell>
          <cell r="J2000">
            <v>10031557.158916</v>
          </cell>
          <cell r="K2000">
            <v>0.54753431926207707</v>
          </cell>
          <cell r="L2000">
            <v>93.818982312598408</v>
          </cell>
          <cell r="M2000">
            <v>16776396.80693201</v>
          </cell>
          <cell r="N2000">
            <v>0.57165715929352801</v>
          </cell>
          <cell r="O2000">
            <v>94.052668865685135</v>
          </cell>
          <cell r="P2000"/>
          <cell r="Q2000">
            <v>66970.963450659998</v>
          </cell>
        </row>
        <row r="2001">
          <cell r="D2001">
            <v>41081</v>
          </cell>
          <cell r="E2001" t="str">
            <v/>
          </cell>
          <cell r="F2001">
            <v>50006.981941998929</v>
          </cell>
          <cell r="G2001">
            <v>1029259.367287999</v>
          </cell>
          <cell r="H2001">
            <v>0.73184479209929942</v>
          </cell>
          <cell r="I2001">
            <v>75.482507359488295</v>
          </cell>
          <cell r="J2001">
            <v>10081564.140857998</v>
          </cell>
          <cell r="K2001">
            <v>0.54825967615110305</v>
          </cell>
          <cell r="L2001">
            <v>93.774982841770864</v>
          </cell>
          <cell r="M2001">
            <v>16792299.383046009</v>
          </cell>
          <cell r="N2001">
            <v>0.572203698769289</v>
          </cell>
          <cell r="O2001">
            <v>94.019238919451482</v>
          </cell>
          <cell r="P2001"/>
          <cell r="Q2001">
            <v>66970.963450659998</v>
          </cell>
        </row>
        <row r="2002">
          <cell r="D2002">
            <v>41082</v>
          </cell>
          <cell r="E2002" t="str">
            <v/>
          </cell>
          <cell r="F2002">
            <v>32486.209790000961</v>
          </cell>
          <cell r="G2002">
            <v>1061745.5770779999</v>
          </cell>
          <cell r="H2002">
            <v>0.72062816641439442</v>
          </cell>
          <cell r="I2002">
            <v>76.85467591395448</v>
          </cell>
          <cell r="J2002">
            <v>10114050.350647999</v>
          </cell>
          <cell r="K2002">
            <v>0.54803040459812535</v>
          </cell>
          <cell r="L2002">
            <v>93.788910265560034</v>
          </cell>
          <cell r="M2002">
            <v>16788482.928644009</v>
          </cell>
          <cell r="N2002">
            <v>0.57207830854847941</v>
          </cell>
          <cell r="O2002">
            <v>94.026918765291299</v>
          </cell>
          <cell r="P2002"/>
          <cell r="Q2002">
            <v>66970.963450659998</v>
          </cell>
        </row>
        <row r="2003">
          <cell r="D2003">
            <v>41083</v>
          </cell>
          <cell r="E2003" t="str">
            <v/>
          </cell>
          <cell r="F2003">
            <v>46791.186211998385</v>
          </cell>
          <cell r="G2003">
            <v>1108536.7632899983</v>
          </cell>
          <cell r="H2003">
            <v>0.71967384213211627</v>
          </cell>
          <cell r="I2003">
            <v>76.970377715382469</v>
          </cell>
          <cell r="J2003">
            <v>10160841.536859997</v>
          </cell>
          <cell r="K2003">
            <v>0.5485751043878444</v>
          </cell>
          <cell r="L2003">
            <v>93.755791460598886</v>
          </cell>
          <cell r="M2003">
            <v>16795359.462348007</v>
          </cell>
          <cell r="N2003">
            <v>0.57231728967073303</v>
          </cell>
          <cell r="O2003">
            <v>94.01227653221305</v>
          </cell>
          <cell r="P2003"/>
          <cell r="Q2003">
            <v>66970.963450659998</v>
          </cell>
        </row>
        <row r="2004">
          <cell r="D2004">
            <v>41084</v>
          </cell>
          <cell r="E2004" t="str">
            <v/>
          </cell>
          <cell r="F2004">
            <v>45768.019800000227</v>
          </cell>
          <cell r="G2004">
            <v>1154304.7830899984</v>
          </cell>
          <cell r="H2004">
            <v>0.71816247147443346</v>
          </cell>
          <cell r="I2004">
            <v>77.153264466298836</v>
          </cell>
          <cell r="J2004">
            <v>10206609.556659997</v>
          </cell>
          <cell r="K2004">
            <v>0.54906083855709742</v>
          </cell>
          <cell r="L2004">
            <v>93.726169769578021</v>
          </cell>
          <cell r="M2004">
            <v>16801988.913304009</v>
          </cell>
          <cell r="N2004">
            <v>0.57254785504383687</v>
          </cell>
          <cell r="O2004">
            <v>93.998129104636703</v>
          </cell>
          <cell r="P2004"/>
          <cell r="Q2004">
            <v>66970.963450659998</v>
          </cell>
        </row>
        <row r="2005">
          <cell r="D2005">
            <v>41085</v>
          </cell>
          <cell r="E2005" t="str">
            <v/>
          </cell>
          <cell r="F2005">
            <v>25603.761978001359</v>
          </cell>
          <cell r="G2005">
            <v>1179908.5450679997</v>
          </cell>
          <cell r="H2005">
            <v>0.70472842812678504</v>
          </cell>
          <cell r="I2005">
            <v>78.758959960820022</v>
          </cell>
          <cell r="J2005">
            <v>10232213.318637999</v>
          </cell>
          <cell r="K2005">
            <v>0.54846225040771601</v>
          </cell>
          <cell r="L2005">
            <v>93.762661781562059</v>
          </cell>
          <cell r="M2005">
            <v>16794808.087038007</v>
          </cell>
          <cell r="N2005">
            <v>0.57230781863656677</v>
          </cell>
          <cell r="O2005">
            <v>94.012857234987351</v>
          </cell>
          <cell r="P2005"/>
          <cell r="Q2005">
            <v>66970.963450659998</v>
          </cell>
        </row>
        <row r="2006">
          <cell r="D2006">
            <v>41086</v>
          </cell>
          <cell r="E2006" t="str">
            <v/>
          </cell>
          <cell r="F2006">
            <v>30120.179171999316</v>
          </cell>
          <cell r="G2006">
            <v>1210028.724239999</v>
          </cell>
          <cell r="H2006">
            <v>0.69492155882168949</v>
          </cell>
          <cell r="I2006">
            <v>79.906739590409998</v>
          </cell>
          <cell r="J2006">
            <v>10262333.497809999</v>
          </cell>
          <cell r="K2006">
            <v>0.54810916537779242</v>
          </cell>
          <cell r="L2006">
            <v>93.784127918005638</v>
          </cell>
          <cell r="M2006">
            <v>16786933.281310007</v>
          </cell>
          <cell r="N2006">
            <v>0.57204412975655927</v>
          </cell>
          <cell r="O2006">
            <v>94.029011084196526</v>
          </cell>
          <cell r="P2006"/>
          <cell r="Q2006">
            <v>66970.963450659998</v>
          </cell>
        </row>
        <row r="2007">
          <cell r="D2007">
            <v>41087</v>
          </cell>
          <cell r="E2007" t="str">
            <v/>
          </cell>
          <cell r="F2007">
            <v>17586.504294000253</v>
          </cell>
          <cell r="G2007">
            <v>1227615.2285339993</v>
          </cell>
          <cell r="H2007">
            <v>0.67890961013188678</v>
          </cell>
          <cell r="I2007">
            <v>81.73152235592174</v>
          </cell>
          <cell r="J2007">
            <v>10279920.002103999</v>
          </cell>
          <cell r="K2007">
            <v>0.54709156211951315</v>
          </cell>
          <cell r="L2007">
            <v>93.845748478827545</v>
          </cell>
          <cell r="M2007">
            <v>16789232.199506007</v>
          </cell>
          <cell r="N2007">
            <v>0.5721271268529905</v>
          </cell>
          <cell r="O2007">
            <v>94.023929481893362</v>
          </cell>
          <cell r="P2007"/>
          <cell r="Q2007">
            <v>66970.963450659998</v>
          </cell>
        </row>
        <row r="2008">
          <cell r="D2008">
            <v>41088</v>
          </cell>
          <cell r="E2008" t="str">
            <v/>
          </cell>
          <cell r="F2008">
            <v>35308.581712000247</v>
          </cell>
          <cell r="G2008">
            <v>1262923.8102459996</v>
          </cell>
          <cell r="H2008">
            <v>0.67349220424057499</v>
          </cell>
          <cell r="I2008">
            <v>82.333992248781328</v>
          </cell>
          <cell r="J2008">
            <v>10315228.583815999</v>
          </cell>
          <cell r="K2008">
            <v>0.54702099626189726</v>
          </cell>
          <cell r="L2008">
            <v>93.850008044622186</v>
          </cell>
          <cell r="M2008">
            <v>16800139.309622008</v>
          </cell>
          <cell r="N2008">
            <v>0.57250346928125329</v>
          </cell>
          <cell r="O2008">
            <v>94.00085419223835</v>
          </cell>
          <cell r="P2008"/>
          <cell r="Q2008">
            <v>66970.963450659998</v>
          </cell>
        </row>
        <row r="2009">
          <cell r="D2009">
            <v>41089</v>
          </cell>
          <cell r="E2009" t="str">
            <v/>
          </cell>
          <cell r="F2009">
            <v>32854.895891999164</v>
          </cell>
          <cell r="G2009">
            <v>1295778.7061379987</v>
          </cell>
          <cell r="H2009">
            <v>0.66718503135325313</v>
          </cell>
          <cell r="I2009">
            <v>83.025307020737742</v>
          </cell>
          <cell r="J2009">
            <v>10348083.479707999</v>
          </cell>
          <cell r="K2009">
            <v>0.54682127033378336</v>
          </cell>
          <cell r="L2009">
            <v>93.862054590655575</v>
          </cell>
          <cell r="M2009">
            <v>16807295.53398801</v>
          </cell>
          <cell r="N2009">
            <v>0.57275199671911703</v>
          </cell>
          <cell r="O2009">
            <v>93.985585958525292</v>
          </cell>
          <cell r="P2009"/>
          <cell r="Q2009">
            <v>66970.963450659998</v>
          </cell>
        </row>
        <row r="2010">
          <cell r="D2010">
            <v>41090</v>
          </cell>
          <cell r="E2010" t="str">
            <v>*</v>
          </cell>
          <cell r="F2010">
            <v>22884.467638000384</v>
          </cell>
          <cell r="G2010">
            <v>1318663.1737759991</v>
          </cell>
          <cell r="H2010">
            <v>0.65633577390969211</v>
          </cell>
          <cell r="I2010">
            <v>84.187835904803578</v>
          </cell>
          <cell r="J2010">
            <v>10370967.947346</v>
          </cell>
          <cell r="K2010">
            <v>0.54609794608933337</v>
          </cell>
          <cell r="L2010">
            <v>93.905564579867843</v>
          </cell>
          <cell r="M2010">
            <v>16794147.87823401</v>
          </cell>
          <cell r="N2010">
            <v>0.57230861542502143</v>
          </cell>
          <cell r="O2010">
            <v>94.012808382383952</v>
          </cell>
          <cell r="P2010"/>
          <cell r="Q2010">
            <v>66970.963450659998</v>
          </cell>
        </row>
        <row r="2011">
          <cell r="D2011">
            <v>41091</v>
          </cell>
          <cell r="E2011" t="str">
            <v/>
          </cell>
          <cell r="F2011">
            <v>36486.893348000827</v>
          </cell>
          <cell r="G2011">
            <v>36486.893348000827</v>
          </cell>
          <cell r="H2011">
            <v>1.2582602354551307</v>
          </cell>
          <cell r="I2011">
            <v>9.5204078976052422</v>
          </cell>
          <cell r="J2011">
            <v>10407454.840694001</v>
          </cell>
          <cell r="K2011">
            <v>0.5471837065199403</v>
          </cell>
          <cell r="L2011">
            <v>94.17245269492085</v>
          </cell>
          <cell r="M2011">
            <v>16823047.953544009</v>
          </cell>
          <cell r="N2011">
            <v>0.57329678135249107</v>
          </cell>
          <cell r="O2011">
            <v>93.796156704995042</v>
          </cell>
          <cell r="P2011"/>
          <cell r="Q2011">
            <v>28997.891151509688</v>
          </cell>
        </row>
        <row r="2012">
          <cell r="D2012">
            <v>41092</v>
          </cell>
          <cell r="E2012" t="str">
            <v/>
          </cell>
          <cell r="F2012">
            <v>14078.081475998746</v>
          </cell>
          <cell r="G2012">
            <v>50564.974823999575</v>
          </cell>
          <cell r="H2012">
            <v>0.8718733124385678</v>
          </cell>
          <cell r="I2012">
            <v>43.239238862006204</v>
          </cell>
          <cell r="J2012">
            <v>10421532.92217</v>
          </cell>
          <cell r="K2012">
            <v>0.54708978617119397</v>
          </cell>
          <cell r="L2012">
            <v>94.178028550755272</v>
          </cell>
          <cell r="M2012">
            <v>16798467.727474008</v>
          </cell>
          <cell r="N2012">
            <v>0.5724624434283595</v>
          </cell>
          <cell r="O2012">
            <v>93.84809647476763</v>
          </cell>
          <cell r="P2012"/>
          <cell r="Q2012">
            <v>28997.891151509688</v>
          </cell>
        </row>
        <row r="2013">
          <cell r="D2013">
            <v>41093</v>
          </cell>
          <cell r="E2013" t="str">
            <v/>
          </cell>
          <cell r="F2013">
            <v>18611.293135999545</v>
          </cell>
          <cell r="G2013">
            <v>69176.267959999124</v>
          </cell>
          <cell r="H2013">
            <v>0.79518734194110141</v>
          </cell>
          <cell r="I2013">
            <v>54.601153318303155</v>
          </cell>
          <cell r="J2013">
            <v>10440144.215305999</v>
          </cell>
          <cell r="K2013">
            <v>0.54723376553044456</v>
          </cell>
          <cell r="L2013">
            <v>94.169479473548719</v>
          </cell>
          <cell r="M2013">
            <v>16784338.403896008</v>
          </cell>
          <cell r="N2013">
            <v>0.57198424642424184</v>
          </cell>
          <cell r="O2013">
            <v>93.87774594626994</v>
          </cell>
          <cell r="P2013"/>
          <cell r="Q2013">
            <v>28997.891151509688</v>
          </cell>
        </row>
        <row r="2014">
          <cell r="D2014">
            <v>41094</v>
          </cell>
          <cell r="E2014" t="str">
            <v/>
          </cell>
          <cell r="F2014">
            <v>15553.371232001384</v>
          </cell>
          <cell r="G2014">
            <v>84729.639192000512</v>
          </cell>
          <cell r="H2014">
            <v>0.73048104385678159</v>
          </cell>
          <cell r="I2014">
            <v>64.770661239023525</v>
          </cell>
          <cell r="J2014">
            <v>10455697.586538</v>
          </cell>
          <cell r="K2014">
            <v>0.54721726616297683</v>
          </cell>
          <cell r="L2014">
            <v>94.170459543982105</v>
          </cell>
          <cell r="M2014">
            <v>16780080.626308009</v>
          </cell>
          <cell r="N2014">
            <v>0.57184245282893087</v>
          </cell>
          <cell r="O2014">
            <v>93.886520775369235</v>
          </cell>
          <cell r="P2014"/>
          <cell r="Q2014">
            <v>28997.891151509688</v>
          </cell>
        </row>
        <row r="2015">
          <cell r="D2015">
            <v>41095</v>
          </cell>
          <cell r="E2015" t="str">
            <v/>
          </cell>
          <cell r="F2015">
            <v>25726.33101799963</v>
          </cell>
          <cell r="G2015">
            <v>110455.97021000015</v>
          </cell>
          <cell r="H2015">
            <v>0.76182071056742739</v>
          </cell>
          <cell r="I2015">
            <v>59.820216358046139</v>
          </cell>
          <cell r="J2015">
            <v>10481423.917555999</v>
          </cell>
          <cell r="K2015">
            <v>0.54773242968274705</v>
          </cell>
          <cell r="L2015">
            <v>94.139811459984969</v>
          </cell>
          <cell r="M2015">
            <v>16773832.133434007</v>
          </cell>
          <cell r="N2015">
            <v>0.57163281631805518</v>
          </cell>
          <cell r="O2015">
            <v>93.899479997265018</v>
          </cell>
          <cell r="P2015"/>
          <cell r="Q2015">
            <v>28997.891151509688</v>
          </cell>
        </row>
        <row r="2016">
          <cell r="D2016">
            <v>41096</v>
          </cell>
          <cell r="E2016" t="str">
            <v/>
          </cell>
          <cell r="F2016">
            <v>32019.457897998967</v>
          </cell>
          <cell r="G2016">
            <v>142475.42810799912</v>
          </cell>
          <cell r="H2016">
            <v>0.81888384781492152</v>
          </cell>
          <cell r="I2016">
            <v>50.973734831159703</v>
          </cell>
          <cell r="J2016">
            <v>10513443.375453997</v>
          </cell>
          <cell r="K2016">
            <v>0.5485743993922374</v>
          </cell>
          <cell r="L2016">
            <v>94.089511432117732</v>
          </cell>
          <cell r="M2016">
            <v>16781021.469394006</v>
          </cell>
          <cell r="N2016">
            <v>0.57188112570943517</v>
          </cell>
          <cell r="O2016">
            <v>93.88412828225178</v>
          </cell>
          <cell r="P2016"/>
          <cell r="Q2016">
            <v>28997.891151509688</v>
          </cell>
        </row>
        <row r="2017">
          <cell r="D2017">
            <v>41097</v>
          </cell>
          <cell r="E2017" t="str">
            <v/>
          </cell>
          <cell r="F2017">
            <v>31725.61771000085</v>
          </cell>
          <cell r="G2017">
            <v>174201.04581799998</v>
          </cell>
          <cell r="H2017">
            <v>0.85819563768484952</v>
          </cell>
          <cell r="I2017">
            <v>45.177095712903494</v>
          </cell>
          <cell r="J2017">
            <v>10545168.993163999</v>
          </cell>
          <cell r="K2017">
            <v>0.54939851610448398</v>
          </cell>
          <cell r="L2017">
            <v>94.040026075412555</v>
          </cell>
          <cell r="M2017">
            <v>16797089.661226004</v>
          </cell>
          <cell r="N2017">
            <v>0.57243202261679005</v>
          </cell>
          <cell r="O2017">
            <v>93.84998524001621</v>
          </cell>
          <cell r="P2017"/>
          <cell r="Q2017">
            <v>28997.891151509688</v>
          </cell>
        </row>
        <row r="2018">
          <cell r="D2018">
            <v>41098</v>
          </cell>
          <cell r="E2018" t="str">
            <v/>
          </cell>
          <cell r="F2018">
            <v>33151.318833999627</v>
          </cell>
          <cell r="G2018">
            <v>207352.36465199961</v>
          </cell>
          <cell r="H2018">
            <v>0.89382519046218833</v>
          </cell>
          <cell r="I2018">
            <v>40.226111911860421</v>
          </cell>
          <cell r="J2018">
            <v>10578320.311997999</v>
          </cell>
          <cell r="K2018">
            <v>0.55029431279235597</v>
          </cell>
          <cell r="L2018">
            <v>93.985953933375185</v>
          </cell>
          <cell r="M2018">
            <v>16800696.116096009</v>
          </cell>
          <cell r="N2018">
            <v>0.57255823693295793</v>
          </cell>
          <cell r="O2018">
            <v>93.842146550952805</v>
          </cell>
          <cell r="P2018"/>
          <cell r="Q2018">
            <v>28997.891151509688</v>
          </cell>
        </row>
        <row r="2019">
          <cell r="D2019">
            <v>41099</v>
          </cell>
          <cell r="E2019" t="str">
            <v/>
          </cell>
          <cell r="F2019">
            <v>18980.429277999596</v>
          </cell>
          <cell r="G2019">
            <v>226332.7939299992</v>
          </cell>
          <cell r="H2019">
            <v>0.86723852031340209</v>
          </cell>
          <cell r="I2019">
            <v>43.890894112638314</v>
          </cell>
          <cell r="J2019">
            <v>10597300.741275998</v>
          </cell>
          <cell r="K2019">
            <v>0.55045133810873681</v>
          </cell>
          <cell r="L2019">
            <v>93.976445230693983</v>
          </cell>
          <cell r="M2019">
            <v>16798358.490378007</v>
          </cell>
          <cell r="N2019">
            <v>0.5724818806272336</v>
          </cell>
          <cell r="O2019">
            <v>93.846889474687089</v>
          </cell>
          <cell r="P2019"/>
          <cell r="Q2019">
            <v>28997.891151509688</v>
          </cell>
        </row>
        <row r="2020">
          <cell r="D2020">
            <v>41100</v>
          </cell>
          <cell r="E2020" t="str">
            <v/>
          </cell>
          <cell r="F2020">
            <v>10844.377966001601</v>
          </cell>
          <cell r="G2020">
            <v>237177.1718960008</v>
          </cell>
          <cell r="H2020">
            <v>0.81791179453976559</v>
          </cell>
          <cell r="I2020">
            <v>51.120818443785552</v>
          </cell>
          <cell r="J2020">
            <v>10608145.119241999</v>
          </cell>
          <cell r="K2020">
            <v>0.55018591904350633</v>
          </cell>
          <cell r="L2020">
            <v>93.992512462628525</v>
          </cell>
          <cell r="M2020">
            <v>16787457.262466006</v>
          </cell>
          <cell r="N2020">
            <v>0.57211367733821128</v>
          </cell>
          <cell r="O2020">
            <v>93.869729488611981</v>
          </cell>
          <cell r="P2020"/>
          <cell r="Q2020">
            <v>28997.891151509688</v>
          </cell>
        </row>
        <row r="2021">
          <cell r="D2021">
            <v>41101</v>
          </cell>
          <cell r="E2021" t="str">
            <v/>
          </cell>
          <cell r="F2021">
            <v>23628.381557998495</v>
          </cell>
          <cell r="G2021">
            <v>260805.55345399928</v>
          </cell>
          <cell r="H2021">
            <v>0.81763172517153948</v>
          </cell>
          <cell r="I2021">
            <v>51.163226078645309</v>
          </cell>
          <cell r="J2021">
            <v>10631773.500799999</v>
          </cell>
          <cell r="K2021">
            <v>0.55058333714190455</v>
          </cell>
          <cell r="L2021">
            <v>93.968445000914372</v>
          </cell>
          <cell r="M2021">
            <v>16801366.402992003</v>
          </cell>
          <cell r="N2021">
            <v>0.57259100780032435</v>
          </cell>
          <cell r="O2021">
            <v>93.840110285001671</v>
          </cell>
          <cell r="P2021"/>
          <cell r="Q2021">
            <v>28997.891151509688</v>
          </cell>
        </row>
        <row r="2022">
          <cell r="D2022">
            <v>41102</v>
          </cell>
          <cell r="E2022" t="str">
            <v/>
          </cell>
          <cell r="F2022">
            <v>12621.970092001549</v>
          </cell>
          <cell r="G2022">
            <v>273427.52354600083</v>
          </cell>
          <cell r="H2022">
            <v>0.78576841478282689</v>
          </cell>
          <cell r="I2022">
            <v>56.063925618372522</v>
          </cell>
          <cell r="J2022">
            <v>10644395.470892001</v>
          </cell>
          <cell r="K2022">
            <v>0.55041043352513364</v>
          </cell>
          <cell r="L2022">
            <v>93.978923088194847</v>
          </cell>
          <cell r="M2022">
            <v>16797375.738082007</v>
          </cell>
          <cell r="N2022">
            <v>0.57245831441543915</v>
          </cell>
          <cell r="O2022">
            <v>93.848352857317863</v>
          </cell>
          <cell r="P2022"/>
          <cell r="Q2022">
            <v>28997.891151509688</v>
          </cell>
        </row>
        <row r="2023">
          <cell r="D2023">
            <v>41103</v>
          </cell>
          <cell r="E2023" t="str">
            <v/>
          </cell>
          <cell r="F2023">
            <v>22196.196745998237</v>
          </cell>
          <cell r="G2023">
            <v>295623.72029199905</v>
          </cell>
          <cell r="H2023">
            <v>0.7842048257058758</v>
          </cell>
          <cell r="I2023">
            <v>56.307698495249667</v>
          </cell>
          <cell r="J2023">
            <v>10666591.667638</v>
          </cell>
          <cell r="K2023">
            <v>0.55073237956235221</v>
          </cell>
          <cell r="L2023">
            <v>93.959404116706722</v>
          </cell>
          <cell r="M2023">
            <v>16784610.596044008</v>
          </cell>
          <cell r="N2023">
            <v>0.57202658162934639</v>
          </cell>
          <cell r="O2023">
            <v>93.875124567362832</v>
          </cell>
          <cell r="P2023"/>
          <cell r="Q2023">
            <v>28997.891151509688</v>
          </cell>
        </row>
        <row r="2024">
          <cell r="D2024">
            <v>41104</v>
          </cell>
          <cell r="E2024" t="str">
            <v/>
          </cell>
          <cell r="F2024">
            <v>15461.457628000426</v>
          </cell>
          <cell r="G2024">
            <v>311085.17791999946</v>
          </cell>
          <cell r="H2024">
            <v>0.76627537276177715</v>
          </cell>
          <cell r="I2024">
            <v>59.118425564092128</v>
          </cell>
          <cell r="J2024">
            <v>10682053.125266001</v>
          </cell>
          <cell r="K2024">
            <v>0.55070615799752176</v>
          </cell>
          <cell r="L2024">
            <v>93.960995302568591</v>
          </cell>
          <cell r="M2024">
            <v>16770841.805624008</v>
          </cell>
          <cell r="N2024">
            <v>0.57156063889641939</v>
          </cell>
          <cell r="O2024">
            <v>93.903937956296161</v>
          </cell>
          <cell r="P2024"/>
          <cell r="Q2024">
            <v>28997.891151509688</v>
          </cell>
        </row>
        <row r="2025">
          <cell r="D2025">
            <v>41105</v>
          </cell>
          <cell r="E2025" t="str">
            <v/>
          </cell>
          <cell r="F2025">
            <v>19562.827744000348</v>
          </cell>
          <cell r="G2025">
            <v>330648.00566399982</v>
          </cell>
          <cell r="H2025">
            <v>0.76016563626739342</v>
          </cell>
          <cell r="I2025">
            <v>60.081208229908036</v>
          </cell>
          <cell r="J2025">
            <v>10701615.95301</v>
          </cell>
          <cell r="K2025">
            <v>0.55089114250112381</v>
          </cell>
          <cell r="L2025">
            <v>93.949764622401986</v>
          </cell>
          <cell r="M2025">
            <v>16763842.587296009</v>
          </cell>
          <cell r="N2025">
            <v>0.57132540330564319</v>
          </cell>
          <cell r="O2025">
            <v>93.918453249438343</v>
          </cell>
          <cell r="P2025"/>
          <cell r="Q2025">
            <v>28997.891151509688</v>
          </cell>
        </row>
        <row r="2026">
          <cell r="D2026">
            <v>41106</v>
          </cell>
          <cell r="E2026" t="str">
            <v/>
          </cell>
          <cell r="F2026">
            <v>12418.14290799938</v>
          </cell>
          <cell r="G2026">
            <v>343066.14857199922</v>
          </cell>
          <cell r="H2026">
            <v>0.73942046936174011</v>
          </cell>
          <cell r="I2026">
            <v>63.358640166566069</v>
          </cell>
          <cell r="J2026">
            <v>10714034.095918</v>
          </cell>
          <cell r="K2026">
            <v>0.55070833410578113</v>
          </cell>
          <cell r="L2026">
            <v>93.960863260831161</v>
          </cell>
          <cell r="M2026">
            <v>16749282.771058008</v>
          </cell>
          <cell r="N2026">
            <v>0.57083249217429832</v>
          </cell>
          <cell r="O2026">
            <v>93.948800139202277</v>
          </cell>
          <cell r="P2026"/>
          <cell r="Q2026">
            <v>28997.891151509688</v>
          </cell>
        </row>
        <row r="2027">
          <cell r="D2027">
            <v>41107</v>
          </cell>
          <cell r="E2027" t="str">
            <v/>
          </cell>
          <cell r="F2027">
            <v>11548.930438000805</v>
          </cell>
          <cell r="G2027">
            <v>354615.07901000004</v>
          </cell>
          <cell r="H2027">
            <v>0.7193526736482696</v>
          </cell>
          <cell r="I2027">
            <v>66.52391403255362</v>
          </cell>
          <cell r="J2027">
            <v>10725583.026356</v>
          </cell>
          <cell r="K2027">
            <v>0.55048145826173744</v>
          </cell>
          <cell r="L2027">
            <v>93.97462026404186</v>
          </cell>
          <cell r="M2027">
            <v>16731754.915922007</v>
          </cell>
          <cell r="N2027">
            <v>0.57023842099379674</v>
          </cell>
          <cell r="O2027">
            <v>93.985252131468329</v>
          </cell>
          <cell r="P2027"/>
          <cell r="Q2027">
            <v>28997.891151509688</v>
          </cell>
        </row>
        <row r="2028">
          <cell r="D2028">
            <v>41108</v>
          </cell>
          <cell r="E2028" t="str">
            <v/>
          </cell>
          <cell r="F2028">
            <v>12575.43380600013</v>
          </cell>
          <cell r="G2028">
            <v>367190.51281600015</v>
          </cell>
          <cell r="H2028">
            <v>0.70348125757276614</v>
          </cell>
          <cell r="I2028">
            <v>69.00814866492567</v>
          </cell>
          <cell r="J2028">
            <v>10738158.460162001</v>
          </cell>
          <cell r="K2028">
            <v>0.55030786285127264</v>
          </cell>
          <cell r="L2028">
            <v>93.985133763233534</v>
          </cell>
          <cell r="M2028">
            <v>16734493.467962008</v>
          </cell>
          <cell r="N2028">
            <v>0.57033505057837619</v>
          </cell>
          <cell r="O2028">
            <v>93.979332129118845</v>
          </cell>
          <cell r="Q2028">
            <v>28997.891151509688</v>
          </cell>
        </row>
        <row r="2029">
          <cell r="D2029">
            <v>41109</v>
          </cell>
          <cell r="E2029" t="str">
            <v/>
          </cell>
          <cell r="F2029">
            <v>15473.424047999581</v>
          </cell>
          <cell r="G2029">
            <v>382663.93686399976</v>
          </cell>
          <cell r="H2029">
            <v>0.69454040978838072</v>
          </cell>
          <cell r="I2029">
            <v>70.395112141480524</v>
          </cell>
          <cell r="J2029">
            <v>10753631.88421</v>
          </cell>
          <cell r="K2029">
            <v>0.55028307810764099</v>
          </cell>
          <cell r="L2029">
            <v>93.986633905382206</v>
          </cell>
          <cell r="M2029">
            <v>16731052.089602005</v>
          </cell>
          <cell r="N2029">
            <v>0.57022105935132072</v>
          </cell>
          <cell r="O2029">
            <v>93.986315413975191</v>
          </cell>
          <cell r="Q2029">
            <v>28997.891151509688</v>
          </cell>
        </row>
        <row r="2030">
          <cell r="D2030">
            <v>41110</v>
          </cell>
          <cell r="E2030" t="str">
            <v/>
          </cell>
          <cell r="F2030">
            <v>16341.983366000044</v>
          </cell>
          <cell r="G2030">
            <v>399005.92022999981</v>
          </cell>
          <cell r="H2030">
            <v>0.68799127175361263</v>
          </cell>
          <cell r="I2030">
            <v>71.403694894483124</v>
          </cell>
          <cell r="J2030">
            <v>10769973.867575999</v>
          </cell>
          <cell r="K2030">
            <v>0.55030274672993928</v>
          </cell>
          <cell r="L2030">
            <v>93.985443444338898</v>
          </cell>
          <cell r="M2030">
            <v>16726941.839688005</v>
          </cell>
          <cell r="N2030">
            <v>0.57008427046065746</v>
          </cell>
          <cell r="O2030">
            <v>93.994688787736024</v>
          </cell>
          <cell r="Q2030">
            <v>28997.891151509688</v>
          </cell>
        </row>
        <row r="2031">
          <cell r="D2031">
            <v>41111</v>
          </cell>
          <cell r="E2031" t="str">
            <v/>
          </cell>
          <cell r="F2031">
            <v>15672.50258200079</v>
          </cell>
          <cell r="G2031">
            <v>414678.42281200062</v>
          </cell>
          <cell r="H2031">
            <v>0.68096646957198348</v>
          </cell>
          <cell r="I2031">
            <v>72.477475770108995</v>
          </cell>
          <cell r="J2031">
            <v>10785646.370158</v>
          </cell>
          <cell r="K2031">
            <v>0.55028819996309497</v>
          </cell>
          <cell r="L2031">
            <v>93.986323914146197</v>
          </cell>
          <cell r="M2031">
            <v>16728237.561064003</v>
          </cell>
          <cell r="N2031">
            <v>0.57013172628082065</v>
          </cell>
          <cell r="O2031">
            <v>93.991784641864328</v>
          </cell>
          <cell r="Q2031">
            <v>28997.891151509688</v>
          </cell>
        </row>
        <row r="2032">
          <cell r="D2032">
            <v>41112</v>
          </cell>
          <cell r="E2032" t="str">
            <v/>
          </cell>
          <cell r="F2032">
            <v>25311.829683999149</v>
          </cell>
          <cell r="G2032">
            <v>439990.25249599974</v>
          </cell>
          <cell r="H2032">
            <v>0.68969004770524922</v>
          </cell>
          <cell r="I2032">
            <v>71.142737292696438</v>
          </cell>
          <cell r="J2032">
            <v>10810958.199841999</v>
          </cell>
          <cell r="K2032">
            <v>0.55076477214705544</v>
          </cell>
          <cell r="L2032">
            <v>93.957438110601416</v>
          </cell>
          <cell r="M2032">
            <v>16735291.216224004</v>
          </cell>
          <cell r="N2032">
            <v>0.57037542566025567</v>
          </cell>
          <cell r="O2032">
            <v>93.976857500159852</v>
          </cell>
          <cell r="Q2032">
            <v>28997.891151509688</v>
          </cell>
        </row>
        <row r="2033">
          <cell r="D2033">
            <v>41113</v>
          </cell>
          <cell r="E2033" t="str">
            <v/>
          </cell>
          <cell r="F2033">
            <v>11746.826364000015</v>
          </cell>
          <cell r="G2033">
            <v>451737.07885999978</v>
          </cell>
          <cell r="H2033">
            <v>0.67731623849853229</v>
          </cell>
          <cell r="I2033">
            <v>73.031785213557299</v>
          </cell>
          <cell r="J2033">
            <v>10822705.026205998</v>
          </cell>
          <cell r="K2033">
            <v>0.55054988800968441</v>
          </cell>
          <cell r="L2033">
            <v>93.970472898885973</v>
          </cell>
          <cell r="M2033">
            <v>16740999.415066002</v>
          </cell>
          <cell r="N2033">
            <v>0.5705732714898627</v>
          </cell>
          <cell r="O2033">
            <v>93.964722356827721</v>
          </cell>
          <cell r="Q2033">
            <v>28997.891151509688</v>
          </cell>
        </row>
        <row r="2034">
          <cell r="D2034">
            <v>41114</v>
          </cell>
          <cell r="E2034" t="str">
            <v/>
          </cell>
          <cell r="F2034">
            <v>10680.753538000519</v>
          </cell>
          <cell r="G2034">
            <v>462417.83239800029</v>
          </cell>
          <cell r="H2034">
            <v>0.66444175483591683</v>
          </cell>
          <cell r="I2034">
            <v>74.964248954412838</v>
          </cell>
          <cell r="J2034">
            <v>10833385.779743999</v>
          </cell>
          <cell r="K2034">
            <v>0.55028148576293179</v>
          </cell>
          <cell r="L2034">
            <v>93.986730277265934</v>
          </cell>
          <cell r="M2034">
            <v>16734763.641750004</v>
          </cell>
          <cell r="N2034">
            <v>0.57036403813610093</v>
          </cell>
          <cell r="O2034">
            <v>93.977555515712424</v>
          </cell>
          <cell r="Q2034">
            <v>28997.891151509688</v>
          </cell>
        </row>
        <row r="2035">
          <cell r="D2035">
            <v>41115</v>
          </cell>
          <cell r="E2035" t="str">
            <v/>
          </cell>
          <cell r="F2035">
            <v>9965.4963299991796</v>
          </cell>
          <cell r="G2035">
            <v>472383.32872799947</v>
          </cell>
          <cell r="H2035">
            <v>0.65161059645319208</v>
          </cell>
          <cell r="I2035">
            <v>76.849980434845563</v>
          </cell>
          <cell r="J2035">
            <v>10843351.276073998</v>
          </cell>
          <cell r="K2035">
            <v>0.54997759500630983</v>
          </cell>
          <cell r="L2035">
            <v>94.005105321813716</v>
          </cell>
          <cell r="M2035">
            <v>16729874.471816001</v>
          </cell>
          <cell r="N2035">
            <v>0.57020069835580667</v>
          </cell>
          <cell r="O2035">
            <v>93.987562240191636</v>
          </cell>
          <cell r="Q2035">
            <v>28997.891151509688</v>
          </cell>
        </row>
        <row r="2036">
          <cell r="D2036">
            <v>41116</v>
          </cell>
          <cell r="E2036" t="str">
            <v/>
          </cell>
          <cell r="F2036">
            <v>13361.587814000981</v>
          </cell>
          <cell r="G2036">
            <v>485744.91654200043</v>
          </cell>
          <cell r="H2036">
            <v>0.6442708779222478</v>
          </cell>
          <cell r="I2036">
            <v>77.907996779651299</v>
          </cell>
          <cell r="J2036">
            <v>10856712.863887999</v>
          </cell>
          <cell r="K2036">
            <v>0.54984659452202067</v>
          </cell>
          <cell r="L2036">
            <v>94.013015939168426</v>
          </cell>
          <cell r="M2036">
            <v>16718464.353482002</v>
          </cell>
          <cell r="N2036">
            <v>0.5698151033266895</v>
          </cell>
          <cell r="O2036">
            <v>94.0111447353746</v>
          </cell>
          <cell r="Q2036">
            <v>28997.891151509688</v>
          </cell>
        </row>
        <row r="2037">
          <cell r="D2037">
            <v>41117</v>
          </cell>
          <cell r="E2037" t="str">
            <v/>
          </cell>
          <cell r="F2037">
            <v>11636.387731999279</v>
          </cell>
          <cell r="G2037">
            <v>497381.3042739997</v>
          </cell>
          <cell r="H2037">
            <v>0.63527136134404183</v>
          </cell>
          <cell r="I2037">
            <v>79.182487362349974</v>
          </cell>
          <cell r="J2037">
            <v>10868349.251619998</v>
          </cell>
          <cell r="K2037">
            <v>0.54962873229623743</v>
          </cell>
          <cell r="L2037">
            <v>94.026157860630448</v>
          </cell>
          <cell r="M2037">
            <v>16702859.056712003</v>
          </cell>
          <cell r="N2037">
            <v>0.56928651882649184</v>
          </cell>
          <cell r="O2037">
            <v>94.043380273584603</v>
          </cell>
          <cell r="Q2037">
            <v>28997.891151509688</v>
          </cell>
        </row>
        <row r="2038">
          <cell r="D2038">
            <v>41118</v>
          </cell>
          <cell r="E2038" t="str">
            <v/>
          </cell>
          <cell r="F2038">
            <v>12131.399082000256</v>
          </cell>
          <cell r="G2038">
            <v>509512.70335599995</v>
          </cell>
          <cell r="H2038">
            <v>0.62752433160184851</v>
          </cell>
          <cell r="I2038">
            <v>80.257884511957997</v>
          </cell>
          <cell r="J2038">
            <v>10880480.650701998</v>
          </cell>
          <cell r="K2038">
            <v>0.54943650492012697</v>
          </cell>
          <cell r="L2038">
            <v>94.037738970278653</v>
          </cell>
          <cell r="M2038">
            <v>16690214.134252002</v>
          </cell>
          <cell r="N2038">
            <v>0.5688588277635338</v>
          </cell>
          <cell r="O2038">
            <v>94.069384995670859</v>
          </cell>
          <cell r="Q2038">
            <v>28997.891151509688</v>
          </cell>
        </row>
        <row r="2039">
          <cell r="D2039">
            <v>41119</v>
          </cell>
          <cell r="E2039" t="str">
            <v/>
          </cell>
          <cell r="F2039">
            <v>15586.48501399931</v>
          </cell>
          <cell r="G2039">
            <v>525099.18836999929</v>
          </cell>
          <cell r="H2039">
            <v>0.6244201852430239</v>
          </cell>
          <cell r="I2039">
            <v>80.682805154160931</v>
          </cell>
          <cell r="J2039">
            <v>10896067.135715997</v>
          </cell>
          <cell r="K2039">
            <v>0.54941905759665111</v>
          </cell>
          <cell r="L2039">
            <v>94.038789446851439</v>
          </cell>
          <cell r="M2039">
            <v>16684729.051422002</v>
          </cell>
          <cell r="N2039">
            <v>0.56867516466615076</v>
          </cell>
          <cell r="O2039">
            <v>94.080530811935006</v>
          </cell>
          <cell r="Q2039">
            <v>28997.891151509688</v>
          </cell>
        </row>
        <row r="2040">
          <cell r="D2040">
            <v>41120</v>
          </cell>
          <cell r="E2040" t="str">
            <v/>
          </cell>
          <cell r="F2040">
            <v>5071.7251120007677</v>
          </cell>
          <cell r="G2040">
            <v>530170.913482</v>
          </cell>
          <cell r="H2040">
            <v>0.60943617211326984</v>
          </cell>
          <cell r="I2040">
            <v>82.68237838247822</v>
          </cell>
          <cell r="J2040">
            <v>10901138.860827997</v>
          </cell>
          <cell r="K2040">
            <v>0.54887224315481131</v>
          </cell>
          <cell r="L2040">
            <v>94.071655700592174</v>
          </cell>
          <cell r="M2040">
            <v>16663870.318956001</v>
          </cell>
          <cell r="N2040">
            <v>0.56796750752180281</v>
          </cell>
          <cell r="O2040">
            <v>94.12335578135459</v>
          </cell>
          <cell r="Q2040">
            <v>28997.891151509688</v>
          </cell>
        </row>
        <row r="2041">
          <cell r="D2041">
            <v>41121</v>
          </cell>
          <cell r="E2041" t="str">
            <v>*</v>
          </cell>
          <cell r="F2041">
            <v>6246.2976220000446</v>
          </cell>
          <cell r="G2041">
            <v>536417.2111040001</v>
          </cell>
          <cell r="H2041">
            <v>0.59672549679371989</v>
          </cell>
          <cell r="I2041">
            <v>84.306495800629847</v>
          </cell>
          <cell r="J2041">
            <v>10907385.158449998</v>
          </cell>
          <cell r="K2041">
            <v>0.54838607662545014</v>
          </cell>
          <cell r="L2041">
            <v>94.100784584813653</v>
          </cell>
          <cell r="M2041">
            <v>16648839.223602002</v>
          </cell>
          <cell r="N2041">
            <v>0.56745847118214587</v>
          </cell>
          <cell r="O2041">
            <v>94.154043037083696</v>
          </cell>
          <cell r="Q2041">
            <v>28997.891151509688</v>
          </cell>
        </row>
        <row r="2042">
          <cell r="D2042">
            <v>41122</v>
          </cell>
          <cell r="E2042" t="str">
            <v/>
          </cell>
          <cell r="F2042">
            <v>4778.3517579995896</v>
          </cell>
          <cell r="G2042">
            <v>4778.3517579995896</v>
          </cell>
          <cell r="H2042">
            <v>0.26508603933015085</v>
          </cell>
          <cell r="I2042">
            <v>99.999527823776617</v>
          </cell>
          <cell r="J2042">
            <v>10912163.510207998</v>
          </cell>
          <cell r="K2042">
            <v>0.54812956310933769</v>
          </cell>
          <cell r="L2042">
            <v>94.481790727262194</v>
          </cell>
          <cell r="M2042">
            <v>16646489.600392001</v>
          </cell>
          <cell r="N2042">
            <v>0.56737945085559716</v>
          </cell>
          <cell r="O2042">
            <v>94.043411680044542</v>
          </cell>
          <cell r="Q2042">
            <v>18025.663554648389</v>
          </cell>
        </row>
        <row r="2043">
          <cell r="D2043">
            <v>41123</v>
          </cell>
          <cell r="E2043" t="str">
            <v/>
          </cell>
          <cell r="F2043">
            <v>7604.2974920005781</v>
          </cell>
          <cell r="G2043">
            <v>12382.649250000168</v>
          </cell>
          <cell r="H2043">
            <v>0.34347277181945901</v>
          </cell>
          <cell r="I2043">
            <v>99.977625428991374</v>
          </cell>
          <cell r="J2043">
            <v>10919767.807699999</v>
          </cell>
          <cell r="K2043">
            <v>0.5480153355357904</v>
          </cell>
          <cell r="L2043">
            <v>94.488414270491987</v>
          </cell>
          <cell r="M2043">
            <v>16647224.231836002</v>
          </cell>
          <cell r="N2043">
            <v>0.56740555425793959</v>
          </cell>
          <cell r="O2043">
            <v>94.041823444185852</v>
          </cell>
          <cell r="Q2043">
            <v>18025.663554648389</v>
          </cell>
        </row>
        <row r="2044">
          <cell r="D2044">
            <v>41124</v>
          </cell>
          <cell r="E2044" t="str">
            <v/>
          </cell>
          <cell r="F2044">
            <v>8617.5459119994885</v>
          </cell>
          <cell r="G2044">
            <v>21000.195161999654</v>
          </cell>
          <cell r="H2044">
            <v>0.38833882773734202</v>
          </cell>
          <cell r="I2044">
            <v>99.894661100354469</v>
          </cell>
          <cell r="J2044">
            <v>10928385.353611998</v>
          </cell>
          <cell r="K2044">
            <v>0.5479521189851948</v>
          </cell>
          <cell r="L2044">
            <v>94.492077806080999</v>
          </cell>
          <cell r="M2044">
            <v>16642369.403892001</v>
          </cell>
          <cell r="N2044">
            <v>0.56724114574212858</v>
          </cell>
          <cell r="O2044">
            <v>94.051822401073323</v>
          </cell>
          <cell r="Q2044">
            <v>18025.663554648389</v>
          </cell>
        </row>
        <row r="2045">
          <cell r="D2045">
            <v>41125</v>
          </cell>
          <cell r="E2045" t="str">
            <v/>
          </cell>
          <cell r="F2045">
            <v>12301.843692000208</v>
          </cell>
          <cell r="G2045">
            <v>33302.03885399986</v>
          </cell>
          <cell r="H2045">
            <v>0.46186980513974002</v>
          </cell>
          <cell r="I2045">
            <v>99.304302545345351</v>
          </cell>
          <cell r="J2045">
            <v>10940687.197303999</v>
          </cell>
          <cell r="K2045">
            <v>0.54807358145200424</v>
          </cell>
          <cell r="L2045">
            <v>94.485037464510285</v>
          </cell>
          <cell r="M2045">
            <v>16632681.627440002</v>
          </cell>
          <cell r="N2045">
            <v>0.56691200932081964</v>
          </cell>
          <cell r="O2045">
            <v>94.071808895384379</v>
          </cell>
          <cell r="Q2045">
            <v>18025.663554648389</v>
          </cell>
        </row>
        <row r="2046">
          <cell r="D2046">
            <v>41126</v>
          </cell>
          <cell r="E2046" t="str">
            <v/>
          </cell>
          <cell r="F2046">
            <v>20338.693180000217</v>
          </cell>
          <cell r="G2046">
            <v>53640.732034000073</v>
          </cell>
          <cell r="H2046">
            <v>0.59515958312854911</v>
          </cell>
          <cell r="I2046">
            <v>94.060165160938027</v>
          </cell>
          <cell r="J2046">
            <v>10961025.890484</v>
          </cell>
          <cell r="K2046">
            <v>0.54859706740291669</v>
          </cell>
          <cell r="L2046">
            <v>94.454631146577441</v>
          </cell>
          <cell r="M2046">
            <v>16628201.795424003</v>
          </cell>
          <cell r="N2046">
            <v>0.56676038073095703</v>
          </cell>
          <cell r="O2046">
            <v>94.0810025557643</v>
          </cell>
          <cell r="Q2046">
            <v>18025.663554648389</v>
          </cell>
        </row>
        <row r="2047">
          <cell r="D2047">
            <v>41127</v>
          </cell>
          <cell r="E2047" t="str">
            <v/>
          </cell>
          <cell r="F2047">
            <v>5545.4008419995134</v>
          </cell>
          <cell r="G2047">
            <v>59186.132875999589</v>
          </cell>
          <cell r="H2047">
            <v>0.54723952044414381</v>
          </cell>
          <cell r="I2047">
            <v>96.839351127626287</v>
          </cell>
          <cell r="J2047">
            <v>10966571.291325999</v>
          </cell>
          <cell r="K2047">
            <v>0.54837987581445624</v>
          </cell>
          <cell r="L2047">
            <v>94.467259071625392</v>
          </cell>
          <cell r="M2047">
            <v>16606174.424346002</v>
          </cell>
          <cell r="N2047">
            <v>0.56601065511575654</v>
          </cell>
          <cell r="O2047">
            <v>94.126332201941736</v>
          </cell>
          <cell r="Q2047">
            <v>18025.663554648389</v>
          </cell>
        </row>
        <row r="2048">
          <cell r="D2048">
            <v>41128</v>
          </cell>
          <cell r="E2048" t="str">
            <v/>
          </cell>
          <cell r="F2048">
            <v>12848.141872000024</v>
          </cell>
          <cell r="G2048">
            <v>72034.274747999618</v>
          </cell>
          <cell r="H2048">
            <v>0.57088664986382465</v>
          </cell>
          <cell r="I2048">
            <v>95.614352197162106</v>
          </cell>
          <cell r="J2048">
            <v>10979419.433197999</v>
          </cell>
          <cell r="K2048">
            <v>0.5485279177753577</v>
          </cell>
          <cell r="L2048">
            <v>94.458653559277451</v>
          </cell>
          <cell r="M2048">
            <v>16598626.376912002</v>
          </cell>
          <cell r="N2048">
            <v>0.56575444594335411</v>
          </cell>
          <cell r="O2048">
            <v>94.141774108324043</v>
          </cell>
          <cell r="Q2048">
            <v>18025.663554648389</v>
          </cell>
        </row>
        <row r="2049">
          <cell r="D2049">
            <v>41129</v>
          </cell>
          <cell r="E2049" t="str">
            <v/>
          </cell>
          <cell r="F2049">
            <v>2205.8686920001292</v>
          </cell>
          <cell r="G2049">
            <v>74240.143439999752</v>
          </cell>
          <cell r="H2049">
            <v>0.5148225418645892</v>
          </cell>
          <cell r="I2049">
            <v>98.097699822054665</v>
          </cell>
          <cell r="J2049">
            <v>10981625.301889999</v>
          </cell>
          <cell r="K2049">
            <v>0.54814448750654132</v>
          </cell>
          <cell r="L2049">
            <v>94.480924966384947</v>
          </cell>
          <cell r="M2049">
            <v>16588382.805950005</v>
          </cell>
          <cell r="N2049">
            <v>0.56540636029886238</v>
          </cell>
          <cell r="O2049">
            <v>94.162713551704073</v>
          </cell>
          <cell r="Q2049">
            <v>18025.663554648389</v>
          </cell>
        </row>
        <row r="2050">
          <cell r="D2050">
            <v>41130</v>
          </cell>
          <cell r="E2050" t="str">
            <v/>
          </cell>
          <cell r="F2050">
            <v>-2761.1879079995615</v>
          </cell>
          <cell r="G2050">
            <v>71478.955532000196</v>
          </cell>
          <cell r="H2050">
            <v>0.44059993387450991</v>
          </cell>
          <cell r="I2050">
            <v>99.568989157036157</v>
          </cell>
          <cell r="J2050">
            <v>10978864.113981999</v>
          </cell>
          <cell r="K2050">
            <v>0.54751404034965045</v>
          </cell>
          <cell r="L2050">
            <v>94.517424146875015</v>
          </cell>
          <cell r="M2050">
            <v>16560993.906810004</v>
          </cell>
          <cell r="N2050">
            <v>0.56447388270027388</v>
          </cell>
          <cell r="O2050">
            <v>94.21858109098892</v>
          </cell>
          <cell r="Q2050">
            <v>18025.663554648389</v>
          </cell>
        </row>
        <row r="2051">
          <cell r="D2051">
            <v>41131</v>
          </cell>
          <cell r="E2051" t="str">
            <v/>
          </cell>
          <cell r="F2051">
            <v>4204.9809040000073</v>
          </cell>
          <cell r="G2051">
            <v>75683.936436000207</v>
          </cell>
          <cell r="H2051">
            <v>0.41986768590542739</v>
          </cell>
          <cell r="I2051">
            <v>99.742719926888199</v>
          </cell>
          <cell r="J2051">
            <v>10983069.094885999</v>
          </cell>
          <cell r="K2051">
            <v>0.54723181525217734</v>
          </cell>
          <cell r="L2051">
            <v>94.533714927478513</v>
          </cell>
          <cell r="M2051">
            <v>16541728.316326004</v>
          </cell>
          <cell r="N2051">
            <v>0.56381828137342327</v>
          </cell>
          <cell r="O2051">
            <v>94.257662617920488</v>
          </cell>
          <cell r="Q2051">
            <v>18025.663554648389</v>
          </cell>
        </row>
        <row r="2052">
          <cell r="D2052">
            <v>41132</v>
          </cell>
          <cell r="E2052" t="str">
            <v/>
          </cell>
          <cell r="F2052">
            <v>16346.733157999866</v>
          </cell>
          <cell r="G2052">
            <v>92030.669594000079</v>
          </cell>
          <cell r="H2052">
            <v>0.46413961312331042</v>
          </cell>
          <cell r="I2052">
            <v>99.26986014920864</v>
          </cell>
          <cell r="J2052">
            <v>10999415.828043999</v>
          </cell>
          <cell r="K2052">
            <v>0.54755451704699554</v>
          </cell>
          <cell r="L2052">
            <v>94.515085270912166</v>
          </cell>
          <cell r="M2052">
            <v>16545575.048140004</v>
          </cell>
          <cell r="N2052">
            <v>0.56395045344895012</v>
          </cell>
          <cell r="O2052">
            <v>94.249796734889742</v>
          </cell>
          <cell r="Q2052">
            <v>18025.663554648389</v>
          </cell>
        </row>
        <row r="2053">
          <cell r="D2053">
            <v>41133</v>
          </cell>
          <cell r="E2053" t="str">
            <v/>
          </cell>
          <cell r="F2053">
            <v>21493.834103999485</v>
          </cell>
          <cell r="G2053">
            <v>113524.50369799956</v>
          </cell>
          <cell r="H2053">
            <v>0.52482813070850987</v>
          </cell>
          <cell r="I2053">
            <v>97.75751311939068</v>
          </cell>
          <cell r="J2053">
            <v>11020909.662147999</v>
          </cell>
          <cell r="K2053">
            <v>0.54813263488359787</v>
          </cell>
          <cell r="L2053">
            <v>94.481612541179942</v>
          </cell>
          <cell r="M2053">
            <v>16550689.190918004</v>
          </cell>
          <cell r="N2053">
            <v>0.56412582538484557</v>
          </cell>
          <cell r="O2053">
            <v>94.239349692824419</v>
          </cell>
          <cell r="Q2053">
            <v>18025.663554648389</v>
          </cell>
        </row>
        <row r="2054">
          <cell r="D2054">
            <v>41134</v>
          </cell>
          <cell r="E2054" t="str">
            <v/>
          </cell>
          <cell r="F2054">
            <v>2987.1000859999749</v>
          </cell>
          <cell r="G2054">
            <v>116511.60378399954</v>
          </cell>
          <cell r="H2054">
            <v>0.49720394664730427</v>
          </cell>
          <cell r="I2054">
            <v>98.60223812749993</v>
          </cell>
          <cell r="J2054">
            <v>11023896.762233999</v>
          </cell>
          <cell r="K2054">
            <v>0.54779009618454555</v>
          </cell>
          <cell r="L2054">
            <v>94.50146052002259</v>
          </cell>
          <cell r="M2054">
            <v>16533366.608988004</v>
          </cell>
          <cell r="N2054">
            <v>0.56353644676862802</v>
          </cell>
          <cell r="O2054">
            <v>94.274413154298585</v>
          </cell>
          <cell r="Q2054">
            <v>18025.663554648389</v>
          </cell>
        </row>
        <row r="2055">
          <cell r="D2055">
            <v>41135</v>
          </cell>
          <cell r="E2055" t="str">
            <v/>
          </cell>
          <cell r="F2055">
            <v>2653.5639680005042</v>
          </cell>
          <cell r="G2055">
            <v>119165.16775200004</v>
          </cell>
          <cell r="H2055">
            <v>0.47220440294839738</v>
          </cell>
          <cell r="I2055">
            <v>99.136619714289424</v>
          </cell>
          <cell r="J2055">
            <v>11026550.326202</v>
          </cell>
          <cell r="K2055">
            <v>0.54743161161028386</v>
          </cell>
          <cell r="L2055">
            <v>94.522185245849599</v>
          </cell>
          <cell r="M2055">
            <v>16514159.534640005</v>
          </cell>
          <cell r="N2055">
            <v>0.56288283327929045</v>
          </cell>
          <cell r="O2055">
            <v>94.313144026429271</v>
          </cell>
          <cell r="Q2055">
            <v>18025.663554648389</v>
          </cell>
        </row>
        <row r="2056">
          <cell r="D2056">
            <v>41136</v>
          </cell>
          <cell r="E2056" t="str">
            <v/>
          </cell>
          <cell r="F2056">
            <v>21915.398685999797</v>
          </cell>
          <cell r="G2056">
            <v>141080.56643799983</v>
          </cell>
          <cell r="H2056">
            <v>0.52177669173467023</v>
          </cell>
          <cell r="I2056">
            <v>97.865606034871163</v>
          </cell>
          <cell r="J2056">
            <v>11048465.724887999</v>
          </cell>
          <cell r="K2056">
            <v>0.54802919919688398</v>
          </cell>
          <cell r="L2056">
            <v>94.487610640601588</v>
          </cell>
          <cell r="M2056">
            <v>16527526.218976004</v>
          </cell>
          <cell r="N2056">
            <v>0.56333949145952522</v>
          </cell>
          <cell r="O2056">
            <v>94.286101098047084</v>
          </cell>
          <cell r="Q2056">
            <v>18025.663554648389</v>
          </cell>
        </row>
        <row r="2057">
          <cell r="D2057">
            <v>41137</v>
          </cell>
          <cell r="E2057" t="str">
            <v/>
          </cell>
          <cell r="F2057">
            <v>901.04356600015672</v>
          </cell>
          <cell r="G2057">
            <v>141981.61000399999</v>
          </cell>
          <cell r="H2057">
            <v>0.49228981770058838</v>
          </cell>
          <cell r="I2057">
            <v>98.723070762227479</v>
          </cell>
          <cell r="J2057">
            <v>11049366.768453998</v>
          </cell>
          <cell r="K2057">
            <v>0.5475842901379383</v>
          </cell>
          <cell r="L2057">
            <v>94.513364491408311</v>
          </cell>
          <cell r="M2057">
            <v>16521088.025560005</v>
          </cell>
          <cell r="N2057">
            <v>0.56312110231402768</v>
          </cell>
          <cell r="O2057">
            <v>94.299043792785568</v>
          </cell>
          <cell r="Q2057">
            <v>18025.663554648389</v>
          </cell>
        </row>
        <row r="2058">
          <cell r="D2058">
            <v>41138</v>
          </cell>
          <cell r="E2058" t="str">
            <v/>
          </cell>
          <cell r="F2058">
            <v>427.81581200008441</v>
          </cell>
          <cell r="G2058">
            <v>142409.42581600006</v>
          </cell>
          <cell r="H2058">
            <v>0.46472769352447862</v>
          </cell>
          <cell r="I2058">
            <v>99.260723261937642</v>
          </cell>
          <cell r="J2058">
            <v>11049794.584265999</v>
          </cell>
          <cell r="K2058">
            <v>0.54711674397808785</v>
          </cell>
          <cell r="L2058">
            <v>94.540348558887061</v>
          </cell>
          <cell r="M2058">
            <v>16509102.682334004</v>
          </cell>
          <cell r="N2058">
            <v>0.56271363745485437</v>
          </cell>
          <cell r="O2058">
            <v>94.323143590277809</v>
          </cell>
          <cell r="Q2058">
            <v>18025.663554648389</v>
          </cell>
        </row>
        <row r="2059">
          <cell r="D2059">
            <v>41139</v>
          </cell>
          <cell r="E2059" t="str">
            <v/>
          </cell>
          <cell r="F2059">
            <v>5103.764953999681</v>
          </cell>
          <cell r="G2059">
            <v>147513.19076999975</v>
          </cell>
          <cell r="H2059">
            <v>0.45463942229669774</v>
          </cell>
          <cell r="I2059">
            <v>99.405617967585329</v>
          </cell>
          <cell r="J2059">
            <v>11054898.349219998</v>
          </cell>
          <cell r="K2059">
            <v>0.54688134897325169</v>
          </cell>
          <cell r="L2059">
            <v>94.553903120821019</v>
          </cell>
          <cell r="M2059">
            <v>16503232.167918004</v>
          </cell>
          <cell r="N2059">
            <v>0.56251459572127394</v>
          </cell>
          <cell r="O2059">
            <v>94.334893169087763</v>
          </cell>
          <cell r="Q2059">
            <v>18025.663554648389</v>
          </cell>
        </row>
        <row r="2060">
          <cell r="D2060">
            <v>41140</v>
          </cell>
          <cell r="E2060" t="str">
            <v/>
          </cell>
          <cell r="F2060">
            <v>10070.811375999794</v>
          </cell>
          <cell r="G2060">
            <v>157584.00214599955</v>
          </cell>
          <cell r="H2060">
            <v>0.46011592442324534</v>
          </cell>
          <cell r="I2060">
            <v>99.330035613165904</v>
          </cell>
          <cell r="J2060">
            <v>11064969.160595998</v>
          </cell>
          <cell r="K2060">
            <v>0.54689187226856106</v>
          </cell>
          <cell r="L2060">
            <v>94.553297610764432</v>
          </cell>
          <cell r="M2060">
            <v>16505342.228162004</v>
          </cell>
          <cell r="N2060">
            <v>0.56258757257051628</v>
          </cell>
          <cell r="O2060">
            <v>94.33058703631599</v>
          </cell>
          <cell r="Q2060">
            <v>18025.663554648389</v>
          </cell>
        </row>
        <row r="2061">
          <cell r="D2061">
            <v>41141</v>
          </cell>
          <cell r="E2061" t="str">
            <v/>
          </cell>
          <cell r="F2061">
            <v>37.848010000117938</v>
          </cell>
          <cell r="G2061">
            <v>157621.85015599965</v>
          </cell>
          <cell r="H2061">
            <v>0.43721511188239354</v>
          </cell>
          <cell r="I2061">
            <v>99.602426208633318</v>
          </cell>
          <cell r="J2061">
            <v>11065007.008605998</v>
          </cell>
          <cell r="K2061">
            <v>0.54640693378598593</v>
          </cell>
          <cell r="L2061">
            <v>94.58115775292444</v>
          </cell>
          <cell r="M2061">
            <v>16497760.725980002</v>
          </cell>
          <cell r="N2061">
            <v>0.56233021041724363</v>
          </cell>
          <cell r="O2061">
            <v>94.345764167241725</v>
          </cell>
          <cell r="Q2061">
            <v>18025.663554648389</v>
          </cell>
        </row>
        <row r="2062">
          <cell r="D2062">
            <v>41142</v>
          </cell>
          <cell r="E2062" t="str">
            <v/>
          </cell>
          <cell r="F2062">
            <v>6642.8593219999802</v>
          </cell>
          <cell r="G2062">
            <v>164264.70947799963</v>
          </cell>
          <cell r="H2062">
            <v>0.43394402647356317</v>
          </cell>
          <cell r="I2062">
            <v>99.632734502255133</v>
          </cell>
          <cell r="J2062">
            <v>11071649.867927998</v>
          </cell>
          <cell r="K2062">
            <v>0.54624873332307933</v>
          </cell>
          <cell r="L2062">
            <v>94.590227404864251</v>
          </cell>
          <cell r="M2062">
            <v>16492147.766366005</v>
          </cell>
          <cell r="N2062">
            <v>0.56213994567941272</v>
          </cell>
          <cell r="O2062">
            <v>94.356968294890507</v>
          </cell>
          <cell r="Q2062">
            <v>18025.663554648389</v>
          </cell>
        </row>
        <row r="2063">
          <cell r="D2063">
            <v>41143</v>
          </cell>
          <cell r="E2063" t="str">
            <v/>
          </cell>
          <cell r="F2063">
            <v>12462.031612000392</v>
          </cell>
          <cell r="G2063">
            <v>176726.74109000002</v>
          </cell>
          <cell r="H2063">
            <v>0.44564427054545575</v>
          </cell>
          <cell r="I2063">
            <v>99.515033401102642</v>
          </cell>
          <cell r="J2063">
            <v>11084111.899539998</v>
          </cell>
          <cell r="K2063">
            <v>0.54637766293975343</v>
          </cell>
          <cell r="L2063">
            <v>94.582836562649192</v>
          </cell>
          <cell r="M2063">
            <v>16496003.630852005</v>
          </cell>
          <cell r="N2063">
            <v>0.56227242862449434</v>
          </cell>
          <cell r="O2063">
            <v>94.349168216953132</v>
          </cell>
          <cell r="Q2063">
            <v>18025.663554648389</v>
          </cell>
        </row>
        <row r="2064">
          <cell r="D2064">
            <v>41144</v>
          </cell>
          <cell r="E2064" t="str">
            <v/>
          </cell>
          <cell r="F2064">
            <v>17786.656973999758</v>
          </cell>
          <cell r="G2064">
            <v>194513.39806399978</v>
          </cell>
          <cell r="H2064">
            <v>0.46917020491438577</v>
          </cell>
          <cell r="I2064">
            <v>99.188789670341208</v>
          </cell>
          <cell r="J2064">
            <v>11101898.556513997</v>
          </cell>
          <cell r="K2064">
            <v>0.54676860148413742</v>
          </cell>
          <cell r="L2064">
            <v>94.560387997469491</v>
          </cell>
          <cell r="M2064">
            <v>16506469.898110002</v>
          </cell>
          <cell r="N2064">
            <v>0.562630230530071</v>
          </cell>
          <cell r="O2064">
            <v>94.328068990179858</v>
          </cell>
          <cell r="Q2064">
            <v>18025.663554648389</v>
          </cell>
        </row>
        <row r="2065">
          <cell r="D2065">
            <v>41145</v>
          </cell>
          <cell r="E2065" t="str">
            <v/>
          </cell>
          <cell r="F2065">
            <v>14733.824178000074</v>
          </cell>
          <cell r="G2065">
            <v>209247.22224199984</v>
          </cell>
          <cell r="H2065">
            <v>0.48367896325430942</v>
          </cell>
          <cell r="I2065">
            <v>98.915546433244288</v>
          </cell>
          <cell r="J2065">
            <v>11116632.380691998</v>
          </cell>
          <cell r="K2065">
            <v>0.54700862783850868</v>
          </cell>
          <cell r="L2065">
            <v>94.54657670836049</v>
          </cell>
          <cell r="M2065">
            <v>16512595.086138003</v>
          </cell>
          <cell r="N2065">
            <v>0.56284006592016123</v>
          </cell>
          <cell r="O2065">
            <v>94.315672625303804</v>
          </cell>
          <cell r="Q2065">
            <v>18025.663554648389</v>
          </cell>
        </row>
        <row r="2066">
          <cell r="D2066">
            <v>41146</v>
          </cell>
          <cell r="E2066" t="str">
            <v/>
          </cell>
          <cell r="F2066">
            <v>14663.814036000133</v>
          </cell>
          <cell r="G2066">
            <v>223911.03627799999</v>
          </cell>
          <cell r="H2066">
            <v>0.49687166433384039</v>
          </cell>
          <cell r="I2066">
            <v>98.610669593711435</v>
          </cell>
          <cell r="J2066">
            <v>11131296.194727998</v>
          </cell>
          <cell r="K2066">
            <v>0.54724478688572842</v>
          </cell>
          <cell r="L2066">
            <v>94.532966826482649</v>
          </cell>
          <cell r="M2066">
            <v>16513709.265380003</v>
          </cell>
          <cell r="N2066">
            <v>0.56287909903520916</v>
          </cell>
          <cell r="O2066">
            <v>94.313364839389763</v>
          </cell>
          <cell r="Q2066">
            <v>18025.663554648389</v>
          </cell>
        </row>
        <row r="2067">
          <cell r="D2067">
            <v>41147</v>
          </cell>
          <cell r="E2067" t="str">
            <v/>
          </cell>
          <cell r="F2067">
            <v>15585.202784000243</v>
          </cell>
          <cell r="G2067">
            <v>239496.23906200024</v>
          </cell>
          <cell r="H2067">
            <v>0.51101551863268457</v>
          </cell>
          <cell r="I2067">
            <v>98.216610662917319</v>
          </cell>
          <cell r="J2067">
            <v>11146881.397511998</v>
          </cell>
          <cell r="K2067">
            <v>0.54752578560868126</v>
          </cell>
          <cell r="L2067">
            <v>94.516745530787787</v>
          </cell>
          <cell r="M2067">
            <v>16507927.959436003</v>
          </cell>
          <cell r="N2067">
            <v>0.56268309535213312</v>
          </cell>
          <cell r="O2067">
            <v>94.324947488439022</v>
          </cell>
          <cell r="Q2067">
            <v>18025.663554648389</v>
          </cell>
        </row>
        <row r="2068">
          <cell r="D2068">
            <v>41148</v>
          </cell>
          <cell r="E2068" t="str">
            <v/>
          </cell>
          <cell r="F2068">
            <v>2087.5932399997255</v>
          </cell>
          <cell r="G2068">
            <v>241583.83230199997</v>
          </cell>
          <cell r="H2068">
            <v>0.4963783617392078</v>
          </cell>
          <cell r="I2068">
            <v>98.623116257612836</v>
          </cell>
          <cell r="J2068">
            <v>11148968.990751998</v>
          </cell>
          <cell r="K2068">
            <v>0.54714388202525688</v>
          </cell>
          <cell r="L2068">
            <v>94.538784552348588</v>
          </cell>
          <cell r="M2068">
            <v>16490931.717558004</v>
          </cell>
          <cell r="N2068">
            <v>0.56210482207986423</v>
          </cell>
          <cell r="O2068">
            <v>94.359035119445835</v>
          </cell>
          <cell r="Q2068">
            <v>18025.663554648389</v>
          </cell>
        </row>
        <row r="2069">
          <cell r="D2069">
            <v>41149</v>
          </cell>
          <cell r="E2069" t="str">
            <v/>
          </cell>
          <cell r="F2069">
            <v>2615.9548940000077</v>
          </cell>
          <cell r="G2069">
            <v>244199.78719599996</v>
          </cell>
          <cell r="H2069">
            <v>0.48383356012637113</v>
          </cell>
          <cell r="I2069">
            <v>98.912298775080018</v>
          </cell>
          <cell r="J2069">
            <v>11151584.945645999</v>
          </cell>
          <cell r="K2069">
            <v>0.5467885603462086</v>
          </cell>
          <cell r="L2069">
            <v>94.55924037504299</v>
          </cell>
          <cell r="M2069">
            <v>16473978.961056005</v>
          </cell>
          <cell r="N2069">
            <v>0.56152802887023534</v>
          </cell>
          <cell r="O2069">
            <v>94.392909244795348</v>
          </cell>
          <cell r="Q2069">
            <v>18025.663554648389</v>
          </cell>
        </row>
        <row r="2070">
          <cell r="D2070">
            <v>41150</v>
          </cell>
          <cell r="E2070" t="str">
            <v/>
          </cell>
          <cell r="F2070">
            <v>4627.0073579998898</v>
          </cell>
          <cell r="G2070">
            <v>248826.79455399985</v>
          </cell>
          <cell r="H2070">
            <v>0.47600102314973414</v>
          </cell>
          <cell r="I2070">
            <v>99.067729426486693</v>
          </cell>
          <cell r="J2070">
            <v>11156211.953003999</v>
          </cell>
          <cell r="K2070">
            <v>0.54653238578682684</v>
          </cell>
          <cell r="L2070">
            <v>94.573958893336183</v>
          </cell>
          <cell r="M2070">
            <v>16458642.961146004</v>
          </cell>
          <cell r="N2070">
            <v>0.56100634197110721</v>
          </cell>
          <cell r="O2070">
            <v>94.423438494078354</v>
          </cell>
          <cell r="Q2070">
            <v>18025.663554648389</v>
          </cell>
        </row>
        <row r="2071">
          <cell r="D2071">
            <v>41151</v>
          </cell>
          <cell r="E2071" t="str">
            <v/>
          </cell>
          <cell r="F2071">
            <v>9366.8382320000346</v>
          </cell>
          <cell r="G2071">
            <v>258193.63278599989</v>
          </cell>
          <cell r="H2071">
            <v>0.477455623206758</v>
          </cell>
          <cell r="I2071">
            <v>99.040242277156267</v>
          </cell>
          <cell r="J2071">
            <v>11165578.791235998</v>
          </cell>
          <cell r="K2071">
            <v>0.54650865827779038</v>
          </cell>
          <cell r="L2071">
            <v>94.57532091114193</v>
          </cell>
          <cell r="M2071">
            <v>16448969.912810003</v>
          </cell>
          <cell r="N2071">
            <v>0.56067767982522665</v>
          </cell>
          <cell r="O2071">
            <v>94.442618949498652</v>
          </cell>
          <cell r="Q2071">
            <v>18025.663554648389</v>
          </cell>
        </row>
        <row r="2072">
          <cell r="D2072">
            <v>41152</v>
          </cell>
          <cell r="E2072" t="str">
            <v>*</v>
          </cell>
          <cell r="F2072">
            <v>6662.9724259995801</v>
          </cell>
          <cell r="G2072">
            <v>264856.60521199944</v>
          </cell>
          <cell r="H2072">
            <v>0.47397763930018305</v>
          </cell>
          <cell r="I2072">
            <v>99.104951717119476</v>
          </cell>
          <cell r="J2072">
            <v>11172241.763661997</v>
          </cell>
          <cell r="K2072">
            <v>0.54635274627209818</v>
          </cell>
          <cell r="L2072">
            <v>94.584265387895556</v>
          </cell>
          <cell r="M2072">
            <v>16443880.443832003</v>
          </cell>
          <cell r="N2072">
            <v>0.56050525209362212</v>
          </cell>
          <cell r="O2072">
            <v>94.452665329090564</v>
          </cell>
          <cell r="Q2072">
            <v>18025.663554648389</v>
          </cell>
        </row>
        <row r="2073">
          <cell r="D2073">
            <v>41153</v>
          </cell>
          <cell r="E2073" t="str">
            <v/>
          </cell>
          <cell r="F2073">
            <v>12453.127608000763</v>
          </cell>
          <cell r="G2073">
            <v>12453.127608000763</v>
          </cell>
          <cell r="H2073">
            <v>0.50120792240748069</v>
          </cell>
          <cell r="I2073">
            <v>98.197896205739823</v>
          </cell>
          <cell r="J2073">
            <v>11184694.891269999</v>
          </cell>
          <cell r="K2073">
            <v>0.54629795972736261</v>
          </cell>
          <cell r="L2073">
            <v>95.44433379554944</v>
          </cell>
          <cell r="M2073">
            <v>16443610.058662005</v>
          </cell>
          <cell r="N2073">
            <v>0.56049769707939168</v>
          </cell>
          <cell r="O2073">
            <v>94.563325444764359</v>
          </cell>
          <cell r="Q2073">
            <v>24846.230578686671</v>
          </cell>
        </row>
        <row r="2074">
          <cell r="D2074">
            <v>41154</v>
          </cell>
          <cell r="E2074" t="str">
            <v/>
          </cell>
          <cell r="F2074">
            <v>26011.670839999759</v>
          </cell>
          <cell r="G2074">
            <v>38464.798448000525</v>
          </cell>
          <cell r="H2074">
            <v>0.77405702096711582</v>
          </cell>
          <cell r="I2074">
            <v>78.939546337626396</v>
          </cell>
          <cell r="J2074">
            <v>11210706.562109997</v>
          </cell>
          <cell r="K2074">
            <v>0.5469047479517174</v>
          </cell>
          <cell r="L2074">
            <v>95.412614783995735</v>
          </cell>
          <cell r="M2074">
            <v>16459533.025014004</v>
          </cell>
          <cell r="N2074">
            <v>0.56104211102877388</v>
          </cell>
          <cell r="O2074">
            <v>94.531840657507388</v>
          </cell>
          <cell r="Q2074">
            <v>24846.230578686671</v>
          </cell>
        </row>
        <row r="2075">
          <cell r="D2075">
            <v>41155</v>
          </cell>
          <cell r="E2075" t="str">
            <v/>
          </cell>
          <cell r="F2075">
            <v>11446.217341999711</v>
          </cell>
          <cell r="G2075">
            <v>49911.015790000238</v>
          </cell>
          <cell r="H2075">
            <v>0.66959876310593325</v>
          </cell>
          <cell r="I2075">
            <v>89.164205439306116</v>
          </cell>
          <cell r="J2075">
            <v>11222152.779451998</v>
          </cell>
          <cell r="K2075">
            <v>0.54680036399783605</v>
          </cell>
          <cell r="L2075">
            <v>95.418081401883427</v>
          </cell>
          <cell r="M2075">
            <v>16461063.919902004</v>
          </cell>
          <cell r="N2075">
            <v>0.56109595644519816</v>
          </cell>
          <cell r="O2075">
            <v>94.528720492535385</v>
          </cell>
          <cell r="Q2075">
            <v>24846.230578686671</v>
          </cell>
        </row>
        <row r="2076">
          <cell r="D2076">
            <v>41156</v>
          </cell>
          <cell r="E2076" t="str">
            <v/>
          </cell>
          <cell r="F2076">
            <v>9567.334066000396</v>
          </cell>
          <cell r="G2076">
            <v>59478.349856000634</v>
          </cell>
          <cell r="H2076">
            <v>0.59846452027839703</v>
          </cell>
          <cell r="I2076">
            <v>94.170013018338906</v>
          </cell>
          <cell r="J2076">
            <v>11231720.113517998</v>
          </cell>
          <cell r="K2076">
            <v>0.54660479442811205</v>
          </cell>
          <cell r="L2076">
            <v>95.42831214674186</v>
          </cell>
          <cell r="M2076">
            <v>16450800.292694002</v>
          </cell>
          <cell r="N2076">
            <v>0.56074776994863529</v>
          </cell>
          <cell r="O2076">
            <v>94.548877179070118</v>
          </cell>
          <cell r="Q2076">
            <v>24846.230578686671</v>
          </cell>
        </row>
        <row r="2077">
          <cell r="D2077">
            <v>41157</v>
          </cell>
          <cell r="E2077" t="str">
            <v/>
          </cell>
          <cell r="F2077">
            <v>7975.0235560000974</v>
          </cell>
          <cell r="G2077">
            <v>67453.373412000728</v>
          </cell>
          <cell r="H2077">
            <v>0.5429666540232696</v>
          </cell>
          <cell r="I2077">
            <v>96.845343717832165</v>
          </cell>
          <cell r="J2077">
            <v>11239695.137073997</v>
          </cell>
          <cell r="K2077">
            <v>0.54633229917561477</v>
          </cell>
          <cell r="L2077">
            <v>95.442542530448492</v>
          </cell>
          <cell r="M2077">
            <v>16440676.799652003</v>
          </cell>
          <cell r="N2077">
            <v>0.56040435806465749</v>
          </cell>
          <cell r="O2077">
            <v>94.568712099175698</v>
          </cell>
          <cell r="Q2077">
            <v>24846.230578686671</v>
          </cell>
        </row>
        <row r="2078">
          <cell r="D2078">
            <v>41158</v>
          </cell>
          <cell r="E2078" t="str">
            <v/>
          </cell>
          <cell r="F2078">
            <v>2899.9549459993395</v>
          </cell>
          <cell r="G2078">
            <v>70353.328358000072</v>
          </cell>
          <cell r="H2078">
            <v>0.47192489376604424</v>
          </cell>
          <cell r="I2078">
            <v>98.855989399502548</v>
          </cell>
          <cell r="J2078">
            <v>11242595.092019998</v>
          </cell>
          <cell r="K2078">
            <v>0.54581407302203255</v>
          </cell>
          <cell r="L2078">
            <v>95.469526792910088</v>
          </cell>
          <cell r="M2078">
            <v>16425678.056410003</v>
          </cell>
          <cell r="N2078">
            <v>0.55989476366520796</v>
          </cell>
          <cell r="O2078">
            <v>94.598062454966879</v>
          </cell>
          <cell r="Q2078">
            <v>24846.230578686671</v>
          </cell>
        </row>
        <row r="2079">
          <cell r="D2079">
            <v>41159</v>
          </cell>
          <cell r="E2079" t="str">
            <v/>
          </cell>
          <cell r="F2079">
            <v>-4537.2737659996346</v>
          </cell>
          <cell r="G2079">
            <v>65816.054592000437</v>
          </cell>
          <cell r="H2079">
            <v>0.37841931327838096</v>
          </cell>
          <cell r="I2079">
            <v>99.831558834853908</v>
          </cell>
          <cell r="J2079">
            <v>11238057.818253998</v>
          </cell>
          <cell r="K2079">
            <v>0.54493646235538851</v>
          </cell>
          <cell r="L2079">
            <v>95.514988984810628</v>
          </cell>
          <cell r="M2079">
            <v>16407659.315874003</v>
          </cell>
          <cell r="N2079">
            <v>0.55928222463854738</v>
          </cell>
          <cell r="O2079">
            <v>94.633210761391069</v>
          </cell>
          <cell r="Q2079">
            <v>24846.230578686671</v>
          </cell>
        </row>
        <row r="2080">
          <cell r="D2080">
            <v>41160</v>
          </cell>
          <cell r="E2080" t="str">
            <v/>
          </cell>
          <cell r="F2080">
            <v>4837.8661639998381</v>
          </cell>
          <cell r="G2080">
            <v>70653.920756000269</v>
          </cell>
          <cell r="H2080">
            <v>0.35545593391039298</v>
          </cell>
          <cell r="I2080">
            <v>99.908966233183264</v>
          </cell>
          <cell r="J2080">
            <v>11242895.684417998</v>
          </cell>
          <cell r="K2080">
            <v>0.54451501985879069</v>
          </cell>
          <cell r="L2080">
            <v>95.536715551136581</v>
          </cell>
          <cell r="M2080">
            <v>16391136.450514005</v>
          </cell>
          <cell r="N2080">
            <v>0.5587206715130405</v>
          </cell>
          <cell r="O2080">
            <v>94.665307632537491</v>
          </cell>
          <cell r="Q2080">
            <v>24846.230578686671</v>
          </cell>
        </row>
        <row r="2081">
          <cell r="D2081">
            <v>41161</v>
          </cell>
          <cell r="E2081" t="str">
            <v/>
          </cell>
          <cell r="F2081">
            <v>9410.3772479996915</v>
          </cell>
          <cell r="G2081">
            <v>80064.298003999953</v>
          </cell>
          <cell r="H2081">
            <v>0.35804357056827174</v>
          </cell>
          <cell r="I2081">
            <v>99.902077043044699</v>
          </cell>
          <cell r="J2081">
            <v>11252306.061665999</v>
          </cell>
          <cell r="K2081">
            <v>0.54431577975019441</v>
          </cell>
          <cell r="L2081">
            <v>95.54696322827337</v>
          </cell>
          <cell r="M2081">
            <v>16382269.709920004</v>
          </cell>
          <cell r="N2081">
            <v>0.55842008829018652</v>
          </cell>
          <cell r="O2081">
            <v>94.682438737748285</v>
          </cell>
          <cell r="Q2081">
            <v>24846.230578686671</v>
          </cell>
        </row>
        <row r="2082">
          <cell r="D2082">
            <v>41162</v>
          </cell>
          <cell r="E2082" t="str">
            <v/>
          </cell>
          <cell r="F2082">
            <v>5741.6370400007336</v>
          </cell>
          <cell r="G2082">
            <v>85805.935044000682</v>
          </cell>
          <cell r="H2082">
            <v>0.34534789803329696</v>
          </cell>
          <cell r="I2082">
            <v>99.932184776545839</v>
          </cell>
          <cell r="J2082">
            <v>11258047.698705999</v>
          </cell>
          <cell r="K2082">
            <v>0.54393976047687886</v>
          </cell>
          <cell r="L2082">
            <v>95.566261862275638</v>
          </cell>
          <cell r="M2082">
            <v>16370969.666256007</v>
          </cell>
          <cell r="N2082">
            <v>0.55803655938528085</v>
          </cell>
          <cell r="O2082">
            <v>94.70424713018204</v>
          </cell>
          <cell r="Q2082">
            <v>24846.230578686671</v>
          </cell>
        </row>
        <row r="2083">
          <cell r="D2083">
            <v>41163</v>
          </cell>
          <cell r="E2083" t="str">
            <v/>
          </cell>
          <cell r="F2083">
            <v>3426.4883699995708</v>
          </cell>
          <cell r="G2083">
            <v>89232.423414000252</v>
          </cell>
          <cell r="H2083">
            <v>0.32648970500742375</v>
          </cell>
          <cell r="I2083">
            <v>99.962516164698741</v>
          </cell>
          <cell r="J2083">
            <v>11261474.187075999</v>
          </cell>
          <cell r="K2083">
            <v>0.54345291914875582</v>
          </cell>
          <cell r="L2083">
            <v>95.591167788391559</v>
          </cell>
          <cell r="M2083">
            <v>16354549.565082006</v>
          </cell>
          <cell r="N2083">
            <v>0.55747850050287995</v>
          </cell>
          <cell r="O2083">
            <v>94.735879569246507</v>
          </cell>
          <cell r="Q2083">
            <v>24846.230578686671</v>
          </cell>
        </row>
        <row r="2084">
          <cell r="D2084">
            <v>41164</v>
          </cell>
          <cell r="E2084" t="str">
            <v/>
          </cell>
          <cell r="F2084">
            <v>9723.9953519998926</v>
          </cell>
          <cell r="G2084">
            <v>98956.418766000148</v>
          </cell>
          <cell r="H2084">
            <v>0.33189614836682008</v>
          </cell>
          <cell r="I2084">
            <v>99.955298038224555</v>
          </cell>
          <cell r="J2084">
            <v>11271198.182427999</v>
          </cell>
          <cell r="K2084">
            <v>0.54327078318453381</v>
          </cell>
          <cell r="L2084">
            <v>95.600462204514585</v>
          </cell>
          <cell r="M2084">
            <v>16358547.294450006</v>
          </cell>
          <cell r="N2084">
            <v>0.5576164241751832</v>
          </cell>
          <cell r="O2084">
            <v>94.728072687313826</v>
          </cell>
          <cell r="Q2084">
            <v>24846.230578686671</v>
          </cell>
        </row>
        <row r="2085">
          <cell r="D2085">
            <v>41165</v>
          </cell>
          <cell r="E2085" t="str">
            <v/>
          </cell>
          <cell r="F2085">
            <v>16801.556498000242</v>
          </cell>
          <cell r="G2085">
            <v>115757.97526400039</v>
          </cell>
          <cell r="H2085">
            <v>0.35838271755115508</v>
          </cell>
          <cell r="I2085">
            <v>99.901143319271171</v>
          </cell>
          <cell r="J2085">
            <v>11287999.738925999</v>
          </cell>
          <cell r="K2085">
            <v>0.54342981273087743</v>
          </cell>
          <cell r="L2085">
            <v>95.592347614612464</v>
          </cell>
          <cell r="M2085">
            <v>16359855.210070007</v>
          </cell>
          <cell r="N2085">
            <v>0.55766266028090694</v>
          </cell>
          <cell r="O2085">
            <v>94.725453966493276</v>
          </cell>
          <cell r="Q2085">
            <v>24846.230578686671</v>
          </cell>
        </row>
        <row r="2086">
          <cell r="D2086">
            <v>41166</v>
          </cell>
          <cell r="E2086" t="str">
            <v/>
          </cell>
          <cell r="F2086">
            <v>10261.059596000021</v>
          </cell>
          <cell r="G2086">
            <v>126019.03486000041</v>
          </cell>
          <cell r="H2086">
            <v>0.36228270539268931</v>
          </cell>
          <cell r="I2086">
            <v>99.88987278432198</v>
          </cell>
          <cell r="J2086">
            <v>11298260.798521999</v>
          </cell>
          <cell r="K2086">
            <v>0.54327396417311791</v>
          </cell>
          <cell r="L2086">
            <v>95.600299987321051</v>
          </cell>
          <cell r="M2086">
            <v>16350928.144726008</v>
          </cell>
          <cell r="N2086">
            <v>0.55736001315551009</v>
          </cell>
          <cell r="O2086">
            <v>94.742580510010811</v>
          </cell>
          <cell r="Q2086">
            <v>24846.230578686671</v>
          </cell>
        </row>
        <row r="2087">
          <cell r="D2087">
            <v>41167</v>
          </cell>
          <cell r="E2087" t="str">
            <v/>
          </cell>
          <cell r="F2087">
            <v>7784.5864859998819</v>
          </cell>
          <cell r="G2087">
            <v>133803.62134600029</v>
          </cell>
          <cell r="H2087">
            <v>0.35901789588633021</v>
          </cell>
          <cell r="I2087">
            <v>99.899374980798257</v>
          </cell>
          <cell r="J2087">
            <v>11306045.385008</v>
          </cell>
          <cell r="K2087">
            <v>0.54299954908946257</v>
          </cell>
          <cell r="L2087">
            <v>95.614279771902872</v>
          </cell>
          <cell r="M2087">
            <v>16327651.055208007</v>
          </cell>
          <cell r="N2087">
            <v>0.55656820831162346</v>
          </cell>
          <cell r="O2087">
            <v>94.787223002635884</v>
          </cell>
          <cell r="Q2087">
            <v>24846.230578686671</v>
          </cell>
        </row>
        <row r="2088">
          <cell r="D2088">
            <v>41168</v>
          </cell>
          <cell r="E2088" t="str">
            <v/>
          </cell>
          <cell r="F2088">
            <v>9329.4765499996356</v>
          </cell>
          <cell r="G2088">
            <v>143133.09789599993</v>
          </cell>
          <cell r="H2088">
            <v>0.36004731543358537</v>
          </cell>
          <cell r="I2088">
            <v>99.896454197296279</v>
          </cell>
          <cell r="J2088">
            <v>11315374.861558</v>
          </cell>
          <cell r="K2088">
            <v>0.54279989670636208</v>
          </cell>
          <cell r="L2088">
            <v>95.624432741990077</v>
          </cell>
          <cell r="M2088">
            <v>16322961.131558005</v>
          </cell>
          <cell r="N2088">
            <v>0.55640998998860558</v>
          </cell>
          <cell r="O2088">
            <v>94.796114837256212</v>
          </cell>
          <cell r="Q2088">
            <v>24846.230578686671</v>
          </cell>
        </row>
        <row r="2089">
          <cell r="D2089">
            <v>41169</v>
          </cell>
          <cell r="E2089" t="str">
            <v/>
          </cell>
          <cell r="F2089">
            <v>-2020.7114919999294</v>
          </cell>
          <cell r="G2089">
            <v>141112.38640399999</v>
          </cell>
          <cell r="H2089">
            <v>0.33408402074157845</v>
          </cell>
          <cell r="I2089">
            <v>99.952065116473293</v>
          </cell>
          <cell r="J2089">
            <v>11313354.150065999</v>
          </cell>
          <cell r="K2089">
            <v>0.54205689795798961</v>
          </cell>
          <cell r="L2089">
            <v>95.662082727172347</v>
          </cell>
          <cell r="M2089">
            <v>16304986.633392004</v>
          </cell>
          <cell r="N2089">
            <v>0.55579893059500107</v>
          </cell>
          <cell r="O2089">
            <v>94.830366770847704</v>
          </cell>
          <cell r="Q2089">
            <v>24846.230578686671</v>
          </cell>
        </row>
        <row r="2090">
          <cell r="D2090">
            <v>41170</v>
          </cell>
          <cell r="E2090" t="str">
            <v/>
          </cell>
          <cell r="F2090">
            <v>588.16378400002486</v>
          </cell>
          <cell r="G2090">
            <v>141700.55018800002</v>
          </cell>
          <cell r="H2090">
            <v>0.31683891700558853</v>
          </cell>
          <cell r="I2090">
            <v>99.972985191310599</v>
          </cell>
          <cell r="J2090">
            <v>11313942.313849999</v>
          </cell>
          <cell r="K2090">
            <v>0.54144051657242409</v>
          </cell>
          <cell r="L2090">
            <v>95.693156574885037</v>
          </cell>
          <cell r="M2090">
            <v>16278984.580770003</v>
          </cell>
          <cell r="N2090">
            <v>0.55491422617651054</v>
          </cell>
          <cell r="O2090">
            <v>94.879705689006755</v>
          </cell>
          <cell r="Q2090">
            <v>24846.230578686671</v>
          </cell>
        </row>
        <row r="2091">
          <cell r="D2091">
            <v>41171</v>
          </cell>
          <cell r="E2091" t="str">
            <v/>
          </cell>
          <cell r="F2091">
            <v>13175.438646000184</v>
          </cell>
          <cell r="G2091">
            <v>154875.98883400019</v>
          </cell>
          <cell r="H2091">
            <v>0.32807261477967403</v>
          </cell>
          <cell r="I2091">
            <v>99.960511728352458</v>
          </cell>
          <cell r="J2091">
            <v>11327117.752495999</v>
          </cell>
          <cell r="K2091">
            <v>0.54142726102630423</v>
          </cell>
          <cell r="L2091">
            <v>95.693823238294769</v>
          </cell>
          <cell r="M2091">
            <v>16281847.563386003</v>
          </cell>
          <cell r="N2091">
            <v>0.55501346401262186</v>
          </cell>
          <cell r="O2091">
            <v>94.874186134454675</v>
          </cell>
          <cell r="Q2091">
            <v>24846.230578686671</v>
          </cell>
        </row>
        <row r="2092">
          <cell r="D2092">
            <v>41172</v>
          </cell>
          <cell r="E2092" t="str">
            <v/>
          </cell>
          <cell r="F2092">
            <v>4379.4629480004451</v>
          </cell>
          <cell r="G2092">
            <v>159255.45178200063</v>
          </cell>
          <cell r="H2092">
            <v>0.320482117554305</v>
          </cell>
          <cell r="I2092">
            <v>99.969367324832518</v>
          </cell>
          <cell r="J2092">
            <v>11331497.215443999</v>
          </cell>
          <cell r="K2092">
            <v>0.54099409498922058</v>
          </cell>
          <cell r="L2092">
            <v>95.715571644609568</v>
          </cell>
          <cell r="M2092">
            <v>16276388.926454004</v>
          </cell>
          <cell r="N2092">
            <v>0.55482903533084849</v>
          </cell>
          <cell r="O2092">
            <v>94.884440970855081</v>
          </cell>
          <cell r="Q2092">
            <v>24846.230578686671</v>
          </cell>
        </row>
        <row r="2093">
          <cell r="D2093">
            <v>41173</v>
          </cell>
          <cell r="E2093" t="str">
            <v/>
          </cell>
          <cell r="F2093">
            <v>4923.1105839998472</v>
          </cell>
          <cell r="G2093">
            <v>164178.56236600046</v>
          </cell>
          <cell r="H2093">
            <v>0.31465645279971477</v>
          </cell>
          <cell r="I2093">
            <v>99.974975051813658</v>
          </cell>
          <cell r="J2093">
            <v>11336420.326027999</v>
          </cell>
          <cell r="K2093">
            <v>0.54058787974568068</v>
          </cell>
          <cell r="L2093">
            <v>95.735901898308811</v>
          </cell>
          <cell r="M2093">
            <v>16272027.115770003</v>
          </cell>
          <cell r="N2093">
            <v>0.55468199424528486</v>
          </cell>
          <cell r="O2093">
            <v>94.892607670378013</v>
          </cell>
          <cell r="Q2093">
            <v>24846.230578686671</v>
          </cell>
        </row>
        <row r="2094">
          <cell r="D2094">
            <v>41174</v>
          </cell>
          <cell r="E2094" t="str">
            <v/>
          </cell>
          <cell r="F2094">
            <v>6102.7243599998637</v>
          </cell>
          <cell r="G2094">
            <v>170281.28672600034</v>
          </cell>
          <cell r="H2094">
            <v>0.3115184197873847</v>
          </cell>
          <cell r="I2094">
            <v>99.977618851457933</v>
          </cell>
          <cell r="J2094">
            <v>11342523.050387999</v>
          </cell>
          <cell r="K2094">
            <v>0.54023881036922539</v>
          </cell>
          <cell r="L2094">
            <v>95.753321887202432</v>
          </cell>
          <cell r="M2094">
            <v>16259146.382520003</v>
          </cell>
          <cell r="N2094">
            <v>0.55424455780114179</v>
          </cell>
          <cell r="O2094">
            <v>94.916854415620278</v>
          </cell>
          <cell r="Q2094">
            <v>24846.230578686671</v>
          </cell>
        </row>
        <row r="2095">
          <cell r="D2095">
            <v>41175</v>
          </cell>
          <cell r="E2095" t="str">
            <v/>
          </cell>
          <cell r="F2095">
            <v>32085.771442000034</v>
          </cell>
          <cell r="G2095">
            <v>202367.05816800037</v>
          </cell>
          <cell r="H2095">
            <v>0.35412082804955897</v>
          </cell>
          <cell r="I2095">
            <v>99.91236220183805</v>
          </cell>
          <cell r="J2095">
            <v>11374608.821829999</v>
          </cell>
          <cell r="K2095">
            <v>0.54112666317912339</v>
          </cell>
          <cell r="L2095">
            <v>95.708923259004379</v>
          </cell>
          <cell r="M2095">
            <v>16273547.484806001</v>
          </cell>
          <cell r="N2095">
            <v>0.55473710938793308</v>
          </cell>
          <cell r="O2095">
            <v>94.889547524220603</v>
          </cell>
          <cell r="Q2095">
            <v>24846.230578686671</v>
          </cell>
        </row>
        <row r="2096">
          <cell r="D2096">
            <v>41176</v>
          </cell>
          <cell r="E2096" t="str">
            <v/>
          </cell>
          <cell r="F2096">
            <v>10249.09854400008</v>
          </cell>
          <cell r="G2096">
            <v>212616.15671200043</v>
          </cell>
          <cell r="H2096">
            <v>0.35655334122456467</v>
          </cell>
          <cell r="I2096">
            <v>99.906094760122983</v>
          </cell>
          <cell r="J2096">
            <v>11384857.920373999</v>
          </cell>
          <cell r="K2096">
            <v>0.54097480538907994</v>
          </cell>
          <cell r="L2096">
            <v>95.716538472776719</v>
          </cell>
          <cell r="M2096">
            <v>16259806.149772001</v>
          </cell>
          <cell r="N2096">
            <v>0.55427033399938563</v>
          </cell>
          <cell r="O2096">
            <v>94.915427678095952</v>
          </cell>
          <cell r="Q2096">
            <v>24846.230578686671</v>
          </cell>
        </row>
        <row r="2097">
          <cell r="D2097">
            <v>41177</v>
          </cell>
          <cell r="E2097" t="str">
            <v/>
          </cell>
          <cell r="F2097">
            <v>13471.173955999961</v>
          </cell>
          <cell r="G2097">
            <v>226087.33066800039</v>
          </cell>
          <cell r="H2097">
            <v>0.36397847947517664</v>
          </cell>
          <cell r="I2097">
            <v>99.884655749778645</v>
          </cell>
          <cell r="J2097">
            <v>11398329.094329998</v>
          </cell>
          <cell r="K2097">
            <v>0.5409762287070391</v>
          </cell>
          <cell r="L2097">
            <v>95.716467138463543</v>
          </cell>
          <cell r="M2097">
            <v>16248653.319142001</v>
          </cell>
          <cell r="N2097">
            <v>0.55389179400830435</v>
          </cell>
          <cell r="O2097">
            <v>94.936354867601551</v>
          </cell>
          <cell r="Q2097">
            <v>24846.230578686671</v>
          </cell>
        </row>
        <row r="2098">
          <cell r="D2098">
            <v>41178</v>
          </cell>
          <cell r="E2098" t="str">
            <v/>
          </cell>
          <cell r="F2098">
            <v>17920.931254000003</v>
          </cell>
          <cell r="G2098">
            <v>244008.26192200038</v>
          </cell>
          <cell r="H2098">
            <v>0.37772060116421236</v>
          </cell>
          <cell r="I2098">
            <v>99.83451487836561</v>
          </cell>
          <cell r="J2098">
            <v>11416250.025583997</v>
          </cell>
          <cell r="K2098">
            <v>0.54118858990695218</v>
          </cell>
          <cell r="L2098">
            <v>95.705815294434871</v>
          </cell>
          <cell r="M2098">
            <v>16256786.547412001</v>
          </cell>
          <cell r="N2098">
            <v>0.55417068603661201</v>
          </cell>
          <cell r="O2098">
            <v>94.920941890890603</v>
          </cell>
          <cell r="Q2098">
            <v>24846.230578686671</v>
          </cell>
        </row>
        <row r="2099">
          <cell r="D2099">
            <v>41179</v>
          </cell>
          <cell r="E2099" t="str">
            <v/>
          </cell>
          <cell r="F2099">
            <v>39823.203209999738</v>
          </cell>
          <cell r="G2099">
            <v>283831.4651320001</v>
          </cell>
          <cell r="H2099">
            <v>0.42309341262363953</v>
          </cell>
          <cell r="I2099">
            <v>99.53409502374069</v>
          </cell>
          <cell r="J2099">
            <v>11456073.228793997</v>
          </cell>
          <cell r="K2099">
            <v>0.54243750956880565</v>
          </cell>
          <cell r="L2099">
            <v>95.642822352181867</v>
          </cell>
          <cell r="M2099">
            <v>16278892.219067998</v>
          </cell>
          <cell r="N2099">
            <v>0.55492588181325797</v>
          </cell>
          <cell r="O2099">
            <v>94.879057602881801</v>
          </cell>
          <cell r="Q2099">
            <v>24846.230578686671</v>
          </cell>
        </row>
        <row r="2100">
          <cell r="D2100">
            <v>41180</v>
          </cell>
          <cell r="E2100" t="str">
            <v/>
          </cell>
          <cell r="F2100">
            <v>37064.223010000169</v>
          </cell>
          <cell r="G2100">
            <v>320895.68814200029</v>
          </cell>
          <cell r="H2100">
            <v>0.46125951598536225</v>
          </cell>
          <cell r="I2100">
            <v>99.044525543407673</v>
          </cell>
          <cell r="J2100">
            <v>11493137.451803997</v>
          </cell>
          <cell r="K2100">
            <v>0.5435530117081091</v>
          </cell>
          <cell r="L2100">
            <v>95.586054647041379</v>
          </cell>
          <cell r="M2100">
            <v>16297251.888752</v>
          </cell>
          <cell r="N2100">
            <v>0.55555338544120436</v>
          </cell>
          <cell r="O2100">
            <v>94.844090381558658</v>
          </cell>
          <cell r="Q2100">
            <v>24846.230578686671</v>
          </cell>
        </row>
        <row r="2101">
          <cell r="D2101">
            <v>41181</v>
          </cell>
          <cell r="E2101" t="str">
            <v/>
          </cell>
          <cell r="F2101">
            <v>33558.888385999991</v>
          </cell>
          <cell r="G2101">
            <v>354454.5765280003</v>
          </cell>
          <cell r="H2101">
            <v>0.49192860726723009</v>
          </cell>
          <cell r="I2101">
            <v>98.430170315453339</v>
          </cell>
          <cell r="J2101">
            <v>11526696.340189997</v>
          </cell>
          <cell r="K2101">
            <v>0.54450030966317564</v>
          </cell>
          <cell r="L2101">
            <v>95.537472673034586</v>
          </cell>
          <cell r="M2101">
            <v>16314696.603842</v>
          </cell>
          <cell r="N2101">
            <v>0.55614970301374445</v>
          </cell>
          <cell r="O2101">
            <v>94.81072217252067</v>
          </cell>
          <cell r="Q2101">
            <v>24846.230578686671</v>
          </cell>
        </row>
        <row r="2102">
          <cell r="D2102">
            <v>41182</v>
          </cell>
          <cell r="E2102" t="str">
            <v>*</v>
          </cell>
          <cell r="F2102">
            <v>35218.882274000272</v>
          </cell>
          <cell r="G2102">
            <v>389673.45880200056</v>
          </cell>
          <cell r="H2102">
            <v>0.52278011556981197</v>
          </cell>
          <cell r="I2102">
            <v>97.564787343235921</v>
          </cell>
          <cell r="J2102">
            <v>11561915.222463997</v>
          </cell>
          <cell r="K2102">
            <v>0.54552370973974929</v>
          </cell>
          <cell r="L2102">
            <v>95.484601009332522</v>
          </cell>
          <cell r="M2102">
            <v>16339274.058022</v>
          </cell>
          <cell r="N2102">
            <v>0.55698917191536435</v>
          </cell>
          <cell r="O2102">
            <v>94.763518520616856</v>
          </cell>
          <cell r="Q2102">
            <v>24846.230578686671</v>
          </cell>
        </row>
        <row r="2103">
          <cell r="D2103">
            <v>41183</v>
          </cell>
          <cell r="E2103" t="str">
            <v/>
          </cell>
          <cell r="F2103">
            <v>8918.7161399997858</v>
          </cell>
          <cell r="G2103">
            <v>8918.7161399997858</v>
          </cell>
          <cell r="H2103">
            <v>0.17447821315454154</v>
          </cell>
          <cell r="I2103">
            <v>99.868897329717981</v>
          </cell>
          <cell r="J2103">
            <v>11570833.938603997</v>
          </cell>
          <cell r="K2103">
            <v>0.54463096772857911</v>
          </cell>
          <cell r="L2103">
            <v>97.341284004098455</v>
          </cell>
          <cell r="M2103">
            <v>16331688.469645999</v>
          </cell>
          <cell r="N2103">
            <v>0.55674571762969327</v>
          </cell>
          <cell r="O2103">
            <v>95.352394186977364</v>
          </cell>
          <cell r="Q2103">
            <v>51116.503194012897</v>
          </cell>
        </row>
        <row r="2104">
          <cell r="D2104">
            <v>41184</v>
          </cell>
          <cell r="E2104" t="str">
            <v/>
          </cell>
          <cell r="F2104">
            <v>4494.7486840002402</v>
          </cell>
          <cell r="G2104">
            <v>13413.464824000026</v>
          </cell>
          <cell r="H2104">
            <v>0.13120483587354523</v>
          </cell>
          <cell r="I2104">
            <v>99.980838886505424</v>
          </cell>
          <cell r="J2104">
            <v>11575328.687287997</v>
          </cell>
          <cell r="K2104">
            <v>0.54353477810358874</v>
          </cell>
          <cell r="L2104">
            <v>97.382529242921009</v>
          </cell>
          <cell r="M2104">
            <v>16314340.694985999</v>
          </cell>
          <cell r="N2104">
            <v>0.55616944905729016</v>
          </cell>
          <cell r="O2104">
            <v>95.38283114173251</v>
          </cell>
          <cell r="Q2104">
            <v>51116.503194012897</v>
          </cell>
        </row>
        <row r="2105">
          <cell r="D2105">
            <v>41185</v>
          </cell>
          <cell r="E2105" t="str">
            <v/>
          </cell>
          <cell r="F2105">
            <v>4268.4511459992791</v>
          </cell>
          <cell r="G2105">
            <v>17681.915969999303</v>
          </cell>
          <cell r="H2105">
            <v>0.11530467895327608</v>
          </cell>
          <cell r="I2105">
            <v>99.992684032407681</v>
          </cell>
          <cell r="J2105">
            <v>11579597.138433997</v>
          </cell>
          <cell r="K2105">
            <v>0.54243323746599559</v>
          </cell>
          <cell r="L2105">
            <v>97.423517746643611</v>
          </cell>
          <cell r="M2105">
            <v>16311364.459137999</v>
          </cell>
          <cell r="N2105">
            <v>0.55608310019226281</v>
          </cell>
          <cell r="O2105">
            <v>95.387380741597966</v>
          </cell>
          <cell r="Q2105">
            <v>51116.503194012897</v>
          </cell>
        </row>
        <row r="2106">
          <cell r="D2106">
            <v>41186</v>
          </cell>
          <cell r="E2106" t="str">
            <v/>
          </cell>
          <cell r="F2106">
            <v>15736.471830000755</v>
          </cell>
          <cell r="G2106">
            <v>33418.387800000055</v>
          </cell>
          <cell r="H2106">
            <v>0.16344226283026653</v>
          </cell>
          <cell r="I2106">
            <v>99.913557044579335</v>
          </cell>
          <cell r="J2106">
            <v>11595333.610263998</v>
          </cell>
          <cell r="K2106">
            <v>0.54187288279245605</v>
          </cell>
          <cell r="L2106">
            <v>97.444193160890293</v>
          </cell>
          <cell r="M2106">
            <v>16308264.988817999</v>
          </cell>
          <cell r="N2106">
            <v>0.55599254523925334</v>
          </cell>
          <cell r="O2106">
            <v>95.392148843582163</v>
          </cell>
          <cell r="Q2106">
            <v>51116.503194012897</v>
          </cell>
        </row>
        <row r="2107">
          <cell r="D2107">
            <v>41187</v>
          </cell>
          <cell r="E2107" t="str">
            <v/>
          </cell>
          <cell r="F2107">
            <v>14788.090811999538</v>
          </cell>
          <cell r="G2107">
            <v>48206.478611999592</v>
          </cell>
          <cell r="H2107">
            <v>0.18861414846407509</v>
          </cell>
          <cell r="I2107">
            <v>99.788595065968693</v>
          </cell>
          <cell r="J2107">
            <v>11610121.701075997</v>
          </cell>
          <cell r="K2107">
            <v>0.54127098475802815</v>
          </cell>
          <cell r="L2107">
            <v>97.466270041967363</v>
          </cell>
          <cell r="M2107">
            <v>16318883.457692001</v>
          </cell>
          <cell r="N2107">
            <v>0.55636967945867644</v>
          </cell>
          <cell r="O2107">
            <v>95.372270139626465</v>
          </cell>
          <cell r="Q2107">
            <v>51116.503194012897</v>
          </cell>
        </row>
        <row r="2108">
          <cell r="D2108">
            <v>41188</v>
          </cell>
          <cell r="E2108" t="str">
            <v/>
          </cell>
          <cell r="F2108">
            <v>14859.388505999976</v>
          </cell>
          <cell r="G2108">
            <v>63065.867117999565</v>
          </cell>
          <cell r="H2108">
            <v>0.20562787350898137</v>
          </cell>
          <cell r="I2108">
            <v>99.649378747818986</v>
          </cell>
          <cell r="J2108">
            <v>11624981.089581998</v>
          </cell>
          <cell r="K2108">
            <v>0.54067526468873228</v>
          </cell>
          <cell r="L2108">
            <v>97.487986719794634</v>
          </cell>
          <cell r="M2108">
            <v>16322853.977408001</v>
          </cell>
          <cell r="N2108">
            <v>0.55652017542084364</v>
          </cell>
          <cell r="O2108">
            <v>95.364322089304068</v>
          </cell>
          <cell r="Q2108">
            <v>51116.503194012897</v>
          </cell>
        </row>
        <row r="2109">
          <cell r="D2109">
            <v>41189</v>
          </cell>
          <cell r="E2109" t="str">
            <v/>
          </cell>
          <cell r="F2109">
            <v>24910.590334000244</v>
          </cell>
          <cell r="G2109">
            <v>87976.457451999813</v>
          </cell>
          <cell r="H2109">
            <v>0.24587099204700177</v>
          </cell>
          <cell r="I2109">
            <v>99.076548643089694</v>
          </cell>
          <cell r="J2109">
            <v>11649891.679915998</v>
          </cell>
          <cell r="K2109">
            <v>0.54054874083848681</v>
          </cell>
          <cell r="L2109">
            <v>97.492582006400397</v>
          </cell>
          <cell r="M2109">
            <v>16333491.578506</v>
          </cell>
          <cell r="N2109">
            <v>0.55689799680713448</v>
          </cell>
          <cell r="O2109">
            <v>95.344329650220814</v>
          </cell>
          <cell r="Q2109">
            <v>51116.503194012897</v>
          </cell>
        </row>
        <row r="2110">
          <cell r="D2110">
            <v>41190</v>
          </cell>
          <cell r="E2110" t="str">
            <v/>
          </cell>
          <cell r="F2110">
            <v>14138.412496000356</v>
          </cell>
          <cell r="G2110">
            <v>102114.86994800017</v>
          </cell>
          <cell r="H2110">
            <v>0.24971110983575781</v>
          </cell>
          <cell r="I2110">
            <v>99.000626577470868</v>
          </cell>
          <cell r="J2110">
            <v>11664030.092411999</v>
          </cell>
          <cell r="K2110">
            <v>0.53992417511807878</v>
          </cell>
          <cell r="L2110">
            <v>97.515178457844129</v>
          </cell>
          <cell r="M2110">
            <v>16330639.250162002</v>
          </cell>
          <cell r="N2110">
            <v>0.55681588080894118</v>
          </cell>
          <cell r="O2110">
            <v>95.348679542689624</v>
          </cell>
          <cell r="Q2110">
            <v>51116.503194012897</v>
          </cell>
        </row>
        <row r="2111">
          <cell r="D2111">
            <v>41191</v>
          </cell>
          <cell r="E2111" t="str">
            <v/>
          </cell>
          <cell r="F2111">
            <v>9183.8357399997203</v>
          </cell>
          <cell r="G2111">
            <v>111298.70568799989</v>
          </cell>
          <cell r="H2111">
            <v>0.24192818525330301</v>
          </cell>
          <cell r="I2111">
            <v>99.150318267200731</v>
          </cell>
          <cell r="J2111">
            <v>11673213.928151999</v>
          </cell>
          <cell r="K2111">
            <v>0.53907375370932331</v>
          </cell>
          <cell r="L2111">
            <v>97.545712916706663</v>
          </cell>
          <cell r="M2111">
            <v>16322685.981488001</v>
          </cell>
          <cell r="N2111">
            <v>0.55655983195634451</v>
          </cell>
          <cell r="O2111">
            <v>95.362226267980219</v>
          </cell>
          <cell r="Q2111">
            <v>51116.503194012897</v>
          </cell>
        </row>
        <row r="2112">
          <cell r="D2112">
            <v>41192</v>
          </cell>
          <cell r="E2112" t="str">
            <v/>
          </cell>
          <cell r="F2112">
            <v>2837.9515599994884</v>
          </cell>
          <cell r="G2112">
            <v>114136.65724799938</v>
          </cell>
          <cell r="H2112">
            <v>0.2232872949364185</v>
          </cell>
          <cell r="I2112">
            <v>99.444860623781622</v>
          </cell>
          <cell r="J2112">
            <v>11676051.879711999</v>
          </cell>
          <cell r="K2112">
            <v>0.5379349724690049</v>
          </cell>
          <cell r="L2112">
            <v>97.586181337217567</v>
          </cell>
          <cell r="M2112">
            <v>16322861.618000001</v>
          </cell>
          <cell r="N2112">
            <v>0.55658095059128743</v>
          </cell>
          <cell r="O2112">
            <v>95.361109912863824</v>
          </cell>
          <cell r="Q2112">
            <v>51116.503194012897</v>
          </cell>
        </row>
        <row r="2113">
          <cell r="D2113">
            <v>41193</v>
          </cell>
          <cell r="E2113" t="str">
            <v/>
          </cell>
          <cell r="F2113">
            <v>10357.625864000463</v>
          </cell>
          <cell r="G2113">
            <v>124494.28311199984</v>
          </cell>
          <cell r="H2113">
            <v>0.22140916130617663</v>
          </cell>
          <cell r="I2113">
            <v>99.469858259174401</v>
          </cell>
          <cell r="J2113">
            <v>11686409.505576</v>
          </cell>
          <cell r="K2113">
            <v>0.53714717217052566</v>
          </cell>
          <cell r="L2113">
            <v>97.61389718495586</v>
          </cell>
          <cell r="M2113">
            <v>16332322.292478001</v>
          </cell>
          <cell r="N2113">
            <v>0.55691868248988496</v>
          </cell>
          <cell r="O2113">
            <v>95.34323346375875</v>
          </cell>
          <cell r="Q2113">
            <v>51116.503194012897</v>
          </cell>
        </row>
        <row r="2114">
          <cell r="D2114">
            <v>41194</v>
          </cell>
          <cell r="E2114" t="str">
            <v/>
          </cell>
          <cell r="F2114">
            <v>14183.212559999694</v>
          </cell>
          <cell r="G2114">
            <v>138677.49567199952</v>
          </cell>
          <cell r="H2114">
            <v>0.22608076160460433</v>
          </cell>
          <cell r="I2114">
            <v>99.406161051905897</v>
          </cell>
          <cell r="J2114">
            <v>11700592.718136</v>
          </cell>
          <cell r="K2114">
            <v>0.53653848988223884</v>
          </cell>
          <cell r="L2114">
            <v>97.635155314054302</v>
          </cell>
          <cell r="M2114">
            <v>16330384.554066001</v>
          </cell>
          <cell r="N2114">
            <v>0.55686774573257858</v>
          </cell>
          <cell r="O2114">
            <v>95.345932431313798</v>
          </cell>
          <cell r="Q2114">
            <v>51116.503194012897</v>
          </cell>
        </row>
        <row r="2115">
          <cell r="D2115">
            <v>41195</v>
          </cell>
          <cell r="E2115" t="str">
            <v/>
          </cell>
          <cell r="F2115">
            <v>17081.721746000516</v>
          </cell>
          <cell r="G2115">
            <v>155759.21741800004</v>
          </cell>
          <cell r="H2115">
            <v>0.23439549879707791</v>
          </cell>
          <cell r="I2115">
            <v>99.279836931038943</v>
          </cell>
          <cell r="J2115">
            <v>11717674.439882001</v>
          </cell>
          <cell r="K2115">
            <v>0.53606525665740556</v>
          </cell>
          <cell r="L2115">
            <v>97.651589162321116</v>
          </cell>
          <cell r="M2115">
            <v>16331797.321342003</v>
          </cell>
          <cell r="N2115">
            <v>0.55693106189070529</v>
          </cell>
          <cell r="O2115">
            <v>95.342577368524303</v>
          </cell>
          <cell r="Q2115">
            <v>51116.503194012897</v>
          </cell>
        </row>
        <row r="2116">
          <cell r="D2116">
            <v>41196</v>
          </cell>
          <cell r="E2116" t="str">
            <v/>
          </cell>
          <cell r="F2116">
            <v>30799.955247999496</v>
          </cell>
          <cell r="G2116">
            <v>186559.17266599953</v>
          </cell>
          <cell r="H2116">
            <v>0.26069183840394866</v>
          </cell>
          <cell r="I2116">
            <v>98.76056654296822</v>
          </cell>
          <cell r="J2116">
            <v>11748474.395130001</v>
          </cell>
          <cell r="K2116">
            <v>0.53622035509180144</v>
          </cell>
          <cell r="L2116">
            <v>97.646212119465758</v>
          </cell>
          <cell r="M2116">
            <v>16351550.919066003</v>
          </cell>
          <cell r="N2116">
            <v>0.55761983965055717</v>
          </cell>
          <cell r="O2116">
            <v>95.305978938187181</v>
          </cell>
          <cell r="Q2116">
            <v>51116.503194012897</v>
          </cell>
        </row>
        <row r="2117">
          <cell r="D2117">
            <v>41197</v>
          </cell>
          <cell r="E2117" t="str">
            <v/>
          </cell>
          <cell r="F2117">
            <v>14908.99110999979</v>
          </cell>
          <cell r="G2117">
            <v>201468.16377599933</v>
          </cell>
          <cell r="H2117">
            <v>0.2627568413164284</v>
          </cell>
          <cell r="I2117">
            <v>98.711511867666331</v>
          </cell>
          <cell r="J2117">
            <v>11763383.38624</v>
          </cell>
          <cell r="K2117">
            <v>0.53565112907097112</v>
          </cell>
          <cell r="L2117">
            <v>97.665903346577025</v>
          </cell>
          <cell r="M2117">
            <v>16347605.520530002</v>
          </cell>
          <cell r="N2117">
            <v>0.55750045080682709</v>
          </cell>
          <cell r="O2117">
            <v>95.312335929029771</v>
          </cell>
          <cell r="Q2117">
            <v>51116.503194012897</v>
          </cell>
        </row>
        <row r="2118">
          <cell r="D2118">
            <v>41198</v>
          </cell>
          <cell r="E2118" t="str">
            <v/>
          </cell>
          <cell r="F2118">
            <v>15264.46785000087</v>
          </cell>
          <cell r="G2118">
            <v>216732.63162600019</v>
          </cell>
          <cell r="H2118">
            <v>0.26499835924245269</v>
          </cell>
          <cell r="I2118">
            <v>98.656830164538292</v>
          </cell>
          <cell r="J2118">
            <v>11778647.854090001</v>
          </cell>
          <cell r="K2118">
            <v>0.53510069598260335</v>
          </cell>
          <cell r="L2118">
            <v>97.684832147627915</v>
          </cell>
          <cell r="M2118">
            <v>16343298.937886003</v>
          </cell>
          <cell r="N2118">
            <v>0.55736873771734985</v>
          </cell>
          <cell r="O2118">
            <v>95.31934270185657</v>
          </cell>
          <cell r="Q2118">
            <v>51116.503194012897</v>
          </cell>
        </row>
        <row r="2119">
          <cell r="D2119">
            <v>41199</v>
          </cell>
          <cell r="E2119" t="str">
            <v/>
          </cell>
          <cell r="F2119">
            <v>39034.755369999933</v>
          </cell>
          <cell r="G2119">
            <v>255767.38699600013</v>
          </cell>
          <cell r="H2119">
            <v>0.29433039178023435</v>
          </cell>
          <cell r="I2119">
            <v>97.797951869278194</v>
          </cell>
          <cell r="J2119">
            <v>11817682.609460002</v>
          </cell>
          <cell r="K2119">
            <v>0.53563018907201587</v>
          </cell>
          <cell r="L2119">
            <v>97.666625469350492</v>
          </cell>
          <cell r="M2119">
            <v>16366316.127324004</v>
          </cell>
          <cell r="N2119">
            <v>0.55816888749326576</v>
          </cell>
          <cell r="O2119">
            <v>95.276672832341276</v>
          </cell>
          <cell r="Q2119">
            <v>51116.503194012897</v>
          </cell>
        </row>
        <row r="2120">
          <cell r="D2120">
            <v>41200</v>
          </cell>
          <cell r="E2120" t="str">
            <v/>
          </cell>
          <cell r="F2120">
            <v>35800.345269999969</v>
          </cell>
          <cell r="G2120">
            <v>291567.73226600012</v>
          </cell>
          <cell r="H2120">
            <v>0.31688801729317739</v>
          </cell>
          <cell r="I2120">
            <v>96.947672175520694</v>
          </cell>
          <cell r="J2120">
            <v>11853482.954730002</v>
          </cell>
          <cell r="K2120">
            <v>0.53601097528022468</v>
          </cell>
          <cell r="L2120">
            <v>97.653468944760178</v>
          </cell>
          <cell r="M2120">
            <v>16391332.105434004</v>
          </cell>
          <cell r="N2120">
            <v>0.55903725079489253</v>
          </cell>
          <cell r="O2120">
            <v>95.230083078046178</v>
          </cell>
          <cell r="Q2120">
            <v>51116.503194012897</v>
          </cell>
        </row>
        <row r="2121">
          <cell r="D2121">
            <v>41201</v>
          </cell>
          <cell r="E2121" t="str">
            <v/>
          </cell>
          <cell r="F2121">
            <v>65974.273259999303</v>
          </cell>
          <cell r="G2121">
            <v>357542.00552599941</v>
          </cell>
          <cell r="H2121">
            <v>0.36813942885369672</v>
          </cell>
          <cell r="I2121">
            <v>94.383913295823234</v>
          </cell>
          <cell r="J2121">
            <v>11919457.227990001</v>
          </cell>
          <cell r="K2121">
            <v>0.53775131461711445</v>
          </cell>
          <cell r="L2121">
            <v>97.592663079601564</v>
          </cell>
          <cell r="M2121">
            <v>16451537.308714004</v>
          </cell>
          <cell r="N2121">
            <v>0.56110584581222589</v>
          </cell>
          <cell r="O2121">
            <v>95.117912484368603</v>
          </cell>
          <cell r="Q2121">
            <v>51116.503194012897</v>
          </cell>
        </row>
        <row r="2122">
          <cell r="D2122">
            <v>41202</v>
          </cell>
          <cell r="E2122" t="str">
            <v/>
          </cell>
          <cell r="F2122">
            <v>80232.018700000626</v>
          </cell>
          <cell r="G2122">
            <v>437774.02422600007</v>
          </cell>
          <cell r="H2122">
            <v>0.42821202241126205</v>
          </cell>
          <cell r="I2122">
            <v>90.322734858818251</v>
          </cell>
          <cell r="J2122">
            <v>11999689.246690001</v>
          </cell>
          <cell r="K2122">
            <v>0.5401254096505943</v>
          </cell>
          <cell r="L2122">
            <v>97.50791377355911</v>
          </cell>
          <cell r="M2122">
            <v>16514696.230534004</v>
          </cell>
          <cell r="N2122">
            <v>0.56327529733509829</v>
          </cell>
          <cell r="O2122">
            <v>94.9984746200861</v>
          </cell>
          <cell r="Q2122">
            <v>51116.503194012897</v>
          </cell>
        </row>
        <row r="2123">
          <cell r="D2123">
            <v>41203</v>
          </cell>
          <cell r="E2123" t="str">
            <v/>
          </cell>
          <cell r="F2123">
            <v>91133.535309999977</v>
          </cell>
          <cell r="G2123">
            <v>528907.55953600002</v>
          </cell>
          <cell r="H2123">
            <v>0.49271903768583697</v>
          </cell>
          <cell r="I2123">
            <v>84.922250455154852</v>
          </cell>
          <cell r="J2123">
            <v>12090822.782000002</v>
          </cell>
          <cell r="K2123">
            <v>0.54297817342105137</v>
          </cell>
          <cell r="L2123">
            <v>97.403297841279553</v>
          </cell>
          <cell r="M2123">
            <v>16598548.255246004</v>
          </cell>
          <cell r="N2123">
            <v>0.56615067641323447</v>
          </cell>
          <cell r="O2123">
            <v>94.837326788579617</v>
          </cell>
          <cell r="Q2123">
            <v>51116.503194012897</v>
          </cell>
        </row>
        <row r="2124">
          <cell r="D2124">
            <v>41204</v>
          </cell>
          <cell r="E2124" t="str">
            <v/>
          </cell>
          <cell r="F2124">
            <v>89127.736989999263</v>
          </cell>
          <cell r="G2124">
            <v>618035.29652599932</v>
          </cell>
          <cell r="H2124">
            <v>0.54957815427689294</v>
          </cell>
          <cell r="I2124">
            <v>79.538593948773013</v>
          </cell>
          <cell r="J2124">
            <v>12179950.518990001</v>
          </cell>
          <cell r="K2124">
            <v>0.54572799916835413</v>
          </cell>
          <cell r="L2124">
            <v>97.299549580439248</v>
          </cell>
          <cell r="M2124">
            <v>16680714.458488002</v>
          </cell>
          <cell r="N2124">
            <v>0.56896870956007195</v>
          </cell>
          <cell r="O2124">
            <v>94.676236209401964</v>
          </cell>
          <cell r="Q2124">
            <v>51116.503194012897</v>
          </cell>
        </row>
        <row r="2125">
          <cell r="D2125">
            <v>41205</v>
          </cell>
          <cell r="E2125" t="str">
            <v/>
          </cell>
          <cell r="F2125">
            <v>73296.654390000534</v>
          </cell>
          <cell r="G2125">
            <v>691331.95091599983</v>
          </cell>
          <cell r="H2125">
            <v>0.58802752596957519</v>
          </cell>
          <cell r="I2125">
            <v>75.695878942635801</v>
          </cell>
          <cell r="J2125">
            <v>12253247.173380001</v>
          </cell>
          <cell r="K2125">
            <v>0.54775756013381494</v>
          </cell>
          <cell r="L2125">
            <v>97.221124748028274</v>
          </cell>
          <cell r="M2125">
            <v>16733002.307338003</v>
          </cell>
          <cell r="N2125">
            <v>0.57076773632847155</v>
          </cell>
          <cell r="O2125">
            <v>94.571757947321387</v>
          </cell>
          <cell r="Q2125">
            <v>51116.503194012897</v>
          </cell>
        </row>
        <row r="2126">
          <cell r="D2126">
            <v>41206</v>
          </cell>
          <cell r="E2126" t="str">
            <v/>
          </cell>
          <cell r="F2126">
            <v>69031.854849999858</v>
          </cell>
          <cell r="G2126">
            <v>760363.80576599971</v>
          </cell>
          <cell r="H2126">
            <v>0.61979641134686947</v>
          </cell>
          <cell r="I2126">
            <v>72.455003572784193</v>
          </cell>
          <cell r="J2126">
            <v>12322279.02823</v>
          </cell>
          <cell r="K2126">
            <v>0.5495876519858135</v>
          </cell>
          <cell r="L2126">
            <v>97.149046478084372</v>
          </cell>
          <cell r="M2126">
            <v>16760822.181678005</v>
          </cell>
          <cell r="N2126">
            <v>0.57173222828576875</v>
          </cell>
          <cell r="O2126">
            <v>94.515218566034676</v>
          </cell>
          <cell r="Q2126">
            <v>51116.503194012897</v>
          </cell>
        </row>
        <row r="2127">
          <cell r="D2127">
            <v>41207</v>
          </cell>
          <cell r="E2127" t="str">
            <v/>
          </cell>
          <cell r="F2127">
            <v>46613.727559999817</v>
          </cell>
          <cell r="G2127">
            <v>806977.53332599951</v>
          </cell>
          <cell r="H2127">
            <v>0.63148101525107292</v>
          </cell>
          <cell r="I2127">
            <v>71.255571298690768</v>
          </cell>
          <cell r="J2127">
            <v>12368892.755790001</v>
          </cell>
          <cell r="K2127">
            <v>0.55041181855484156</v>
          </cell>
          <cell r="L2127">
            <v>97.116162285430264</v>
          </cell>
          <cell r="M2127">
            <v>16789960.287028003</v>
          </cell>
          <cell r="N2127">
            <v>0.57274174040423476</v>
          </cell>
          <cell r="O2127">
            <v>94.455645915660085</v>
          </cell>
          <cell r="Q2127">
            <v>51116.503194012897</v>
          </cell>
        </row>
        <row r="2128">
          <cell r="D2128">
            <v>41208</v>
          </cell>
          <cell r="E2128" t="str">
            <v/>
          </cell>
          <cell r="F2128">
            <v>57037.053800000635</v>
          </cell>
          <cell r="G2128">
            <v>864014.58712600009</v>
          </cell>
          <cell r="H2128">
            <v>0.65010961622212837</v>
          </cell>
          <cell r="I2128">
            <v>69.340829566084494</v>
          </cell>
          <cell r="J2128">
            <v>12425929.809590001</v>
          </cell>
          <cell r="K2128">
            <v>0.55169502627000255</v>
          </cell>
          <cell r="L2128">
            <v>97.06443495425242</v>
          </cell>
          <cell r="M2128">
            <v>16806495.149208006</v>
          </cell>
          <cell r="N2128">
            <v>0.57332137194620714</v>
          </cell>
          <cell r="O2128">
            <v>94.421258781710605</v>
          </cell>
          <cell r="Q2128">
            <v>51116.503194012897</v>
          </cell>
        </row>
        <row r="2129">
          <cell r="D2129">
            <v>41209</v>
          </cell>
          <cell r="E2129" t="str">
            <v/>
          </cell>
          <cell r="F2129">
            <v>84004.136059999757</v>
          </cell>
          <cell r="G2129">
            <v>948018.72318599978</v>
          </cell>
          <cell r="H2129">
            <v>0.68689762343831373</v>
          </cell>
          <cell r="I2129">
            <v>65.570691200176668</v>
          </cell>
          <cell r="J2129">
            <v>12509933.94565</v>
          </cell>
          <cell r="K2129">
            <v>0.55416701471582763</v>
          </cell>
          <cell r="L2129">
            <v>96.962964987306947</v>
          </cell>
          <cell r="M2129">
            <v>16808911.712504003</v>
          </cell>
          <cell r="N2129">
            <v>0.57341940320968943</v>
          </cell>
          <cell r="O2129">
            <v>94.415429839890677</v>
          </cell>
          <cell r="Q2129">
            <v>51116.503194012897</v>
          </cell>
        </row>
        <row r="2130">
          <cell r="D2130">
            <v>41210</v>
          </cell>
          <cell r="E2130" t="str">
            <v/>
          </cell>
          <cell r="F2130">
            <v>59786.357200000144</v>
          </cell>
          <cell r="G2130">
            <v>1007805.080386</v>
          </cell>
          <cell r="H2130">
            <v>0.70413733992332295</v>
          </cell>
          <cell r="I2130">
            <v>63.81798029858161</v>
          </cell>
          <cell r="J2130">
            <v>12569720.302850001</v>
          </cell>
          <cell r="K2130">
            <v>0.55555745424390457</v>
          </cell>
          <cell r="L2130">
            <v>96.904829207156524</v>
          </cell>
          <cell r="M2130">
            <v>16808055.17608</v>
          </cell>
          <cell r="N2130">
            <v>0.57340577820810457</v>
          </cell>
          <cell r="O2130">
            <v>94.416240210634783</v>
          </cell>
          <cell r="Q2130">
            <v>51116.503194012897</v>
          </cell>
        </row>
        <row r="2131">
          <cell r="D2131">
            <v>41211</v>
          </cell>
          <cell r="E2131" t="str">
            <v/>
          </cell>
          <cell r="F2131">
            <v>72111.898799999879</v>
          </cell>
          <cell r="G2131">
            <v>1079916.9791859998</v>
          </cell>
          <cell r="H2131">
            <v>0.72850281605367684</v>
          </cell>
          <cell r="I2131">
            <v>61.365367724681953</v>
          </cell>
          <cell r="J2131">
            <v>12641832.201650001</v>
          </cell>
          <cell r="K2131">
            <v>0.55748516246838953</v>
          </cell>
          <cell r="L2131">
            <v>96.822956342986927</v>
          </cell>
          <cell r="M2131">
            <v>16820543.852795999</v>
          </cell>
          <cell r="N2131">
            <v>0.57384743598116483</v>
          </cell>
          <cell r="O2131">
            <v>94.389934401775619</v>
          </cell>
          <cell r="Q2131">
            <v>51116.503194012897</v>
          </cell>
        </row>
        <row r="2132">
          <cell r="D2132">
            <v>41212</v>
          </cell>
          <cell r="E2132" t="str">
            <v/>
          </cell>
          <cell r="F2132">
            <v>33459.223329999513</v>
          </cell>
          <cell r="G2132">
            <v>1113376.2025159993</v>
          </cell>
          <cell r="H2132">
            <v>0.72603831962068766</v>
          </cell>
          <cell r="I2132">
            <v>61.611915411561128</v>
          </cell>
          <cell r="J2132">
            <v>12675291.424980002</v>
          </cell>
          <cell r="K2132">
            <v>0.55770351019708253</v>
          </cell>
          <cell r="L2132">
            <v>96.81358907001065</v>
          </cell>
          <cell r="M2132">
            <v>16837466.609510001</v>
          </cell>
          <cell r="N2132">
            <v>0.57444039437738981</v>
          </cell>
          <cell r="O2132">
            <v>94.354495361385048</v>
          </cell>
          <cell r="Q2132">
            <v>51116.503194012897</v>
          </cell>
        </row>
        <row r="2133">
          <cell r="D2133">
            <v>41213</v>
          </cell>
          <cell r="E2133" t="str">
            <v>*</v>
          </cell>
          <cell r="F2133">
            <v>58155.919190000219</v>
          </cell>
          <cell r="G2133">
            <v>1171532.1217059996</v>
          </cell>
          <cell r="H2133">
            <v>0.73931815369436371</v>
          </cell>
          <cell r="I2133">
            <v>60.28795022401404</v>
          </cell>
          <cell r="J2133">
            <v>12733447.344170002</v>
          </cell>
          <cell r="K2133">
            <v>0.55900507597889315</v>
          </cell>
          <cell r="L2133">
            <v>96.757353729389536</v>
          </cell>
          <cell r="M2133">
            <v>16879648.73274</v>
          </cell>
          <cell r="N2133">
            <v>0.57589517709635174</v>
          </cell>
          <cell r="O2133">
            <v>94.266957608434154</v>
          </cell>
          <cell r="Q2133">
            <v>51116.503194012897</v>
          </cell>
        </row>
        <row r="2134">
          <cell r="D2134">
            <v>41214</v>
          </cell>
          <cell r="E2134" t="str">
            <v/>
          </cell>
          <cell r="F2134">
            <v>55735.068419999996</v>
          </cell>
          <cell r="G2134">
            <v>55735.068419999996</v>
          </cell>
          <cell r="H2134">
            <v>0.61593652758866657</v>
          </cell>
          <cell r="I2134">
            <v>78.976231080260874</v>
          </cell>
          <cell r="J2134">
            <v>12789182.412590003</v>
          </cell>
          <cell r="K2134">
            <v>0.55923034049130749</v>
          </cell>
          <cell r="L2134">
            <v>98.212438450347591</v>
          </cell>
          <cell r="M2134">
            <v>16917222.752796002</v>
          </cell>
          <cell r="N2134">
            <v>0.57716891537173953</v>
          </cell>
          <cell r="O2134">
            <v>95.907547787194872</v>
          </cell>
          <cell r="Q2134">
            <v>90488.331059366668</v>
          </cell>
        </row>
        <row r="2135">
          <cell r="D2135">
            <v>41215</v>
          </cell>
          <cell r="E2135" t="str">
            <v/>
          </cell>
          <cell r="F2135">
            <v>49558.804299999581</v>
          </cell>
          <cell r="G2135">
            <v>105293.87271999958</v>
          </cell>
          <cell r="H2135">
            <v>0.58180912106180538</v>
          </cell>
          <cell r="I2135">
            <v>81.735506579721573</v>
          </cell>
          <cell r="J2135">
            <v>12838741.216890002</v>
          </cell>
          <cell r="K2135">
            <v>0.55918482535727576</v>
          </cell>
          <cell r="L2135">
            <v>98.213763583757242</v>
          </cell>
          <cell r="M2135">
            <v>16897361.085112002</v>
          </cell>
          <cell r="N2135">
            <v>0.57648309826299649</v>
          </cell>
          <cell r="O2135">
            <v>95.941973839154613</v>
          </cell>
          <cell r="Q2135">
            <v>90488.331059366668</v>
          </cell>
        </row>
        <row r="2136">
          <cell r="D2136">
            <v>41216</v>
          </cell>
          <cell r="E2136" t="str">
            <v/>
          </cell>
          <cell r="F2136">
            <v>49264.573260000252</v>
          </cell>
          <cell r="G2136">
            <v>154558.44597999984</v>
          </cell>
          <cell r="H2136">
            <v>0.56934945523012137</v>
          </cell>
          <cell r="I2136">
            <v>82.72128772066101</v>
          </cell>
          <cell r="J2136">
            <v>12888005.790150002</v>
          </cell>
          <cell r="K2136">
            <v>0.55912690280619082</v>
          </cell>
          <cell r="L2136">
            <v>98.215448892404325</v>
          </cell>
          <cell r="M2136">
            <v>16817711.609840002</v>
          </cell>
          <cell r="N2136">
            <v>0.57375756375187559</v>
          </cell>
          <cell r="O2136">
            <v>96.07686503703637</v>
          </cell>
          <cell r="Q2136">
            <v>90488.331059366668</v>
          </cell>
        </row>
        <row r="2137">
          <cell r="D2137">
            <v>41217</v>
          </cell>
          <cell r="E2137" t="str">
            <v/>
          </cell>
          <cell r="F2137">
            <v>90325.35720000045</v>
          </cell>
          <cell r="G2137">
            <v>244883.80318000028</v>
          </cell>
          <cell r="H2137">
            <v>0.67656182933504261</v>
          </cell>
          <cell r="I2137">
            <v>73.934800834453654</v>
          </cell>
          <cell r="J2137">
            <v>12978331.147350002</v>
          </cell>
          <cell r="K2137">
            <v>0.56084382835514013</v>
          </cell>
          <cell r="L2137">
            <v>98.16498961212659</v>
          </cell>
          <cell r="M2137">
            <v>16770684.55996</v>
          </cell>
          <cell r="N2137">
            <v>0.57214504630471186</v>
          </cell>
          <cell r="O2137">
            <v>96.155230944803861</v>
          </cell>
          <cell r="Q2137">
            <v>90488.331059366668</v>
          </cell>
        </row>
        <row r="2138">
          <cell r="D2138">
            <v>41218</v>
          </cell>
          <cell r="E2138" t="str">
            <v/>
          </cell>
          <cell r="F2138">
            <v>137308.08246999944</v>
          </cell>
          <cell r="G2138">
            <v>382191.88564999972</v>
          </cell>
          <cell r="H2138">
            <v>0.84473187023253882</v>
          </cell>
          <cell r="I2138">
            <v>59.98330273371699</v>
          </cell>
          <cell r="J2138">
            <v>13115639.229820002</v>
          </cell>
          <cell r="K2138">
            <v>0.56456977543342823</v>
          </cell>
          <cell r="L2138">
            <v>98.051856945094329</v>
          </cell>
          <cell r="M2138">
            <v>16807299.328795999</v>
          </cell>
          <cell r="N2138">
            <v>0.57338604032907559</v>
          </cell>
          <cell r="O2138">
            <v>96.095015176401361</v>
          </cell>
          <cell r="Q2138">
            <v>90488.331059366668</v>
          </cell>
        </row>
        <row r="2139">
          <cell r="D2139">
            <v>41219</v>
          </cell>
          <cell r="E2139" t="str">
            <v/>
          </cell>
          <cell r="F2139">
            <v>70907.94886000012</v>
          </cell>
          <cell r="G2139">
            <v>453099.83450999984</v>
          </cell>
          <cell r="H2139">
            <v>0.83454560605671657</v>
          </cell>
          <cell r="I2139">
            <v>60.80122018288877</v>
          </cell>
          <cell r="J2139">
            <v>13186547.178680003</v>
          </cell>
          <cell r="K2139">
            <v>0.56541966944656241</v>
          </cell>
          <cell r="L2139">
            <v>98.025345665379675</v>
          </cell>
          <cell r="M2139">
            <v>16744873.734382002</v>
          </cell>
          <cell r="N2139">
            <v>0.57124825550058633</v>
          </cell>
          <cell r="O2139">
            <v>96.198352500321988</v>
          </cell>
          <cell r="Q2139">
            <v>90488.331059366668</v>
          </cell>
        </row>
        <row r="2140">
          <cell r="D2140">
            <v>41220</v>
          </cell>
          <cell r="E2140" t="str">
            <v/>
          </cell>
          <cell r="F2140">
            <v>57715.127160000571</v>
          </cell>
          <cell r="G2140">
            <v>510814.9616700004</v>
          </cell>
          <cell r="H2140">
            <v>0.80644172677890846</v>
          </cell>
          <cell r="I2140">
            <v>63.083987338552014</v>
          </cell>
          <cell r="J2140">
            <v>13244262.305840002</v>
          </cell>
          <cell r="K2140">
            <v>0.56569949144314047</v>
          </cell>
          <cell r="L2140">
            <v>98.016559057000066</v>
          </cell>
          <cell r="M2140">
            <v>16698463.331466001</v>
          </cell>
          <cell r="N2140">
            <v>0.56965687894158823</v>
          </cell>
          <cell r="O2140">
            <v>96.274064467247868</v>
          </cell>
          <cell r="Q2140">
            <v>90488.331059366668</v>
          </cell>
        </row>
        <row r="2141">
          <cell r="D2141">
            <v>41221</v>
          </cell>
          <cell r="E2141" t="str">
            <v/>
          </cell>
          <cell r="F2141">
            <v>79524.905989999694</v>
          </cell>
          <cell r="G2141">
            <v>590339.86766000011</v>
          </cell>
          <cell r="H2141">
            <v>0.81549170587627451</v>
          </cell>
          <cell r="I2141">
            <v>62.344939204263497</v>
          </cell>
          <cell r="J2141">
            <v>13323787.211830001</v>
          </cell>
          <cell r="K2141">
            <v>0.5669051287875212</v>
          </cell>
          <cell r="L2141">
            <v>97.978371312195918</v>
          </cell>
          <cell r="M2141">
            <v>16677001.471899999</v>
          </cell>
          <cell r="N2141">
            <v>0.56891663833866402</v>
          </cell>
          <cell r="O2141">
            <v>96.308931229835054</v>
          </cell>
          <cell r="Q2141">
            <v>90488.331059366668</v>
          </cell>
        </row>
        <row r="2142">
          <cell r="D2142">
            <v>41222</v>
          </cell>
          <cell r="E2142" t="str">
            <v/>
          </cell>
          <cell r="F2142">
            <v>105288.98332799994</v>
          </cell>
          <cell r="G2142">
            <v>695628.85098800005</v>
          </cell>
          <cell r="H2142">
            <v>0.85416642841509804</v>
          </cell>
          <cell r="I2142">
            <v>59.230625991973398</v>
          </cell>
          <cell r="J2142">
            <v>13429076.195158001</v>
          </cell>
          <cell r="K2142">
            <v>0.56919353253962346</v>
          </cell>
          <cell r="L2142">
            <v>97.904403369817388</v>
          </cell>
          <cell r="M2142">
            <v>16704134.909567999</v>
          </cell>
          <cell r="N2142">
            <v>0.56983416763988493</v>
          </cell>
          <cell r="O2142">
            <v>96.265680770804181</v>
          </cell>
          <cell r="Q2142">
            <v>90488.331059366668</v>
          </cell>
        </row>
        <row r="2143">
          <cell r="D2143">
            <v>41223</v>
          </cell>
          <cell r="E2143" t="str">
            <v/>
          </cell>
          <cell r="F2143">
            <v>85491.272601999764</v>
          </cell>
          <cell r="G2143">
            <v>781120.12358999986</v>
          </cell>
          <cell r="H2143">
            <v>0.86322746197797628</v>
          </cell>
          <cell r="I2143">
            <v>58.512359496758371</v>
          </cell>
          <cell r="J2143">
            <v>13514567.46776</v>
          </cell>
          <cell r="K2143">
            <v>0.57062852659103092</v>
          </cell>
          <cell r="L2143">
            <v>97.857018282939691</v>
          </cell>
          <cell r="M2143">
            <v>16699899.794781998</v>
          </cell>
          <cell r="N2143">
            <v>0.56968159934968554</v>
          </cell>
          <cell r="O2143">
            <v>96.272896246044525</v>
          </cell>
          <cell r="Q2143">
            <v>90488.331059366668</v>
          </cell>
        </row>
        <row r="2144">
          <cell r="D2144">
            <v>41224</v>
          </cell>
          <cell r="E2144" t="str">
            <v/>
          </cell>
          <cell r="F2144">
            <v>92650.292908000149</v>
          </cell>
          <cell r="G2144">
            <v>873770.41649800004</v>
          </cell>
          <cell r="H2144">
            <v>0.87783334378193867</v>
          </cell>
          <cell r="I2144">
            <v>57.364488335087529</v>
          </cell>
          <cell r="J2144">
            <v>13607217.760668</v>
          </cell>
          <cell r="K2144">
            <v>0.57235372334860546</v>
          </cell>
          <cell r="L2144">
            <v>97.799016928456339</v>
          </cell>
          <cell r="M2144">
            <v>16694934.300041998</v>
          </cell>
          <cell r="N2144">
            <v>0.56950412038858278</v>
          </cell>
          <cell r="O2144">
            <v>96.281277921294489</v>
          </cell>
          <cell r="Q2144">
            <v>90488.331059366668</v>
          </cell>
        </row>
        <row r="2145">
          <cell r="D2145">
            <v>41225</v>
          </cell>
          <cell r="E2145" t="str">
            <v/>
          </cell>
          <cell r="F2145">
            <v>124503.95272599968</v>
          </cell>
          <cell r="G2145">
            <v>998274.36922399967</v>
          </cell>
          <cell r="H2145">
            <v>0.9193398728294423</v>
          </cell>
          <cell r="I2145">
            <v>54.174371548524583</v>
          </cell>
          <cell r="J2145">
            <v>13731721.713393999</v>
          </cell>
          <cell r="K2145">
            <v>0.57540060165678353</v>
          </cell>
          <cell r="L2145">
            <v>97.693790730145636</v>
          </cell>
          <cell r="M2145">
            <v>16740303.137895998</v>
          </cell>
          <cell r="N2145">
            <v>0.57104364649100248</v>
          </cell>
          <cell r="O2145">
            <v>96.208144919141574</v>
          </cell>
          <cell r="Q2145">
            <v>90488.331059366668</v>
          </cell>
        </row>
        <row r="2146">
          <cell r="D2146">
            <v>41226</v>
          </cell>
          <cell r="E2146" t="str">
            <v/>
          </cell>
          <cell r="F2146">
            <v>58714.2998400004</v>
          </cell>
          <cell r="G2146">
            <v>1056988.669064</v>
          </cell>
          <cell r="H2146">
            <v>0.89853376391578932</v>
          </cell>
          <cell r="I2146">
            <v>55.759746836062178</v>
          </cell>
          <cell r="J2146">
            <v>13790436.013233999</v>
          </cell>
          <cell r="K2146">
            <v>0.5756780897482161</v>
          </cell>
          <cell r="L2146">
            <v>97.684028763974055</v>
          </cell>
          <cell r="M2146">
            <v>16718683.372173997</v>
          </cell>
          <cell r="N2146">
            <v>0.57029805236734388</v>
          </cell>
          <cell r="O2146">
            <v>96.243683887257632</v>
          </cell>
          <cell r="Q2146">
            <v>90488.331059366668</v>
          </cell>
        </row>
        <row r="2147">
          <cell r="D2147">
            <v>41227</v>
          </cell>
          <cell r="E2147" t="str">
            <v/>
          </cell>
          <cell r="F2147">
            <v>65180.361260000042</v>
          </cell>
          <cell r="G2147">
            <v>1122169.0303240002</v>
          </cell>
          <cell r="H2147">
            <v>0.8858040567113713</v>
          </cell>
          <cell r="I2147">
            <v>56.743440713334081</v>
          </cell>
          <cell r="J2147">
            <v>13855616.374493999</v>
          </cell>
          <cell r="K2147">
            <v>0.57622239759545468</v>
          </cell>
          <cell r="L2147">
            <v>97.664792851211686</v>
          </cell>
          <cell r="M2147">
            <v>16714801.340403996</v>
          </cell>
          <cell r="N2147">
            <v>0.57015753014935178</v>
          </cell>
          <cell r="O2147">
            <v>96.250356541097133</v>
          </cell>
          <cell r="Q2147">
            <v>90488.331059366668</v>
          </cell>
        </row>
        <row r="2148">
          <cell r="D2148">
            <v>41228</v>
          </cell>
          <cell r="E2148" t="str">
            <v/>
          </cell>
          <cell r="F2148">
            <v>57973.33362800027</v>
          </cell>
          <cell r="G2148">
            <v>1180142.3639520004</v>
          </cell>
          <cell r="H2148">
            <v>0.86946191487588553</v>
          </cell>
          <cell r="I2148">
            <v>58.020867762115536</v>
          </cell>
          <cell r="J2148">
            <v>13913589.708122</v>
          </cell>
          <cell r="K2148">
            <v>0.57646402453907841</v>
          </cell>
          <cell r="L2148">
            <v>97.656216590504414</v>
          </cell>
          <cell r="M2148">
            <v>16688439.546435997</v>
          </cell>
          <cell r="N2148">
            <v>0.56925021707349355</v>
          </cell>
          <cell r="O2148">
            <v>96.293246577801611</v>
          </cell>
          <cell r="Q2148">
            <v>90488.331059366668</v>
          </cell>
        </row>
        <row r="2149">
          <cell r="D2149">
            <v>41229</v>
          </cell>
          <cell r="E2149" t="str">
            <v/>
          </cell>
          <cell r="F2149">
            <v>48046.612650000126</v>
          </cell>
          <cell r="G2149">
            <v>1228188.9766020004</v>
          </cell>
          <cell r="H2149">
            <v>0.84830618643263411</v>
          </cell>
          <cell r="I2149">
            <v>59.697584311288232</v>
          </cell>
          <cell r="J2149">
            <v>13961636.320772</v>
          </cell>
          <cell r="K2149">
            <v>0.57629410148340909</v>
          </cell>
          <cell r="L2149">
            <v>97.662250192174923</v>
          </cell>
          <cell r="M2149">
            <v>16651751.138291998</v>
          </cell>
          <cell r="N2149">
            <v>0.56799068930469654</v>
          </cell>
          <cell r="O2149">
            <v>96.352232268779858</v>
          </cell>
          <cell r="Q2149">
            <v>90488.331059366668</v>
          </cell>
        </row>
        <row r="2150">
          <cell r="D2150">
            <v>41230</v>
          </cell>
          <cell r="E2150" t="str">
            <v/>
          </cell>
          <cell r="F2150">
            <v>62213.904667999726</v>
          </cell>
          <cell r="G2150">
            <v>1290402.8812700002</v>
          </cell>
          <cell r="H2150">
            <v>0.83884906430213735</v>
          </cell>
          <cell r="I2150">
            <v>60.455017653244923</v>
          </cell>
          <cell r="J2150">
            <v>14023850.225439999</v>
          </cell>
          <cell r="K2150">
            <v>0.57670804991870761</v>
          </cell>
          <cell r="L2150">
            <v>97.647531983204033</v>
          </cell>
          <cell r="M2150">
            <v>16631167.034521997</v>
          </cell>
          <cell r="N2150">
            <v>0.5672805068176483</v>
          </cell>
          <cell r="O2150">
            <v>96.385208073492961</v>
          </cell>
          <cell r="Q2150">
            <v>90488.331059366668</v>
          </cell>
        </row>
        <row r="2151">
          <cell r="D2151">
            <v>41231</v>
          </cell>
          <cell r="E2151" t="str">
            <v/>
          </cell>
          <cell r="F2151">
            <v>71241.168401999865</v>
          </cell>
          <cell r="G2151">
            <v>1361644.0496720001</v>
          </cell>
          <cell r="H2151">
            <v>0.83598504650080008</v>
          </cell>
          <cell r="I2151">
            <v>60.685316212791349</v>
          </cell>
          <cell r="J2151">
            <v>14095091.393841999</v>
          </cell>
          <cell r="K2151">
            <v>0.57748878426824801</v>
          </cell>
          <cell r="L2151">
            <v>97.619589363399214</v>
          </cell>
          <cell r="M2151">
            <v>16629121.294423997</v>
          </cell>
          <cell r="N2151">
            <v>0.56720266952369469</v>
          </cell>
          <cell r="O2151">
            <v>96.388809890733157</v>
          </cell>
          <cell r="Q2151">
            <v>90488.331059366668</v>
          </cell>
        </row>
        <row r="2152">
          <cell r="D2152">
            <v>41232</v>
          </cell>
          <cell r="E2152" t="str">
            <v/>
          </cell>
          <cell r="F2152">
            <v>97413.889489999667</v>
          </cell>
          <cell r="G2152">
            <v>1459057.9391619998</v>
          </cell>
          <cell r="H2152">
            <v>0.84864559015248264</v>
          </cell>
          <cell r="I2152">
            <v>59.670489039756362</v>
          </cell>
          <cell r="J2152">
            <v>14192505.283331998</v>
          </cell>
          <cell r="K2152">
            <v>0.57933211052035471</v>
          </cell>
          <cell r="L2152">
            <v>97.552661587968501</v>
          </cell>
          <cell r="M2152">
            <v>16646428.607779993</v>
          </cell>
          <cell r="N2152">
            <v>0.56778493833031762</v>
          </cell>
          <cell r="O2152">
            <v>96.361806854062309</v>
          </cell>
          <cell r="Q2152">
            <v>90488.331059366668</v>
          </cell>
        </row>
        <row r="2153">
          <cell r="D2153">
            <v>41233</v>
          </cell>
          <cell r="E2153" t="str">
            <v/>
          </cell>
          <cell r="F2153">
            <v>65880.746862000684</v>
          </cell>
          <cell r="G2153">
            <v>1524938.6860240006</v>
          </cell>
          <cell r="H2153">
            <v>0.84261620706847495</v>
          </cell>
          <cell r="I2153">
            <v>60.152740115877123</v>
          </cell>
          <cell r="J2153">
            <v>14258386.030193998</v>
          </cell>
          <cell r="K2153">
            <v>0.57987943677871612</v>
          </cell>
          <cell r="L2153">
            <v>97.532529408777719</v>
          </cell>
          <cell r="M2153">
            <v>16595293.329159996</v>
          </cell>
          <cell r="N2153">
            <v>0.56603274867083408</v>
          </cell>
          <cell r="O2153">
            <v>96.44265211550362</v>
          </cell>
          <cell r="Q2153">
            <v>90488.331059366668</v>
          </cell>
        </row>
        <row r="2154">
          <cell r="D2154">
            <v>41234</v>
          </cell>
          <cell r="E2154" t="str">
            <v/>
          </cell>
          <cell r="F2154">
            <v>61045.403479999302</v>
          </cell>
          <cell r="G2154">
            <v>1585984.089504</v>
          </cell>
          <cell r="H2154">
            <v>0.83461647482032175</v>
          </cell>
          <cell r="I2154">
            <v>60.795511376817359</v>
          </cell>
          <cell r="J2154">
            <v>14319431.433673996</v>
          </cell>
          <cell r="K2154">
            <v>0.58022682009261495</v>
          </cell>
          <cell r="L2154">
            <v>97.519689677884998</v>
          </cell>
          <cell r="M2154">
            <v>16566543.348007994</v>
          </cell>
          <cell r="N2154">
            <v>0.56504411632674212</v>
          </cell>
          <cell r="O2154">
            <v>96.487721816000189</v>
          </cell>
          <cell r="Q2154">
            <v>90488.331059366668</v>
          </cell>
        </row>
        <row r="2155">
          <cell r="D2155">
            <v>41235</v>
          </cell>
          <cell r="E2155" t="str">
            <v/>
          </cell>
          <cell r="F2155">
            <v>52109.377162000485</v>
          </cell>
          <cell r="G2155">
            <v>1638093.4666660004</v>
          </cell>
          <cell r="H2155">
            <v>0.82285520207587282</v>
          </cell>
          <cell r="I2155">
            <v>61.746317916520589</v>
          </cell>
          <cell r="J2155">
            <v>14371540.810835997</v>
          </cell>
          <cell r="K2155">
            <v>0.58021089812274063</v>
          </cell>
          <cell r="L2155">
            <v>97.520279228770832</v>
          </cell>
          <cell r="M2155">
            <v>16535787.877067994</v>
          </cell>
          <cell r="N2155">
            <v>0.56398711071063312</v>
          </cell>
          <cell r="O2155">
            <v>96.53547505492142</v>
          </cell>
          <cell r="Q2155">
            <v>90488.331059366668</v>
          </cell>
        </row>
        <row r="2156">
          <cell r="D2156">
            <v>41236</v>
          </cell>
          <cell r="E2156" t="str">
            <v/>
          </cell>
          <cell r="F2156">
            <v>49740.982467999602</v>
          </cell>
          <cell r="G2156">
            <v>1687834.4491340001</v>
          </cell>
          <cell r="H2156">
            <v>0.81097867122714251</v>
          </cell>
          <cell r="I2156">
            <v>62.713041038940908</v>
          </cell>
          <cell r="J2156">
            <v>14421281.793303996</v>
          </cell>
          <cell r="K2156">
            <v>0.58009982276765526</v>
          </cell>
          <cell r="L2156">
            <v>97.524389252703685</v>
          </cell>
          <cell r="M2156">
            <v>16492715.936175993</v>
          </cell>
          <cell r="N2156">
            <v>0.56251006251214841</v>
          </cell>
          <cell r="O2156">
            <v>96.601457414147134</v>
          </cell>
          <cell r="Q2156">
            <v>90488.331059366668</v>
          </cell>
        </row>
        <row r="2157">
          <cell r="D2157">
            <v>41237</v>
          </cell>
          <cell r="E2157" t="str">
            <v/>
          </cell>
          <cell r="F2157">
            <v>54610.988058000388</v>
          </cell>
          <cell r="G2157">
            <v>1742445.4371920004</v>
          </cell>
          <cell r="H2157">
            <v>0.80233431610868622</v>
          </cell>
          <cell r="I2157">
            <v>63.420563836478102</v>
          </cell>
          <cell r="J2157">
            <v>14475892.781361997</v>
          </cell>
          <cell r="K2157">
            <v>0.58018473987190733</v>
          </cell>
          <cell r="L2157">
            <v>97.521247583575516</v>
          </cell>
          <cell r="M2157">
            <v>16492282.846775996</v>
          </cell>
          <cell r="N2157">
            <v>0.56248730083024345</v>
          </cell>
          <cell r="O2157">
            <v>96.602467419996074</v>
          </cell>
          <cell r="Q2157">
            <v>90488.331059366668</v>
          </cell>
        </row>
        <row r="2158">
          <cell r="D2158">
            <v>41238</v>
          </cell>
          <cell r="E2158" t="str">
            <v/>
          </cell>
          <cell r="F2158">
            <v>43291.300928000324</v>
          </cell>
          <cell r="G2158">
            <v>1785736.7381200008</v>
          </cell>
          <cell r="H2158">
            <v>0.78937768758202986</v>
          </cell>
          <cell r="I2158">
            <v>64.486690888148601</v>
          </cell>
          <cell r="J2158">
            <v>14519184.082289997</v>
          </cell>
          <cell r="K2158">
            <v>0.57981699671687659</v>
          </cell>
          <cell r="L2158">
            <v>97.534832163530041</v>
          </cell>
          <cell r="M2158">
            <v>16474841.606237995</v>
          </cell>
          <cell r="N2158">
            <v>0.56188446648344259</v>
          </cell>
          <cell r="O2158">
            <v>96.62914210096956</v>
          </cell>
          <cell r="Q2158">
            <v>90488.331059366668</v>
          </cell>
        </row>
        <row r="2159">
          <cell r="D2159">
            <v>41239</v>
          </cell>
          <cell r="E2159" t="str">
            <v/>
          </cell>
          <cell r="F2159">
            <v>50167.253551999878</v>
          </cell>
          <cell r="G2159">
            <v>1835903.9916720006</v>
          </cell>
          <cell r="H2159">
            <v>0.78034030643198005</v>
          </cell>
          <cell r="I2159">
            <v>65.234004601981212</v>
          </cell>
          <cell r="J2159">
            <v>14569351.335841997</v>
          </cell>
          <cell r="K2159">
            <v>0.57972550110490351</v>
          </cell>
          <cell r="L2159">
            <v>97.538203660945328</v>
          </cell>
          <cell r="M2159">
            <v>16468652.127113992</v>
          </cell>
          <cell r="N2159">
            <v>0.56166539196029197</v>
          </cell>
          <cell r="O2159">
            <v>96.638800137090641</v>
          </cell>
          <cell r="Q2159">
            <v>90488.331059366668</v>
          </cell>
        </row>
        <row r="2160">
          <cell r="D2160">
            <v>41240</v>
          </cell>
          <cell r="E2160" t="str">
            <v/>
          </cell>
          <cell r="F2160">
            <v>55208.920883999868</v>
          </cell>
          <cell r="G2160">
            <v>1891112.9125560005</v>
          </cell>
          <cell r="H2160">
            <v>0.77403592445089575</v>
          </cell>
          <cell r="I2160">
            <v>65.756954142545339</v>
          </cell>
          <cell r="J2160">
            <v>14624560.256725997</v>
          </cell>
          <cell r="K2160">
            <v>0.5798345540296963</v>
          </cell>
          <cell r="L2160">
            <v>97.534184816840082</v>
          </cell>
          <cell r="M2160">
            <v>16474524.323449994</v>
          </cell>
          <cell r="N2160">
            <v>0.56185768273214998</v>
          </cell>
          <cell r="O2160">
            <v>96.63032390088928</v>
          </cell>
          <cell r="Q2160">
            <v>90488.331059366668</v>
          </cell>
        </row>
        <row r="2161">
          <cell r="D2161">
            <v>41241</v>
          </cell>
          <cell r="E2161" t="str">
            <v/>
          </cell>
          <cell r="F2161">
            <v>59926.10560200004</v>
          </cell>
          <cell r="G2161">
            <v>1951039.0181580007</v>
          </cell>
          <cell r="H2161">
            <v>0.77004365224173932</v>
          </cell>
          <cell r="I2161">
            <v>66.088758928975849</v>
          </cell>
          <cell r="J2161">
            <v>14684486.362327997</v>
          </cell>
          <cell r="K2161">
            <v>0.58012918559932658</v>
          </cell>
          <cell r="L2161">
            <v>97.52330324513099</v>
          </cell>
          <cell r="M2161">
            <v>16476918.116117993</v>
          </cell>
          <cell r="N2161">
            <v>0.56193134002951817</v>
          </cell>
          <cell r="O2161">
            <v>96.627073178604164</v>
          </cell>
          <cell r="Q2161">
            <v>90488.331059366668</v>
          </cell>
        </row>
        <row r="2162">
          <cell r="D2162">
            <v>41242</v>
          </cell>
          <cell r="E2162" t="str">
            <v/>
          </cell>
          <cell r="F2162">
            <v>69087.88475399997</v>
          </cell>
          <cell r="G2162">
            <v>2020126.9029120007</v>
          </cell>
          <cell r="H2162">
            <v>0.7698180258245052</v>
          </cell>
          <cell r="I2162">
            <v>66.107525450849963</v>
          </cell>
          <cell r="J2162">
            <v>14753574.247081997</v>
          </cell>
          <cell r="K2162">
            <v>0.58078237650032849</v>
          </cell>
          <cell r="L2162">
            <v>97.499055266358965</v>
          </cell>
          <cell r="M2162">
            <v>16491083.827991994</v>
          </cell>
          <cell r="N2162">
            <v>0.5624064608679995</v>
          </cell>
          <cell r="O2162">
            <v>96.606052872757672</v>
          </cell>
          <cell r="Q2162">
            <v>90488.331059366668</v>
          </cell>
        </row>
        <row r="2163">
          <cell r="D2163">
            <v>41243</v>
          </cell>
          <cell r="E2163" t="str">
            <v>*</v>
          </cell>
          <cell r="F2163">
            <v>63199.142321999389</v>
          </cell>
          <cell r="G2163">
            <v>2083326.0452340001</v>
          </cell>
          <cell r="H2163">
            <v>0.76743819556402004</v>
          </cell>
          <cell r="I2163">
            <v>66.30555896437258</v>
          </cell>
          <cell r="J2163">
            <v>14816773.389403997</v>
          </cell>
          <cell r="K2163">
            <v>0.58119993973519146</v>
          </cell>
          <cell r="L2163">
            <v>97.483464715490769</v>
          </cell>
          <cell r="M2163">
            <v>16503735.187953994</v>
          </cell>
          <cell r="N2163">
            <v>0.56282992398657983</v>
          </cell>
          <cell r="O2163">
            <v>96.587242378461468</v>
          </cell>
          <cell r="Q2163">
            <v>90488.331059366668</v>
          </cell>
        </row>
        <row r="2164">
          <cell r="D2164">
            <v>41244</v>
          </cell>
          <cell r="E2164" t="str">
            <v/>
          </cell>
          <cell r="F2164">
            <v>60070.673304000156</v>
          </cell>
          <cell r="G2164">
            <v>60070.673304000156</v>
          </cell>
          <cell r="H2164">
            <v>0.48544562518108686</v>
          </cell>
          <cell r="I2164">
            <v>76.35881556982892</v>
          </cell>
          <cell r="J2164">
            <v>14876844.062707998</v>
          </cell>
          <cell r="K2164">
            <v>0.58073739978970285</v>
          </cell>
          <cell r="L2164">
            <v>98.133017101347889</v>
          </cell>
          <cell r="M2164">
            <v>16518254.727745995</v>
          </cell>
          <cell r="N2164">
            <v>0.56332094195188986</v>
          </cell>
          <cell r="O2164">
            <v>98.613476470224299</v>
          </cell>
          <cell r="Q2164">
            <v>123743.36112637098</v>
          </cell>
        </row>
        <row r="2165">
          <cell r="D2165">
            <v>41245</v>
          </cell>
          <cell r="E2165" t="str">
            <v/>
          </cell>
          <cell r="F2165">
            <v>58923.676130000524</v>
          </cell>
          <cell r="G2165">
            <v>118994.34943400067</v>
          </cell>
          <cell r="H2165">
            <v>0.48081104453142964</v>
          </cell>
          <cell r="I2165">
            <v>76.763025058298311</v>
          </cell>
          <cell r="J2165">
            <v>14935767.738837998</v>
          </cell>
          <cell r="K2165">
            <v>0.58023474763123628</v>
          </cell>
          <cell r="L2165">
            <v>98.148463407617001</v>
          </cell>
          <cell r="M2165">
            <v>16526121.790053995</v>
          </cell>
          <cell r="N2165">
            <v>0.56358508536419705</v>
          </cell>
          <cell r="O2165">
            <v>98.606961612770561</v>
          </cell>
          <cell r="Q2165">
            <v>123743.36112637098</v>
          </cell>
        </row>
        <row r="2166">
          <cell r="D2166">
            <v>41246</v>
          </cell>
          <cell r="E2166" t="str">
            <v/>
          </cell>
          <cell r="F2166">
            <v>80750.195855999482</v>
          </cell>
          <cell r="G2166">
            <v>199744.54529000015</v>
          </cell>
          <cell r="H2166">
            <v>0.53806131085021514</v>
          </cell>
          <cell r="I2166">
            <v>71.789080906927367</v>
          </cell>
          <cell r="J2166">
            <v>15016517.934693998</v>
          </cell>
          <cell r="K2166">
            <v>0.58058077970111899</v>
          </cell>
          <cell r="L2166">
            <v>98.137840260741285</v>
          </cell>
          <cell r="M2166">
            <v>16557643.830085997</v>
          </cell>
          <cell r="N2166">
            <v>0.56465591715100272</v>
          </cell>
          <cell r="O2166">
            <v>98.580311260940277</v>
          </cell>
          <cell r="Q2166">
            <v>123743.36112637098</v>
          </cell>
        </row>
        <row r="2167">
          <cell r="D2167">
            <v>41247</v>
          </cell>
          <cell r="E2167" t="str">
            <v/>
          </cell>
          <cell r="F2167">
            <v>61849.605861999968</v>
          </cell>
          <cell r="G2167">
            <v>261594.15115200012</v>
          </cell>
          <cell r="H2167">
            <v>0.5285013853891749</v>
          </cell>
          <cell r="I2167">
            <v>72.61478989258589</v>
          </cell>
          <cell r="J2167">
            <v>15078367.540555997</v>
          </cell>
          <cell r="K2167">
            <v>0.58019624605305697</v>
          </cell>
          <cell r="L2167">
            <v>98.149642595815379</v>
          </cell>
          <cell r="M2167">
            <v>16570825.127419995</v>
          </cell>
          <cell r="N2167">
            <v>0.56510127385841447</v>
          </cell>
          <cell r="O2167">
            <v>98.569113874766629</v>
          </cell>
          <cell r="Q2167">
            <v>123743.36112637098</v>
          </cell>
        </row>
        <row r="2168">
          <cell r="D2168">
            <v>41248</v>
          </cell>
          <cell r="E2168" t="str">
            <v/>
          </cell>
          <cell r="F2168">
            <v>82219.194365999865</v>
          </cell>
          <cell r="G2168">
            <v>343813.34551799996</v>
          </cell>
          <cell r="H2168">
            <v>0.5556877433883276</v>
          </cell>
          <cell r="I2168">
            <v>70.27494551544234</v>
          </cell>
          <cell r="J2168">
            <v>15160586.734921997</v>
          </cell>
          <cell r="K2168">
            <v>0.5805954382516354</v>
          </cell>
          <cell r="L2168">
            <v>98.137389241812969</v>
          </cell>
          <cell r="M2168">
            <v>16600645.804335997</v>
          </cell>
          <cell r="N2168">
            <v>0.56611405896827061</v>
          </cell>
          <cell r="O2168">
            <v>98.543399857400544</v>
          </cell>
          <cell r="Q2168">
            <v>123743.36112637098</v>
          </cell>
        </row>
        <row r="2169">
          <cell r="D2169">
            <v>41249</v>
          </cell>
          <cell r="E2169" t="str">
            <v/>
          </cell>
          <cell r="F2169">
            <v>56626.553642000807</v>
          </cell>
          <cell r="G2169">
            <v>400439.89916000079</v>
          </cell>
          <cell r="H2169">
            <v>0.53934192982827012</v>
          </cell>
          <cell r="I2169">
            <v>71.678693558030588</v>
          </cell>
          <cell r="J2169">
            <v>15217213.288563998</v>
          </cell>
          <cell r="K2169">
            <v>0.58001538231214056</v>
          </cell>
          <cell r="L2169">
            <v>98.15517440140512</v>
          </cell>
          <cell r="M2169">
            <v>16600477.702301996</v>
          </cell>
          <cell r="N2169">
            <v>0.56610416146319997</v>
          </cell>
          <cell r="O2169">
            <v>98.543652836475474</v>
          </cell>
          <cell r="Q2169">
            <v>123743.36112637098</v>
          </cell>
        </row>
        <row r="2170">
          <cell r="D2170">
            <v>41250</v>
          </cell>
          <cell r="E2170" t="str">
            <v/>
          </cell>
          <cell r="F2170">
            <v>72511.822849999415</v>
          </cell>
          <cell r="G2170">
            <v>472951.7220100002</v>
          </cell>
          <cell r="H2170">
            <v>0.54600530566415673</v>
          </cell>
          <cell r="I2170">
            <v>71.105243265354815</v>
          </cell>
          <cell r="J2170">
            <v>15289725.111413999</v>
          </cell>
          <cell r="K2170">
            <v>0.58004340888749906</v>
          </cell>
          <cell r="L2170">
            <v>98.154318005391175</v>
          </cell>
          <cell r="M2170">
            <v>16624873.641199997</v>
          </cell>
          <cell r="N2170">
            <v>0.56693193297920186</v>
          </cell>
          <cell r="O2170">
            <v>98.522379451714642</v>
          </cell>
          <cell r="Q2170">
            <v>123743.36112637098</v>
          </cell>
        </row>
        <row r="2171">
          <cell r="D2171">
            <v>41251</v>
          </cell>
          <cell r="E2171" t="str">
            <v/>
          </cell>
          <cell r="F2171">
            <v>84930.220810000275</v>
          </cell>
          <cell r="G2171">
            <v>557881.94282000046</v>
          </cell>
          <cell r="H2171">
            <v>0.56354734684541197</v>
          </cell>
          <cell r="I2171">
            <v>69.603797403151873</v>
          </cell>
          <cell r="J2171">
            <v>15374655.332223998</v>
          </cell>
          <cell r="K2171">
            <v>0.58054008668965507</v>
          </cell>
          <cell r="L2171">
            <v>98.139091888612199</v>
          </cell>
          <cell r="M2171">
            <v>16664441.222159997</v>
          </cell>
          <cell r="N2171">
            <v>0.56827706316990412</v>
          </cell>
          <cell r="O2171">
            <v>98.487308048480642</v>
          </cell>
          <cell r="Q2171">
            <v>123743.36112637098</v>
          </cell>
        </row>
        <row r="2172">
          <cell r="D2172">
            <v>41252</v>
          </cell>
          <cell r="E2172" t="str">
            <v/>
          </cell>
          <cell r="F2172">
            <v>67554.979090000255</v>
          </cell>
          <cell r="G2172">
            <v>625436.92191000073</v>
          </cell>
          <cell r="H2172">
            <v>0.56158965370566249</v>
          </cell>
          <cell r="I2172">
            <v>69.770718523779465</v>
          </cell>
          <cell r="J2172">
            <v>15442210.311313998</v>
          </cell>
          <cell r="K2172">
            <v>0.58037911457803337</v>
          </cell>
          <cell r="L2172">
            <v>98.144036878414482</v>
          </cell>
          <cell r="M2172">
            <v>16694506.447031995</v>
          </cell>
          <cell r="N2172">
            <v>0.56929813442370203</v>
          </cell>
          <cell r="O2172">
            <v>98.460267246644875</v>
          </cell>
          <cell r="Q2172">
            <v>123743.36112637098</v>
          </cell>
        </row>
        <row r="2173">
          <cell r="D2173">
            <v>41253</v>
          </cell>
          <cell r="E2173" t="str">
            <v/>
          </cell>
          <cell r="F2173">
            <v>65958.42896999963</v>
          </cell>
          <cell r="G2173">
            <v>691395.35088000039</v>
          </cell>
          <cell r="H2173">
            <v>0.55873328846621806</v>
          </cell>
          <cell r="I2173">
            <v>70.014565120548426</v>
          </cell>
          <cell r="J2173">
            <v>15508168.740283998</v>
          </cell>
          <cell r="K2173">
            <v>0.58015990595214462</v>
          </cell>
          <cell r="L2173">
            <v>98.150755069448962</v>
          </cell>
          <cell r="M2173">
            <v>16706338.916535996</v>
          </cell>
          <cell r="N2173">
            <v>0.56969744138035094</v>
          </cell>
          <cell r="O2173">
            <v>98.44959352882772</v>
          </cell>
          <cell r="Q2173">
            <v>123743.36112637098</v>
          </cell>
        </row>
        <row r="2174">
          <cell r="D2174">
            <v>41254</v>
          </cell>
          <cell r="E2174" t="str">
            <v/>
          </cell>
          <cell r="F2174">
            <v>46093.520060000053</v>
          </cell>
          <cell r="G2174">
            <v>737488.8709400004</v>
          </cell>
          <cell r="H2174">
            <v>0.54180234157579743</v>
          </cell>
          <cell r="I2174">
            <v>71.46676722467484</v>
          </cell>
          <cell r="J2174">
            <v>15554262.260343999</v>
          </cell>
          <cell r="K2174">
            <v>0.57920299648889628</v>
          </cell>
          <cell r="L2174">
            <v>98.179869249012881</v>
          </cell>
          <cell r="M2174">
            <v>16701628.640789997</v>
          </cell>
          <cell r="N2174">
            <v>0.56953262782501324</v>
          </cell>
          <cell r="O2174">
            <v>98.454005860646234</v>
          </cell>
          <cell r="Q2174">
            <v>123743.36112637098</v>
          </cell>
        </row>
        <row r="2175">
          <cell r="D2175">
            <v>41255</v>
          </cell>
          <cell r="E2175" t="str">
            <v/>
          </cell>
          <cell r="F2175">
            <v>58532.46457400042</v>
          </cell>
          <cell r="G2175">
            <v>796021.33551400085</v>
          </cell>
          <cell r="H2175">
            <v>0.53607006217561604</v>
          </cell>
          <cell r="I2175">
            <v>71.960831751654936</v>
          </cell>
          <cell r="J2175">
            <v>15612794.724917999</v>
          </cell>
          <cell r="K2175">
            <v>0.57871593681525646</v>
          </cell>
          <cell r="L2175">
            <v>98.194555754268734</v>
          </cell>
          <cell r="M2175">
            <v>16703035.968831996</v>
          </cell>
          <cell r="N2175">
            <v>0.56957642804652875</v>
          </cell>
          <cell r="O2175">
            <v>98.452834184676846</v>
          </cell>
          <cell r="Q2175">
            <v>123743.36112637098</v>
          </cell>
        </row>
        <row r="2176">
          <cell r="D2176">
            <v>41256</v>
          </cell>
          <cell r="E2176" t="str">
            <v/>
          </cell>
          <cell r="F2176">
            <v>66682.382005999301</v>
          </cell>
          <cell r="G2176">
            <v>862703.71752000018</v>
          </cell>
          <cell r="H2176">
            <v>0.53628593744794451</v>
          </cell>
          <cell r="I2176">
            <v>71.942205620042103</v>
          </cell>
          <cell r="J2176">
            <v>15679477.106923997</v>
          </cell>
          <cell r="K2176">
            <v>0.57853403665392455</v>
          </cell>
          <cell r="L2176">
            <v>98.200017843494734</v>
          </cell>
          <cell r="M2176">
            <v>16717914.913005995</v>
          </cell>
          <cell r="N2176">
            <v>0.57007960869431851</v>
          </cell>
          <cell r="O2176">
            <v>98.439325611397081</v>
          </cell>
          <cell r="Q2176">
            <v>123743.36112637098</v>
          </cell>
        </row>
        <row r="2177">
          <cell r="D2177">
            <v>41257</v>
          </cell>
          <cell r="E2177" t="str">
            <v/>
          </cell>
          <cell r="F2177">
            <v>188260.16319199992</v>
          </cell>
          <cell r="G2177">
            <v>1050963.8807120002</v>
          </cell>
          <cell r="H2177">
            <v>0.60664950377113835</v>
          </cell>
          <cell r="I2177">
            <v>65.97707084453242</v>
          </cell>
          <cell r="J2177">
            <v>15867737.270115998</v>
          </cell>
          <cell r="K2177">
            <v>0.58281932144874615</v>
          </cell>
          <cell r="L2177">
            <v>98.068014054649353</v>
          </cell>
          <cell r="M2177">
            <v>16849403.752631996</v>
          </cell>
          <cell r="N2177">
            <v>0.57455914112390005</v>
          </cell>
          <cell r="O2177">
            <v>98.315102236336386</v>
          </cell>
          <cell r="Q2177">
            <v>123743.36112637098</v>
          </cell>
        </row>
        <row r="2178">
          <cell r="D2178">
            <v>41258</v>
          </cell>
          <cell r="E2178" t="str">
            <v/>
          </cell>
          <cell r="F2178">
            <v>229329.54763999998</v>
          </cell>
          <cell r="G2178">
            <v>1280293.4283520002</v>
          </cell>
          <cell r="H2178">
            <v>0.68975736917555819</v>
          </cell>
          <cell r="I2178">
            <v>59.310496432972506</v>
          </cell>
          <cell r="J2178">
            <v>16097066.817755997</v>
          </cell>
          <cell r="K2178">
            <v>0.58856747511898921</v>
          </cell>
          <cell r="L2178">
            <v>97.87979338742548</v>
          </cell>
          <cell r="M2178">
            <v>17026247.840817995</v>
          </cell>
          <cell r="N2178">
            <v>0.58058519536638153</v>
          </cell>
          <cell r="O2178">
            <v>98.136436828335576</v>
          </cell>
          <cell r="Q2178">
            <v>123743.36112637098</v>
          </cell>
        </row>
        <row r="2179">
          <cell r="D2179">
            <v>41259</v>
          </cell>
          <cell r="E2179" t="str">
            <v/>
          </cell>
          <cell r="F2179">
            <v>191908.85408800049</v>
          </cell>
          <cell r="G2179">
            <v>1472202.2824400007</v>
          </cell>
          <cell r="H2179">
            <v>0.74357639727058622</v>
          </cell>
          <cell r="I2179">
            <v>55.265490747169352</v>
          </cell>
          <cell r="J2179">
            <v>16288975.671843998</v>
          </cell>
          <cell r="K2179">
            <v>0.5929017736034371</v>
          </cell>
          <cell r="L2179">
            <v>97.729146748087658</v>
          </cell>
          <cell r="M2179">
            <v>17155552.543398</v>
          </cell>
          <cell r="N2179">
            <v>0.58499010734256496</v>
          </cell>
          <cell r="O2179">
            <v>97.997147223331311</v>
          </cell>
          <cell r="Q2179">
            <v>123743.36112637098</v>
          </cell>
        </row>
        <row r="2180">
          <cell r="D2180">
            <v>41260</v>
          </cell>
          <cell r="E2180" t="str">
            <v/>
          </cell>
          <cell r="F2180">
            <v>178024.74511999995</v>
          </cell>
          <cell r="G2180">
            <v>1650227.0275600005</v>
          </cell>
          <cell r="H2180">
            <v>0.78446372563479416</v>
          </cell>
          <cell r="I2180">
            <v>52.347149901559916</v>
          </cell>
          <cell r="J2180">
            <v>16467000.416963998</v>
          </cell>
          <cell r="K2180">
            <v>0.59669410158199077</v>
          </cell>
          <cell r="L2180">
            <v>97.59100610804424</v>
          </cell>
          <cell r="M2180">
            <v>17246147.527973998</v>
          </cell>
          <cell r="N2180">
            <v>0.58807499495426252</v>
          </cell>
          <cell r="O2180">
            <v>97.895093226790593</v>
          </cell>
          <cell r="Q2180">
            <v>123743.36112637098</v>
          </cell>
        </row>
        <row r="2181">
          <cell r="D2181">
            <v>41261</v>
          </cell>
          <cell r="E2181" t="str">
            <v/>
          </cell>
          <cell r="F2181">
            <v>123617.73036200032</v>
          </cell>
          <cell r="G2181">
            <v>1773844.757922001</v>
          </cell>
          <cell r="H2181">
            <v>0.79638156017943618</v>
          </cell>
          <cell r="I2181">
            <v>51.522142224827697</v>
          </cell>
          <cell r="J2181">
            <v>16590618.147325998</v>
          </cell>
          <cell r="K2181">
            <v>0.59848989384535189</v>
          </cell>
          <cell r="L2181">
            <v>97.523489290355528</v>
          </cell>
          <cell r="M2181">
            <v>17291621.525915999</v>
          </cell>
          <cell r="N2181">
            <v>0.5896212716092698</v>
          </cell>
          <cell r="O2181">
            <v>97.842515260774263</v>
          </cell>
          <cell r="Q2181">
            <v>123743.36112637098</v>
          </cell>
        </row>
        <row r="2182">
          <cell r="D2182">
            <v>41262</v>
          </cell>
          <cell r="E2182" t="str">
            <v/>
          </cell>
          <cell r="F2182">
            <v>122323.84234199923</v>
          </cell>
          <cell r="G2182">
            <v>1896168.6002640002</v>
          </cell>
          <cell r="H2182">
            <v>0.80649455836582851</v>
          </cell>
          <cell r="I2182">
            <v>50.831183710353436</v>
          </cell>
          <cell r="J2182">
            <v>16712941.989667997</v>
          </cell>
          <cell r="K2182">
            <v>0.60022325654070308</v>
          </cell>
          <cell r="L2182">
            <v>97.457019679165882</v>
          </cell>
          <cell r="M2182">
            <v>17350870.969443996</v>
          </cell>
          <cell r="N2182">
            <v>0.59163724641240811</v>
          </cell>
          <cell r="O2182">
            <v>97.772517701645711</v>
          </cell>
          <cell r="Q2182">
            <v>123743.36112637098</v>
          </cell>
        </row>
        <row r="2183">
          <cell r="D2183">
            <v>41263</v>
          </cell>
          <cell r="E2183" t="str">
            <v/>
          </cell>
          <cell r="F2183">
            <v>163410.92329200049</v>
          </cell>
          <cell r="G2183">
            <v>2059579.5235560008</v>
          </cell>
          <cell r="H2183">
            <v>0.83219798816224444</v>
          </cell>
          <cell r="I2183">
            <v>49.112657466309152</v>
          </cell>
          <cell r="J2183">
            <v>16876352.912959997</v>
          </cell>
          <cell r="K2183">
            <v>0.60341034067137589</v>
          </cell>
          <cell r="L2183">
            <v>97.331429275261328</v>
          </cell>
          <cell r="M2183">
            <v>17451819.920425996</v>
          </cell>
          <cell r="N2183">
            <v>0.59507506831997625</v>
          </cell>
          <cell r="O2183">
            <v>97.649314867290585</v>
          </cell>
          <cell r="Q2183">
            <v>123743.36112637098</v>
          </cell>
        </row>
        <row r="2184">
          <cell r="D2184">
            <v>41264</v>
          </cell>
          <cell r="E2184" t="str">
            <v/>
          </cell>
          <cell r="F2184">
            <v>140870.82773999969</v>
          </cell>
          <cell r="G2184">
            <v>2200450.3512960006</v>
          </cell>
          <cell r="H2184">
            <v>0.84677956948903244</v>
          </cell>
          <cell r="I2184">
            <v>48.161686038136942</v>
          </cell>
          <cell r="J2184">
            <v>17017223.740699995</v>
          </cell>
          <cell r="K2184">
            <v>0.60576698082258773</v>
          </cell>
          <cell r="L2184">
            <v>97.235714509508654</v>
          </cell>
          <cell r="M2184">
            <v>17517975.126763996</v>
          </cell>
          <cell r="N2184">
            <v>0.59732644546411562</v>
          </cell>
          <cell r="O2184">
            <v>97.56596927620123</v>
          </cell>
          <cell r="Q2184">
            <v>123743.36112637098</v>
          </cell>
        </row>
        <row r="2185">
          <cell r="D2185">
            <v>41265</v>
          </cell>
          <cell r="E2185" t="str">
            <v/>
          </cell>
          <cell r="F2185">
            <v>130788.84744200055</v>
          </cell>
          <cell r="G2185">
            <v>2331239.1987380013</v>
          </cell>
          <cell r="H2185">
            <v>0.85633214711405026</v>
          </cell>
          <cell r="I2185">
            <v>47.548051383633918</v>
          </cell>
          <cell r="J2185">
            <v>17148012.588141996</v>
          </cell>
          <cell r="K2185">
            <v>0.60774563318684183</v>
          </cell>
          <cell r="L2185">
            <v>97.153456121597287</v>
          </cell>
          <cell r="M2185">
            <v>17582812.472501997</v>
          </cell>
          <cell r="N2185">
            <v>0.59953285351549357</v>
          </cell>
          <cell r="O2185">
            <v>97.482212585101422</v>
          </cell>
          <cell r="Q2185">
            <v>123743.36112637098</v>
          </cell>
        </row>
        <row r="2186">
          <cell r="D2186">
            <v>41266</v>
          </cell>
          <cell r="E2186" t="str">
            <v/>
          </cell>
          <cell r="F2186">
            <v>108056.30327600008</v>
          </cell>
          <cell r="G2186">
            <v>2439295.5020140014</v>
          </cell>
          <cell r="H2186">
            <v>0.85706679703174848</v>
          </cell>
          <cell r="I2186">
            <v>47.501165136240196</v>
          </cell>
          <cell r="J2186">
            <v>17256068.891417995</v>
          </cell>
          <cell r="K2186">
            <v>0.60890485608796596</v>
          </cell>
          <cell r="L2186">
            <v>97.104452381096394</v>
          </cell>
          <cell r="M2186">
            <v>17634280.074637994</v>
          </cell>
          <cell r="N2186">
            <v>0.60128335541744338</v>
          </cell>
          <cell r="O2186">
            <v>97.414283185913291</v>
          </cell>
          <cell r="Q2186">
            <v>123743.36112637098</v>
          </cell>
        </row>
        <row r="2187">
          <cell r="D2187">
            <v>41267</v>
          </cell>
          <cell r="E2187" t="str">
            <v/>
          </cell>
          <cell r="F2187">
            <v>104663.41913599925</v>
          </cell>
          <cell r="G2187">
            <v>2543958.9211500008</v>
          </cell>
          <cell r="H2187">
            <v>0.85659777960129013</v>
          </cell>
          <cell r="I2187">
            <v>47.531093360276287</v>
          </cell>
          <cell r="J2187">
            <v>17360732.310553994</v>
          </cell>
          <cell r="K2187">
            <v>0.6099347973641801</v>
          </cell>
          <cell r="L2187">
            <v>97.060407236394497</v>
          </cell>
          <cell r="M2187">
            <v>17680995.061459992</v>
          </cell>
          <cell r="N2187">
            <v>0.60287178086386362</v>
          </cell>
          <cell r="O2187">
            <v>97.351498945379362</v>
          </cell>
          <cell r="Q2187">
            <v>123743.36112637098</v>
          </cell>
        </row>
        <row r="2188">
          <cell r="D2188">
            <v>41268</v>
          </cell>
          <cell r="E2188" t="str">
            <v/>
          </cell>
          <cell r="F2188">
            <v>124275.75565200056</v>
          </cell>
          <cell r="G2188">
            <v>2668234.6768020014</v>
          </cell>
          <cell r="H2188">
            <v>0.86250596476916674</v>
          </cell>
          <cell r="I2188">
            <v>47.155387230752744</v>
          </cell>
          <cell r="J2188">
            <v>17485008.066205993</v>
          </cell>
          <cell r="K2188">
            <v>0.61164187992505203</v>
          </cell>
          <cell r="L2188">
            <v>96.986347925812467</v>
          </cell>
          <cell r="M2188">
            <v>17742881.837083995</v>
          </cell>
          <cell r="N2188">
            <v>0.60497749410040769</v>
          </cell>
          <cell r="O2188">
            <v>97.26657331713065</v>
          </cell>
          <cell r="P2188"/>
          <cell r="Q2188">
            <v>123743.36112637098</v>
          </cell>
        </row>
        <row r="2189">
          <cell r="D2189">
            <v>41269</v>
          </cell>
          <cell r="E2189" t="str">
            <v/>
          </cell>
          <cell r="F2189">
            <v>94236.468431999368</v>
          </cell>
          <cell r="G2189">
            <v>2762471.1452340009</v>
          </cell>
          <cell r="H2189">
            <v>0.85862295345931849</v>
          </cell>
          <cell r="I2189">
            <v>47.401993416450154</v>
          </cell>
          <cell r="J2189">
            <v>17579244.534637991</v>
          </cell>
          <cell r="K2189">
            <v>0.612287974121697</v>
          </cell>
          <cell r="L2189">
            <v>96.957972407557094</v>
          </cell>
          <cell r="M2189">
            <v>17792542.88224199</v>
          </cell>
          <cell r="N2189">
            <v>0.60666631975902707</v>
          </cell>
          <cell r="O2189">
            <v>97.197051412760047</v>
          </cell>
          <cell r="P2189"/>
          <cell r="Q2189">
            <v>123743.36112637098</v>
          </cell>
        </row>
        <row r="2190">
          <cell r="D2190">
            <v>41270</v>
          </cell>
          <cell r="E2190" t="str">
            <v/>
          </cell>
          <cell r="F2190">
            <v>83996.316122000702</v>
          </cell>
          <cell r="G2190">
            <v>2846467.4613560014</v>
          </cell>
          <cell r="H2190">
            <v>0.85196264131939647</v>
          </cell>
          <cell r="I2190">
            <v>47.827820664695629</v>
          </cell>
          <cell r="J2190">
            <v>17663240.850759991</v>
          </cell>
          <cell r="K2190">
            <v>0.61257338733326827</v>
          </cell>
          <cell r="L2190">
            <v>96.945376773147075</v>
          </cell>
          <cell r="M2190">
            <v>17833364.393419988</v>
          </cell>
          <cell r="N2190">
            <v>0.60805372418707315</v>
          </cell>
          <cell r="O2190">
            <v>97.138990349057821</v>
          </cell>
          <cell r="P2190"/>
          <cell r="Q2190">
            <v>123743.36112637098</v>
          </cell>
        </row>
        <row r="2191">
          <cell r="D2191">
            <v>41271</v>
          </cell>
          <cell r="E2191" t="str">
            <v/>
          </cell>
          <cell r="F2191">
            <v>80115.335495999258</v>
          </cell>
          <cell r="G2191">
            <v>2926582.7968520005</v>
          </cell>
          <cell r="H2191">
            <v>0.84465795354100182</v>
          </cell>
          <cell r="I2191">
            <v>48.298977615954698</v>
          </cell>
          <cell r="J2191">
            <v>17743356.186255991</v>
          </cell>
          <cell r="K2191">
            <v>0.61272234136802239</v>
          </cell>
          <cell r="L2191">
            <v>96.938788451637919</v>
          </cell>
          <cell r="M2191">
            <v>17866091.636973992</v>
          </cell>
          <cell r="N2191">
            <v>0.60916512475736073</v>
          </cell>
          <cell r="O2191">
            <v>97.091858794888424</v>
          </cell>
          <cell r="P2191"/>
          <cell r="Q2191">
            <v>123743.36112637098</v>
          </cell>
        </row>
        <row r="2192">
          <cell r="D2192">
            <v>41272</v>
          </cell>
          <cell r="E2192" t="str">
            <v/>
          </cell>
          <cell r="F2192">
            <v>110128.49586400056</v>
          </cell>
          <cell r="G2192">
            <v>3036711.2927160012</v>
          </cell>
          <cell r="H2192">
            <v>0.84622060977081848</v>
          </cell>
          <cell r="I2192">
            <v>48.197821347311653</v>
          </cell>
          <cell r="J2192">
            <v>17853484.682119992</v>
          </cell>
          <cell r="K2192">
            <v>0.61390204709875551</v>
          </cell>
          <cell r="L2192">
            <v>96.886249996828212</v>
          </cell>
          <cell r="M2192">
            <v>17932697.594283991</v>
          </cell>
          <cell r="N2192">
            <v>0.61143163453581217</v>
          </cell>
          <cell r="O2192">
            <v>96.994016797267534</v>
          </cell>
          <cell r="P2192"/>
          <cell r="Q2192">
            <v>123743.36112637098</v>
          </cell>
        </row>
        <row r="2193">
          <cell r="D2193">
            <v>41273</v>
          </cell>
          <cell r="E2193" t="str">
            <v/>
          </cell>
          <cell r="F2193">
            <v>77614.896073999815</v>
          </cell>
          <cell r="G2193">
            <v>3114326.188790001</v>
          </cell>
          <cell r="H2193">
            <v>0.83892074705851405</v>
          </cell>
          <cell r="I2193">
            <v>48.672068552789092</v>
          </cell>
          <cell r="J2193">
            <v>17931099.578193992</v>
          </cell>
          <cell r="K2193">
            <v>0.61395849471902175</v>
          </cell>
          <cell r="L2193">
            <v>96.883720055116342</v>
          </cell>
          <cell r="M2193">
            <v>17975089.733263995</v>
          </cell>
          <cell r="N2193">
            <v>0.61287252488446453</v>
          </cell>
          <cell r="O2193">
            <v>96.930602269623449</v>
          </cell>
          <cell r="P2193"/>
          <cell r="Q2193">
            <v>123743.36112637098</v>
          </cell>
        </row>
        <row r="2194">
          <cell r="D2194">
            <v>41274</v>
          </cell>
          <cell r="E2194" t="str">
            <v>*</v>
          </cell>
          <cell r="F2194">
            <v>80099.683504000335</v>
          </cell>
          <cell r="G2194">
            <v>3194425.8722940013</v>
          </cell>
          <cell r="H2194">
            <v>0.83273959057260016</v>
          </cell>
          <cell r="I2194">
            <v>49.077026182641518</v>
          </cell>
          <cell r="J2194">
            <v>18011199.261697993</v>
          </cell>
          <cell r="K2194">
            <v>0.61409918586620216</v>
          </cell>
          <cell r="L2194">
            <v>96.837621756190586</v>
          </cell>
          <cell r="M2194">
            <v>18011199.261697993</v>
          </cell>
          <cell r="N2194">
            <v>0.61409918586620216</v>
          </cell>
          <cell r="O2194">
            <v>96.875866998204657</v>
          </cell>
          <cell r="P2194"/>
          <cell r="Q2194">
            <v>123743.36112637098</v>
          </cell>
        </row>
        <row r="2195">
          <cell r="D2195">
            <v>41275</v>
          </cell>
          <cell r="E2195" t="str">
            <v/>
          </cell>
          <cell r="F2195">
            <v>96360.866049999473</v>
          </cell>
          <cell r="G2195">
            <v>96360.866049999473</v>
          </cell>
          <cell r="H2195">
            <v>0.71225878489391747</v>
          </cell>
          <cell r="I2195">
            <v>60.212643391951289</v>
          </cell>
          <cell r="J2195">
            <v>96360.866049999473</v>
          </cell>
          <cell r="K2195">
            <v>0.71225878489391747</v>
          </cell>
          <cell r="L2195">
            <v>60.212643391951289</v>
          </cell>
          <cell r="M2195">
            <v>18049165.326661997</v>
          </cell>
          <cell r="N2195">
            <v>0.61539516227081059</v>
          </cell>
          <cell r="O2195">
            <v>97.716887604443698</v>
          </cell>
          <cell r="P2195"/>
          <cell r="Q2195">
            <v>135289.12256849353</v>
          </cell>
        </row>
        <row r="2196">
          <cell r="D2196">
            <v>41276</v>
          </cell>
          <cell r="E2196" t="str">
            <v/>
          </cell>
          <cell r="F2196">
            <v>89897.931962000061</v>
          </cell>
          <cell r="G2196">
            <v>186258.79801199952</v>
          </cell>
          <cell r="H2196">
            <v>0.68837314662049531</v>
          </cell>
          <cell r="I2196">
            <v>62.102869446103384</v>
          </cell>
          <cell r="J2196">
            <v>186258.79801199952</v>
          </cell>
          <cell r="K2196">
            <v>0.68837314662049531</v>
          </cell>
          <cell r="L2196">
            <v>62.102869446103384</v>
          </cell>
          <cell r="M2196">
            <v>18074607.593617994</v>
          </cell>
          <cell r="N2196">
            <v>0.61626413893228238</v>
          </cell>
          <cell r="O2196">
            <v>97.684686802351806</v>
          </cell>
          <cell r="P2196"/>
          <cell r="Q2196">
            <v>135289.12256849353</v>
          </cell>
        </row>
        <row r="2197">
          <cell r="D2197">
            <v>41277</v>
          </cell>
          <cell r="E2197" t="str">
            <v/>
          </cell>
          <cell r="F2197">
            <v>75841.483216000575</v>
          </cell>
          <cell r="G2197">
            <v>262100.28122800009</v>
          </cell>
          <cell r="H2197">
            <v>0.64577815829282015</v>
          </cell>
          <cell r="I2197">
            <v>65.562672485976549</v>
          </cell>
          <cell r="J2197">
            <v>262100.28122800009</v>
          </cell>
          <cell r="K2197">
            <v>0.64577815829282015</v>
          </cell>
          <cell r="L2197">
            <v>65.562672485976549</v>
          </cell>
          <cell r="M2197">
            <v>18102985.794815995</v>
          </cell>
          <cell r="N2197">
            <v>0.61723322246382895</v>
          </cell>
          <cell r="O2197">
            <v>97.648380837476481</v>
          </cell>
          <cell r="P2197"/>
          <cell r="Q2197">
            <v>135289.12256849353</v>
          </cell>
        </row>
        <row r="2198">
          <cell r="D2198">
            <v>41278</v>
          </cell>
          <cell r="E2198" t="str">
            <v/>
          </cell>
          <cell r="F2198">
            <v>62285.032823999398</v>
          </cell>
          <cell r="G2198">
            <v>324385.31405199948</v>
          </cell>
          <cell r="H2198">
            <v>0.59942977656568663</v>
          </cell>
          <cell r="I2198">
            <v>69.436522882847839</v>
          </cell>
          <cell r="J2198">
            <v>324385.31405199948</v>
          </cell>
          <cell r="K2198">
            <v>0.59942977656568663</v>
          </cell>
          <cell r="L2198">
            <v>69.436522882847839</v>
          </cell>
          <cell r="M2198">
            <v>18114999.005219992</v>
          </cell>
          <cell r="N2198">
            <v>0.6176443342390121</v>
          </cell>
          <cell r="O2198">
            <v>97.632852227446776</v>
          </cell>
          <cell r="P2198"/>
          <cell r="Q2198">
            <v>135289.12256849353</v>
          </cell>
        </row>
        <row r="2199">
          <cell r="D2199">
            <v>41279</v>
          </cell>
          <cell r="E2199" t="str">
            <v/>
          </cell>
          <cell r="F2199">
            <v>74549.007088000246</v>
          </cell>
          <cell r="G2199">
            <v>398934.32113999972</v>
          </cell>
          <cell r="H2199">
            <v>0.58975077015231459</v>
          </cell>
          <cell r="I2199">
            <v>70.256903700632193</v>
          </cell>
          <cell r="J2199">
            <v>398934.32113999972</v>
          </cell>
          <cell r="K2199">
            <v>0.58975077015231459</v>
          </cell>
          <cell r="L2199">
            <v>70.256903700632193</v>
          </cell>
          <cell r="M2199">
            <v>18148287.418337993</v>
          </cell>
          <cell r="N2199">
            <v>0.6187808436313238</v>
          </cell>
          <cell r="O2199">
            <v>97.58952912016737</v>
          </cell>
          <cell r="P2199"/>
          <cell r="Q2199">
            <v>135289.12256849353</v>
          </cell>
        </row>
        <row r="2200">
          <cell r="D2200">
            <v>41280</v>
          </cell>
          <cell r="E2200" t="str">
            <v/>
          </cell>
          <cell r="F2200">
            <v>76618.875077999604</v>
          </cell>
          <cell r="G2200">
            <v>475553.19621799933</v>
          </cell>
          <cell r="H2200">
            <v>0.58584803073289526</v>
          </cell>
          <cell r="I2200">
            <v>70.588598564148299</v>
          </cell>
          <cell r="J2200">
            <v>475553.19621799933</v>
          </cell>
          <cell r="K2200">
            <v>0.58584803073289526</v>
          </cell>
          <cell r="L2200">
            <v>70.588598564148299</v>
          </cell>
          <cell r="M2200">
            <v>18166793.785379995</v>
          </cell>
          <cell r="N2200">
            <v>0.61941335129266439</v>
          </cell>
          <cell r="O2200">
            <v>97.565166099792791</v>
          </cell>
          <cell r="P2200"/>
          <cell r="Q2200">
            <v>135289.12256849353</v>
          </cell>
        </row>
        <row r="2201">
          <cell r="D2201">
            <v>41281</v>
          </cell>
          <cell r="E2201" t="str">
            <v/>
          </cell>
          <cell r="F2201">
            <v>54976.185594000664</v>
          </cell>
          <cell r="G2201">
            <v>530529.38181199995</v>
          </cell>
          <cell r="H2201">
            <v>0.56020698670033886</v>
          </cell>
          <cell r="I2201">
            <v>72.778475036406491</v>
          </cell>
          <cell r="J2201">
            <v>530529.38181199995</v>
          </cell>
          <cell r="K2201">
            <v>0.56020698670033886</v>
          </cell>
          <cell r="L2201">
            <v>72.778475036406491</v>
          </cell>
          <cell r="M2201">
            <v>18177833.291601993</v>
          </cell>
          <cell r="N2201">
            <v>0.6197912720214438</v>
          </cell>
          <cell r="O2201">
            <v>97.550522847183601</v>
          </cell>
          <cell r="P2201"/>
          <cell r="Q2201">
            <v>135289.12256849353</v>
          </cell>
        </row>
        <row r="2202">
          <cell r="D2202">
            <v>41282</v>
          </cell>
          <cell r="E2202" t="str">
            <v/>
          </cell>
          <cell r="F2202">
            <v>66230.485529999249</v>
          </cell>
          <cell r="G2202">
            <v>596759.8673419992</v>
          </cell>
          <cell r="H2202">
            <v>0.5513745820916558</v>
          </cell>
          <cell r="I2202">
            <v>73.53611678702471</v>
          </cell>
          <cell r="J2202">
            <v>596759.8673419992</v>
          </cell>
          <cell r="K2202">
            <v>0.5513745820916558</v>
          </cell>
          <cell r="L2202">
            <v>73.53611678702471</v>
          </cell>
          <cell r="M2202">
            <v>18194908.786771998</v>
          </cell>
          <cell r="N2202">
            <v>0.6203749981420108</v>
          </cell>
          <cell r="O2202">
            <v>97.527777778447572</v>
          </cell>
          <cell r="P2202"/>
          <cell r="Q2202">
            <v>135289.12256849353</v>
          </cell>
        </row>
        <row r="2203">
          <cell r="D2203">
            <v>41283</v>
          </cell>
          <cell r="E2203" t="str">
            <v/>
          </cell>
          <cell r="F2203">
            <v>62351.439796000792</v>
          </cell>
          <cell r="G2203">
            <v>659111.30713800003</v>
          </cell>
          <cell r="H2203">
            <v>0.5413191267089722</v>
          </cell>
          <cell r="I2203">
            <v>74.399981199373073</v>
          </cell>
          <cell r="J2203">
            <v>659111.30713800003</v>
          </cell>
          <cell r="K2203">
            <v>0.5413191267089722</v>
          </cell>
          <cell r="L2203">
            <v>74.399981199373073</v>
          </cell>
          <cell r="M2203">
            <v>18213131.658063997</v>
          </cell>
          <cell r="N2203">
            <v>0.62099784824296078</v>
          </cell>
          <cell r="O2203">
            <v>97.503336983837059</v>
          </cell>
          <cell r="P2203"/>
          <cell r="Q2203">
            <v>135289.12256849353</v>
          </cell>
        </row>
        <row r="2204">
          <cell r="D2204">
            <v>41284</v>
          </cell>
          <cell r="E2204" t="str">
            <v/>
          </cell>
          <cell r="F2204">
            <v>58329.211519999553</v>
          </cell>
          <cell r="G2204">
            <v>717440.51865799958</v>
          </cell>
          <cell r="H2204">
            <v>0.53030170130253995</v>
          </cell>
          <cell r="I2204">
            <v>75.347415843242445</v>
          </cell>
          <cell r="J2204">
            <v>717440.51865799958</v>
          </cell>
          <cell r="K2204">
            <v>0.53030170130253995</v>
          </cell>
          <cell r="L2204">
            <v>75.347415843242445</v>
          </cell>
          <cell r="M2204">
            <v>18235266.461518001</v>
          </cell>
          <cell r="N2204">
            <v>0.62175408358751372</v>
          </cell>
          <cell r="O2204">
            <v>97.47342351883664</v>
          </cell>
          <cell r="P2204"/>
          <cell r="Q2204">
            <v>135289.12256849353</v>
          </cell>
        </row>
        <row r="2205">
          <cell r="D2205">
            <v>41285</v>
          </cell>
          <cell r="E2205" t="str">
            <v/>
          </cell>
          <cell r="F2205">
            <v>64984.799996000038</v>
          </cell>
          <cell r="G2205">
            <v>782425.31865399959</v>
          </cell>
          <cell r="H2205">
            <v>0.52575974381887025</v>
          </cell>
          <cell r="I2205">
            <v>75.738095380517194</v>
          </cell>
          <cell r="J2205">
            <v>782425.31865399959</v>
          </cell>
          <cell r="K2205">
            <v>0.52575974381887025</v>
          </cell>
          <cell r="L2205">
            <v>75.738095380517194</v>
          </cell>
          <cell r="M2205">
            <v>18261438.349798001</v>
          </cell>
          <cell r="N2205">
            <v>0.62264797240236602</v>
          </cell>
          <cell r="O2205">
            <v>97.437726053990886</v>
          </cell>
          <cell r="P2205"/>
          <cell r="Q2205">
            <v>135289.12256849353</v>
          </cell>
        </row>
        <row r="2206">
          <cell r="D2206">
            <v>41286</v>
          </cell>
          <cell r="E2206" t="str">
            <v/>
          </cell>
          <cell r="F2206">
            <v>75242.808980000147</v>
          </cell>
          <cell r="G2206">
            <v>857668.1276339998</v>
          </cell>
          <cell r="H2206">
            <v>0.52829335139870781</v>
          </cell>
          <cell r="I2206">
            <v>75.520165383263901</v>
          </cell>
          <cell r="J2206">
            <v>857668.1276339998</v>
          </cell>
          <cell r="K2206">
            <v>0.52829335139870781</v>
          </cell>
          <cell r="L2206">
            <v>75.520165383263901</v>
          </cell>
          <cell r="M2206">
            <v>18295639.785982002</v>
          </cell>
          <cell r="N2206">
            <v>0.62381564435942694</v>
          </cell>
          <cell r="O2206">
            <v>97.390538666591567</v>
          </cell>
          <cell r="P2206"/>
          <cell r="Q2206">
            <v>135289.12256849353</v>
          </cell>
        </row>
        <row r="2207">
          <cell r="D2207">
            <v>41287</v>
          </cell>
          <cell r="E2207" t="str">
            <v/>
          </cell>
          <cell r="F2207">
            <v>84178.851074000326</v>
          </cell>
          <cell r="G2207">
            <v>941846.97870800016</v>
          </cell>
          <cell r="H2207">
            <v>0.53551805361324289</v>
          </cell>
          <cell r="I2207">
            <v>74.898767216962142</v>
          </cell>
          <cell r="J2207">
            <v>941846.97870800016</v>
          </cell>
          <cell r="K2207">
            <v>0.53551805361324289</v>
          </cell>
          <cell r="L2207">
            <v>74.898767216962142</v>
          </cell>
          <cell r="M2207">
            <v>18345181.880614001</v>
          </cell>
          <cell r="N2207">
            <v>0.62550638470846365</v>
          </cell>
          <cell r="O2207">
            <v>97.321087971972247</v>
          </cell>
          <cell r="P2207"/>
          <cell r="Q2207">
            <v>135289.12256849353</v>
          </cell>
        </row>
        <row r="2208">
          <cell r="D2208">
            <v>41288</v>
          </cell>
          <cell r="E2208" t="str">
            <v/>
          </cell>
          <cell r="F2208">
            <v>74762.710869999311</v>
          </cell>
          <cell r="G2208">
            <v>1016609.6895779995</v>
          </cell>
          <cell r="H2208">
            <v>0.53673921782024137</v>
          </cell>
          <cell r="I2208">
            <v>74.793752347357028</v>
          </cell>
          <cell r="J2208">
            <v>1016609.6895779995</v>
          </cell>
          <cell r="K2208">
            <v>0.53673921782024137</v>
          </cell>
          <cell r="L2208">
            <v>74.793752347357028</v>
          </cell>
          <cell r="M2208">
            <v>18389682.971215997</v>
          </cell>
          <cell r="N2208">
            <v>0.62702525235853024</v>
          </cell>
          <cell r="O2208">
            <v>97.257552484912395</v>
          </cell>
          <cell r="P2208"/>
          <cell r="Q2208">
            <v>135289.12256849353</v>
          </cell>
        </row>
        <row r="2209">
          <cell r="D2209">
            <v>41289</v>
          </cell>
          <cell r="E2209" t="str">
            <v/>
          </cell>
          <cell r="F2209">
            <v>83196.568598000362</v>
          </cell>
          <cell r="G2209">
            <v>1099806.2581759999</v>
          </cell>
          <cell r="H2209">
            <v>0.54195352752482395</v>
          </cell>
          <cell r="I2209">
            <v>74.345448997279647</v>
          </cell>
          <cell r="J2209">
            <v>1099806.2581759999</v>
          </cell>
          <cell r="K2209">
            <v>0.54195352752482395</v>
          </cell>
          <cell r="L2209">
            <v>74.345448997279647</v>
          </cell>
          <cell r="M2209">
            <v>18433715.194829997</v>
          </cell>
          <cell r="N2209">
            <v>0.62852814065356921</v>
          </cell>
          <cell r="O2209">
            <v>97.193609321836533</v>
          </cell>
          <cell r="P2209"/>
          <cell r="Q2209">
            <v>135289.12256849353</v>
          </cell>
        </row>
        <row r="2210">
          <cell r="D2210">
            <v>41290</v>
          </cell>
          <cell r="E2210" t="str">
            <v/>
          </cell>
          <cell r="F2210">
            <v>115774.96900800013</v>
          </cell>
          <cell r="G2210">
            <v>1215581.227184</v>
          </cell>
          <cell r="H2210">
            <v>0.56156640871505648</v>
          </cell>
          <cell r="I2210">
            <v>72.661985609851214</v>
          </cell>
          <cell r="J2210">
            <v>1215581.227184</v>
          </cell>
          <cell r="K2210">
            <v>0.56156640871505648</v>
          </cell>
          <cell r="L2210">
            <v>72.661985609851214</v>
          </cell>
          <cell r="M2210">
            <v>18511219.872476</v>
          </cell>
          <cell r="N2210">
            <v>0.63117233803363015</v>
          </cell>
          <cell r="O2210">
            <v>97.078481046022517</v>
          </cell>
          <cell r="P2210"/>
          <cell r="Q2210">
            <v>135289.12256849353</v>
          </cell>
        </row>
        <row r="2211">
          <cell r="D2211">
            <v>41291</v>
          </cell>
          <cell r="E2211" t="str">
            <v/>
          </cell>
          <cell r="F2211">
            <v>125939.83660999947</v>
          </cell>
          <cell r="G2211">
            <v>1341521.0637939994</v>
          </cell>
          <cell r="H2211">
            <v>0.58329156294613782</v>
          </cell>
          <cell r="I2211">
            <v>70.806135257635731</v>
          </cell>
          <cell r="J2211">
            <v>1341521.0637939994</v>
          </cell>
          <cell r="K2211">
            <v>0.58329156294613782</v>
          </cell>
          <cell r="L2211">
            <v>70.806135257635731</v>
          </cell>
          <cell r="M2211">
            <v>18604869.554157998</v>
          </cell>
          <cell r="N2211">
            <v>0.63436704180235359</v>
          </cell>
          <cell r="O2211">
            <v>96.934856776228585</v>
          </cell>
          <cell r="P2211"/>
          <cell r="Q2211">
            <v>135289.12256849353</v>
          </cell>
        </row>
        <row r="2212">
          <cell r="D2212">
            <v>41292</v>
          </cell>
          <cell r="E2212" t="str">
            <v/>
          </cell>
          <cell r="F2212">
            <v>272195.83667200053</v>
          </cell>
          <cell r="G2212">
            <v>1613716.900466</v>
          </cell>
          <cell r="H2212">
            <v>0.6626618401593205</v>
          </cell>
          <cell r="I2212">
            <v>64.178466745271592</v>
          </cell>
          <cell r="J2212">
            <v>1613716.900466</v>
          </cell>
          <cell r="K2212">
            <v>0.6626618401593205</v>
          </cell>
          <cell r="L2212">
            <v>64.178466745271592</v>
          </cell>
          <cell r="M2212">
            <v>18842002.360229999</v>
          </cell>
          <cell r="N2212">
            <v>0.64245409266556497</v>
          </cell>
          <cell r="O2212">
            <v>96.548605901539759</v>
          </cell>
          <cell r="P2212"/>
          <cell r="Q2212">
            <v>135289.12256849353</v>
          </cell>
        </row>
        <row r="2213">
          <cell r="D2213">
            <v>41293</v>
          </cell>
          <cell r="E2213" t="str">
            <v/>
          </cell>
          <cell r="F2213">
            <v>400924.51924999966</v>
          </cell>
          <cell r="G2213">
            <v>2014641.4197159996</v>
          </cell>
          <cell r="H2213">
            <v>0.78375671982600648</v>
          </cell>
          <cell r="I2213">
            <v>54.796430680670042</v>
          </cell>
          <cell r="J2213">
            <v>2014641.4197159996</v>
          </cell>
          <cell r="K2213">
            <v>0.78375671982600648</v>
          </cell>
          <cell r="L2213">
            <v>54.796430680670042</v>
          </cell>
          <cell r="M2213">
            <v>19207233.631692</v>
          </cell>
          <cell r="N2213">
            <v>0.65490895594233045</v>
          </cell>
          <cell r="O2213">
            <v>95.887703752985374</v>
          </cell>
          <cell r="P2213"/>
          <cell r="Q2213">
            <v>135289.12256849353</v>
          </cell>
        </row>
        <row r="2214">
          <cell r="D2214">
            <v>41294</v>
          </cell>
          <cell r="E2214" t="str">
            <v/>
          </cell>
          <cell r="F2214">
            <v>253953.96555399982</v>
          </cell>
          <cell r="G2214">
            <v>2268595.3852699995</v>
          </cell>
          <cell r="H2214">
            <v>0.83842490149992122</v>
          </cell>
          <cell r="I2214">
            <v>50.917925016163792</v>
          </cell>
          <cell r="J2214">
            <v>2268595.3852699995</v>
          </cell>
          <cell r="K2214">
            <v>0.83842490149992122</v>
          </cell>
          <cell r="L2214">
            <v>50.917925016163792</v>
          </cell>
          <cell r="M2214">
            <v>19423427.030911997</v>
          </cell>
          <cell r="N2214">
            <v>0.66228212416923826</v>
          </cell>
          <cell r="O2214">
            <v>95.45721299246172</v>
          </cell>
          <cell r="P2214"/>
          <cell r="Q2214">
            <v>135289.12256849353</v>
          </cell>
        </row>
        <row r="2215">
          <cell r="D2215">
            <v>41295</v>
          </cell>
          <cell r="E2215" t="str">
            <v/>
          </cell>
          <cell r="F2215">
            <v>302013.21561400051</v>
          </cell>
          <cell r="G2215">
            <v>2570608.6008839998</v>
          </cell>
          <cell r="H2215">
            <v>0.90480247821442872</v>
          </cell>
          <cell r="I2215">
            <v>46.526669001072776</v>
          </cell>
          <cell r="J2215">
            <v>2570608.6008839998</v>
          </cell>
          <cell r="K2215">
            <v>0.90480247821442872</v>
          </cell>
          <cell r="L2215">
            <v>46.526669001072776</v>
          </cell>
          <cell r="M2215">
            <v>19684046.798648</v>
          </cell>
          <cell r="N2215">
            <v>0.67117014163663435</v>
          </cell>
          <cell r="O2215">
            <v>94.898117224718064</v>
          </cell>
          <cell r="P2215"/>
          <cell r="Q2215">
            <v>135289.12256849353</v>
          </cell>
        </row>
        <row r="2216">
          <cell r="D2216">
            <v>41296</v>
          </cell>
          <cell r="E2216" t="str">
            <v/>
          </cell>
          <cell r="F2216">
            <v>241464.5042739994</v>
          </cell>
          <cell r="G2216">
            <v>2812073.1051579993</v>
          </cell>
          <cell r="H2216">
            <v>0.94480252627254768</v>
          </cell>
          <cell r="I2216">
            <v>44.048751376499915</v>
          </cell>
          <cell r="J2216">
            <v>2812073.1051579993</v>
          </cell>
          <cell r="K2216">
            <v>0.94480252627254768</v>
          </cell>
          <cell r="L2216">
            <v>44.048751376499915</v>
          </cell>
          <cell r="M2216">
            <v>19889445.189396001</v>
          </cell>
          <cell r="N2216">
            <v>0.67817530578724206</v>
          </cell>
          <cell r="O2216">
            <v>94.425787796259172</v>
          </cell>
          <cell r="P2216"/>
          <cell r="Q2216">
            <v>135289.12256849353</v>
          </cell>
        </row>
        <row r="2217">
          <cell r="D2217">
            <v>41297</v>
          </cell>
          <cell r="E2217" t="str">
            <v/>
          </cell>
          <cell r="F2217">
            <v>313436.25502200041</v>
          </cell>
          <cell r="G2217">
            <v>3125509.3601799998</v>
          </cell>
          <cell r="H2217">
            <v>1.0044540812464451</v>
          </cell>
          <cell r="I2217">
            <v>40.583510708108392</v>
          </cell>
          <cell r="J2217">
            <v>3125509.3601799998</v>
          </cell>
          <cell r="K2217">
            <v>1.0044540812464451</v>
          </cell>
          <cell r="L2217">
            <v>40.583510708108392</v>
          </cell>
          <cell r="M2217">
            <v>20162845.875379998</v>
          </cell>
          <cell r="N2217">
            <v>0.68749920094235628</v>
          </cell>
          <cell r="O2217">
            <v>93.752872023758087</v>
          </cell>
          <cell r="P2217"/>
          <cell r="Q2217">
            <v>135289.12256849353</v>
          </cell>
        </row>
        <row r="2218">
          <cell r="D2218">
            <v>41298</v>
          </cell>
          <cell r="E2218" t="str">
            <v/>
          </cell>
          <cell r="F2218">
            <v>235512.51005599985</v>
          </cell>
          <cell r="G2218">
            <v>3361021.8702359996</v>
          </cell>
          <cell r="H2218">
            <v>1.0351355324638154</v>
          </cell>
          <cell r="I2218">
            <v>38.90545680655503</v>
          </cell>
          <cell r="J2218">
            <v>3361021.8702359996</v>
          </cell>
          <cell r="K2218">
            <v>1.0351355324638154</v>
          </cell>
          <cell r="L2218">
            <v>38.90545680655503</v>
          </cell>
          <cell r="M2218">
            <v>20368875.925505999</v>
          </cell>
          <cell r="N2218">
            <v>0.69452597739018329</v>
          </cell>
          <cell r="O2218">
            <v>93.211823662222372</v>
          </cell>
          <cell r="P2218"/>
          <cell r="Q2218">
            <v>135289.12256849353</v>
          </cell>
        </row>
        <row r="2219">
          <cell r="D2219">
            <v>41299</v>
          </cell>
          <cell r="E2219" t="str">
            <v/>
          </cell>
          <cell r="F2219">
            <v>181455.18130999996</v>
          </cell>
          <cell r="G2219">
            <v>3542477.0515459995</v>
          </cell>
          <cell r="H2219">
            <v>1.0473797107383944</v>
          </cell>
          <cell r="I2219">
            <v>38.255031036152289</v>
          </cell>
          <cell r="J2219">
            <v>3542477.0515459995</v>
          </cell>
          <cell r="K2219">
            <v>1.0473797107383944</v>
          </cell>
          <cell r="L2219">
            <v>38.255031036152289</v>
          </cell>
          <cell r="M2219">
            <v>20524352.048130002</v>
          </cell>
          <cell r="N2219">
            <v>0.69982902590086615</v>
          </cell>
          <cell r="O2219">
            <v>92.783974560283312</v>
          </cell>
          <cell r="P2219"/>
          <cell r="Q2219">
            <v>135289.12256849353</v>
          </cell>
        </row>
        <row r="2220">
          <cell r="D2220">
            <v>41300</v>
          </cell>
          <cell r="E2220" t="str">
            <v/>
          </cell>
          <cell r="F2220">
            <v>197581.71472200099</v>
          </cell>
          <cell r="G2220">
            <v>3740058.7662680005</v>
          </cell>
          <cell r="H2220">
            <v>1.0632666644312356</v>
          </cell>
          <cell r="I2220">
            <v>37.427173187253992</v>
          </cell>
          <cell r="J2220">
            <v>3740058.7662680005</v>
          </cell>
          <cell r="K2220">
            <v>1.0632666644312356</v>
          </cell>
          <cell r="L2220">
            <v>37.427173187253992</v>
          </cell>
          <cell r="M2220">
            <v>20695721.863572001</v>
          </cell>
          <cell r="N2220">
            <v>0.70567403686801233</v>
          </cell>
          <cell r="O2220">
            <v>92.292805579193399</v>
          </cell>
          <cell r="P2220"/>
          <cell r="Q2220">
            <v>135289.12256849353</v>
          </cell>
        </row>
        <row r="2221">
          <cell r="D2221">
            <v>41301</v>
          </cell>
          <cell r="E2221" t="str">
            <v/>
          </cell>
          <cell r="F2221">
            <v>213709.94808799843</v>
          </cell>
          <cell r="G2221">
            <v>3953768.7143559987</v>
          </cell>
          <cell r="H2221">
            <v>1.0823921061010986</v>
          </cell>
          <cell r="I2221">
            <v>36.454288470308605</v>
          </cell>
          <cell r="J2221">
            <v>3953768.7143559987</v>
          </cell>
          <cell r="K2221">
            <v>1.0823921061010986</v>
          </cell>
          <cell r="L2221">
            <v>36.454288470308605</v>
          </cell>
          <cell r="M2221">
            <v>20880395.903085995</v>
          </cell>
          <cell r="N2221">
            <v>0.71197271944116403</v>
          </cell>
          <cell r="O2221">
            <v>91.740407244426507</v>
          </cell>
          <cell r="P2221"/>
          <cell r="Q2221">
            <v>135289.12256849353</v>
          </cell>
        </row>
        <row r="2222">
          <cell r="D2222">
            <v>41302</v>
          </cell>
          <cell r="E2222" t="str">
            <v/>
          </cell>
          <cell r="F2222">
            <v>436179.63961400138</v>
          </cell>
          <cell r="G2222">
            <v>4389948.3539700005</v>
          </cell>
          <cell r="H2222">
            <v>1.1588800844300473</v>
          </cell>
          <cell r="I2222">
            <v>32.812876866063398</v>
          </cell>
          <cell r="J2222">
            <v>4389948.3539700005</v>
          </cell>
          <cell r="K2222">
            <v>1.1588800844300473</v>
          </cell>
          <cell r="L2222">
            <v>32.812876866063398</v>
          </cell>
          <cell r="M2222">
            <v>21293568.902969997</v>
          </cell>
          <cell r="N2222">
            <v>0.72606273270558064</v>
          </cell>
          <cell r="O2222">
            <v>90.417692039631348</v>
          </cell>
          <cell r="Q2222">
            <v>135289.12256849353</v>
          </cell>
        </row>
        <row r="2223">
          <cell r="D2223">
            <v>41303</v>
          </cell>
          <cell r="E2223" t="str">
            <v/>
          </cell>
          <cell r="F2223">
            <v>190391.33836999905</v>
          </cell>
          <cell r="G2223">
            <v>4580339.6923399996</v>
          </cell>
          <cell r="H2223">
            <v>1.1674460223641523</v>
          </cell>
          <cell r="I2223">
            <v>32.428987350767066</v>
          </cell>
          <cell r="J2223">
            <v>4580339.6923399996</v>
          </cell>
          <cell r="K2223">
            <v>1.1674460223641523</v>
          </cell>
          <cell r="L2223">
            <v>32.428987350767066</v>
          </cell>
          <cell r="M2223">
            <v>21447414.728775997</v>
          </cell>
          <cell r="N2223">
            <v>0.73131032089353332</v>
          </cell>
          <cell r="O2223">
            <v>89.894380401813194</v>
          </cell>
          <cell r="Q2223">
            <v>135289.12256849353</v>
          </cell>
        </row>
        <row r="2224">
          <cell r="D2224">
            <v>41304</v>
          </cell>
          <cell r="E2224" t="str">
            <v/>
          </cell>
          <cell r="F2224">
            <v>184130.40415799958</v>
          </cell>
          <cell r="G2224">
            <v>4764470.0964979995</v>
          </cell>
          <cell r="H2224">
            <v>1.1738982918073264</v>
          </cell>
          <cell r="I2224">
            <v>32.14289320388788</v>
          </cell>
          <cell r="J2224">
            <v>4764470.0964979995</v>
          </cell>
          <cell r="K2224">
            <v>1.1738982918073264</v>
          </cell>
          <cell r="L2224">
            <v>32.14289320388788</v>
          </cell>
          <cell r="M2224">
            <v>21610480.109547995</v>
          </cell>
          <cell r="N2224">
            <v>0.73687230239688573</v>
          </cell>
          <cell r="O2224">
            <v>89.321632833828389</v>
          </cell>
          <cell r="P2224"/>
          <cell r="Q2224">
            <v>135289.12256849353</v>
          </cell>
        </row>
        <row r="2225">
          <cell r="D2225">
            <v>41305</v>
          </cell>
          <cell r="E2225" t="str">
            <v>*</v>
          </cell>
          <cell r="F2225">
            <v>201381.29276200154</v>
          </cell>
          <cell r="G2225">
            <v>4965851.3892600015</v>
          </cell>
          <cell r="H2225">
            <v>1.1840475527598935</v>
          </cell>
          <cell r="I2225">
            <v>31.698157956384819</v>
          </cell>
          <cell r="J2225">
            <v>4965851.3892600015</v>
          </cell>
          <cell r="K2225">
            <v>1.1840475527598935</v>
          </cell>
          <cell r="L2225">
            <v>31.698157956384819</v>
          </cell>
          <cell r="M2225">
            <v>21782090.317597996</v>
          </cell>
          <cell r="N2225">
            <v>0.7427256726635596</v>
          </cell>
          <cell r="O2225">
            <v>88.698908490262212</v>
          </cell>
          <cell r="P2225"/>
          <cell r="Q2225">
            <v>135289.12256849353</v>
          </cell>
        </row>
        <row r="2226">
          <cell r="D2226">
            <v>41306</v>
          </cell>
          <cell r="E2226" t="str">
            <v/>
          </cell>
          <cell r="F2226">
            <v>217340.87724999906</v>
          </cell>
          <cell r="G2226">
            <v>217340.87724999906</v>
          </cell>
          <cell r="H2226">
            <v>1.9841004731355005</v>
          </cell>
          <cell r="I2226">
            <v>7.2620247426174682</v>
          </cell>
          <cell r="J2226">
            <v>5183192.2665100005</v>
          </cell>
          <cell r="K2226">
            <v>1.2044120762394399</v>
          </cell>
          <cell r="L2226">
            <v>28.352840842465298</v>
          </cell>
          <cell r="M2226">
            <v>21966662.929463997</v>
          </cell>
          <cell r="N2226">
            <v>0.74900601044517934</v>
          </cell>
          <cell r="O2226">
            <v>85.891185542453471</v>
          </cell>
          <cell r="P2226"/>
          <cell r="Q2226">
            <v>109541.2657739718</v>
          </cell>
        </row>
        <row r="2227">
          <cell r="D2227">
            <v>41307</v>
          </cell>
          <cell r="E2227" t="str">
            <v/>
          </cell>
          <cell r="F2227">
            <v>233036.97336400059</v>
          </cell>
          <cell r="G2227">
            <v>450377.85061399965</v>
          </cell>
          <cell r="H2227">
            <v>2.0557451451369588</v>
          </cell>
          <cell r="I2227">
            <v>6.5038788862130659</v>
          </cell>
          <cell r="J2227">
            <v>5416229.2398740007</v>
          </cell>
          <cell r="K2227">
            <v>1.2273223666244337</v>
          </cell>
          <cell r="L2227">
            <v>27.348794775265016</v>
          </cell>
          <cell r="M2227">
            <v>22162611.501155995</v>
          </cell>
          <cell r="N2227">
            <v>0.7556740103231554</v>
          </cell>
          <cell r="O2227">
            <v>85.112497153109388</v>
          </cell>
          <cell r="P2227"/>
          <cell r="Q2227">
            <v>109541.2657739718</v>
          </cell>
        </row>
        <row r="2228">
          <cell r="D2228">
            <v>41308</v>
          </cell>
          <cell r="E2228" t="str">
            <v/>
          </cell>
          <cell r="F2228">
            <v>185577.15714200019</v>
          </cell>
          <cell r="G2228">
            <v>635955.0077559998</v>
          </cell>
          <cell r="H2228">
            <v>1.9352068016335011</v>
          </cell>
          <cell r="I2228">
            <v>7.8346166475293693</v>
          </cell>
          <cell r="J2228">
            <v>5601806.3970160009</v>
          </cell>
          <cell r="K2228">
            <v>1.2386288856911538</v>
          </cell>
          <cell r="L2228">
            <v>26.866620320752276</v>
          </cell>
          <cell r="M2228">
            <v>22311846.068963993</v>
          </cell>
          <cell r="N2228">
            <v>0.76074900517161304</v>
          </cell>
          <cell r="O2228">
            <v>84.505741582250721</v>
          </cell>
          <cell r="P2228"/>
          <cell r="Q2228">
            <v>109541.2657739718</v>
          </cell>
        </row>
        <row r="2229">
          <cell r="D2229">
            <v>41309</v>
          </cell>
          <cell r="E2229" t="str">
            <v/>
          </cell>
          <cell r="F2229">
            <v>170608.25332199942</v>
          </cell>
          <cell r="G2229">
            <v>806563.26107799925</v>
          </cell>
          <cell r="H2229">
            <v>1.8407749248175282</v>
          </cell>
          <cell r="I2229">
            <v>9.084816998755052</v>
          </cell>
          <cell r="J2229">
            <v>5772414.6503380006</v>
          </cell>
          <cell r="K2229">
            <v>1.246169108758028</v>
          </cell>
          <cell r="L2229">
            <v>26.549868376190766</v>
          </cell>
          <cell r="M2229">
            <v>22460010.711197991</v>
          </cell>
          <cell r="N2229">
            <v>0.76578734115655089</v>
          </cell>
          <cell r="O2229">
            <v>83.891581451551872</v>
          </cell>
          <cell r="P2229"/>
          <cell r="Q2229">
            <v>109541.2657739718</v>
          </cell>
        </row>
        <row r="2230">
          <cell r="D2230">
            <v>41310</v>
          </cell>
          <cell r="E2230" t="str">
            <v/>
          </cell>
          <cell r="F2230">
            <v>168940.49028599969</v>
          </cell>
          <cell r="G2230">
            <v>975503.75136399898</v>
          </cell>
          <cell r="H2230">
            <v>1.7810708037222431</v>
          </cell>
          <cell r="I2230">
            <v>9.986160920546661</v>
          </cell>
          <cell r="J2230">
            <v>5941355.1406240007</v>
          </cell>
          <cell r="K2230">
            <v>1.2530092209348409</v>
          </cell>
          <cell r="L2230">
            <v>26.265814436376544</v>
          </cell>
          <cell r="M2230">
            <v>22597509.699019991</v>
          </cell>
          <cell r="N2230">
            <v>0.77046185394557065</v>
          </cell>
          <cell r="O2230">
            <v>83.311489802135867</v>
          </cell>
          <cell r="P2230"/>
          <cell r="Q2230">
            <v>109541.2657739718</v>
          </cell>
        </row>
        <row r="2231">
          <cell r="D2231">
            <v>41311</v>
          </cell>
          <cell r="E2231" t="str">
            <v/>
          </cell>
          <cell r="F2231">
            <v>127100.25989800044</v>
          </cell>
          <cell r="G2231">
            <v>1102604.0112619994</v>
          </cell>
          <cell r="H2231">
            <v>1.6776082868123874</v>
          </cell>
          <cell r="I2231">
            <v>11.785809116520952</v>
          </cell>
          <cell r="J2231">
            <v>6068455.4005220011</v>
          </cell>
          <cell r="K2231">
            <v>1.2509157318126909</v>
          </cell>
          <cell r="L2231">
            <v>26.352421936835469</v>
          </cell>
          <cell r="M2231">
            <v>22672225.324455995</v>
          </cell>
          <cell r="N2231">
            <v>0.77299564145483979</v>
          </cell>
          <cell r="O2231">
            <v>82.992997059935817</v>
          </cell>
          <cell r="P2231"/>
          <cell r="Q2231">
            <v>109541.2657739718</v>
          </cell>
        </row>
        <row r="2232">
          <cell r="D2232">
            <v>41312</v>
          </cell>
          <cell r="E2232" t="str">
            <v/>
          </cell>
          <cell r="F2232">
            <v>191065.18282399964</v>
          </cell>
          <cell r="G2232">
            <v>1293669.1940859989</v>
          </cell>
          <cell r="H2232">
            <v>1.6871257015668086</v>
          </cell>
          <cell r="I2232">
            <v>11.60646559361841</v>
          </cell>
          <cell r="J2232">
            <v>6259520.5833460009</v>
          </cell>
          <cell r="K2232">
            <v>1.2618088975843103</v>
          </cell>
          <cell r="L2232">
            <v>25.9049348122095</v>
          </cell>
          <cell r="M2232">
            <v>22800971.448691994</v>
          </cell>
          <cell r="N2232">
            <v>0.77737144381028944</v>
          </cell>
          <cell r="O2232">
            <v>82.436374825238474</v>
          </cell>
          <cell r="P2232"/>
          <cell r="Q2232">
            <v>109541.2657739718</v>
          </cell>
        </row>
        <row r="2233">
          <cell r="D2233">
            <v>41313</v>
          </cell>
          <cell r="E2233" t="str">
            <v/>
          </cell>
          <cell r="F2233">
            <v>150358.31261000026</v>
          </cell>
          <cell r="G2233">
            <v>1444027.5066959993</v>
          </cell>
          <cell r="H2233">
            <v>1.6478122382614415</v>
          </cell>
          <cell r="I2233">
            <v>12.366842829674784</v>
          </cell>
          <cell r="J2233">
            <v>6409878.8959560012</v>
          </cell>
          <cell r="K2233">
            <v>1.2642028754040047</v>
          </cell>
          <cell r="L2233">
            <v>25.807635034557585</v>
          </cell>
          <cell r="M2233">
            <v>22896325.254646</v>
          </cell>
          <cell r="N2233">
            <v>0.7806086412674822</v>
          </cell>
          <cell r="O2233">
            <v>82.019308936422149</v>
          </cell>
          <cell r="P2233"/>
          <cell r="Q2233">
            <v>109541.2657739718</v>
          </cell>
        </row>
        <row r="2234">
          <cell r="D2234">
            <v>41314</v>
          </cell>
          <cell r="E2234" t="str">
            <v/>
          </cell>
          <cell r="F2234">
            <v>139102.14428000079</v>
          </cell>
          <cell r="G2234">
            <v>1583129.6509760001</v>
          </cell>
          <cell r="H2234">
            <v>1.6058176186848978</v>
          </cell>
          <cell r="I2234">
            <v>13.238633419354628</v>
          </cell>
          <cell r="J2234">
            <v>6548981.0402360018</v>
          </cell>
          <cell r="K2234">
            <v>1.2643225242364244</v>
          </cell>
          <cell r="L2234">
            <v>25.802781888359227</v>
          </cell>
          <cell r="M2234">
            <v>22991686.136519998</v>
          </cell>
          <cell r="N2234">
            <v>0.78384596571636178</v>
          </cell>
          <cell r="O2234">
            <v>81.597823756972076</v>
          </cell>
          <cell r="P2234"/>
          <cell r="Q2234">
            <v>109541.2657739718</v>
          </cell>
        </row>
        <row r="2235">
          <cell r="D2235">
            <v>41315</v>
          </cell>
          <cell r="E2235" t="str">
            <v/>
          </cell>
          <cell r="F2235">
            <v>136352.37121599907</v>
          </cell>
          <cell r="G2235">
            <v>1719482.0221919992</v>
          </cell>
          <cell r="H2235">
            <v>1.5697116607543957</v>
          </cell>
          <cell r="I2235">
            <v>14.040932884872737</v>
          </cell>
          <cell r="J2235">
            <v>6685333.411452001</v>
          </cell>
          <cell r="K2235">
            <v>1.2639173500428591</v>
          </cell>
          <cell r="L2235">
            <v>25.819220164597599</v>
          </cell>
          <cell r="M2235">
            <v>23077854.834871996</v>
          </cell>
          <cell r="N2235">
            <v>0.78676979616905862</v>
          </cell>
          <cell r="O2235">
            <v>81.213436661777479</v>
          </cell>
          <cell r="P2235"/>
          <cell r="Q2235">
            <v>109541.2657739718</v>
          </cell>
        </row>
        <row r="2236">
          <cell r="D2236">
            <v>41316</v>
          </cell>
          <cell r="E2236" t="str">
            <v/>
          </cell>
          <cell r="F2236">
            <v>146382.2172980005</v>
          </cell>
          <cell r="G2236">
            <v>1865864.2394899998</v>
          </cell>
          <cell r="H2236">
            <v>1.5484942644520974</v>
          </cell>
          <cell r="I2236">
            <v>14.536531507621298</v>
          </cell>
          <cell r="J2236">
            <v>6831715.6287500011</v>
          </cell>
          <cell r="K2236">
            <v>1.2653863689863505</v>
          </cell>
          <cell r="L2236">
            <v>25.759671650821726</v>
          </cell>
          <cell r="M2236">
            <v>23181055.617071997</v>
          </cell>
          <cell r="N2236">
            <v>0.79027417067866368</v>
          </cell>
          <cell r="O2236">
            <v>80.748166296248343</v>
          </cell>
          <cell r="P2236"/>
          <cell r="Q2236">
            <v>109541.2657739718</v>
          </cell>
        </row>
        <row r="2237">
          <cell r="D2237">
            <v>41317</v>
          </cell>
          <cell r="E2237" t="str">
            <v/>
          </cell>
          <cell r="F2237">
            <v>151592.25612399983</v>
          </cell>
          <cell r="G2237">
            <v>2017456.4956139997</v>
          </cell>
          <cell r="H2237">
            <v>1.5347766291235192</v>
          </cell>
          <cell r="I2237">
            <v>14.866865769012971</v>
          </cell>
          <cell r="J2237">
            <v>6983307.8848740011</v>
          </cell>
          <cell r="K2237">
            <v>1.2677427873521139</v>
          </cell>
          <cell r="L2237">
            <v>25.664444340277448</v>
          </cell>
          <cell r="M2237">
            <v>23284688.848546002</v>
          </cell>
          <cell r="N2237">
            <v>0.79379316405340705</v>
          </cell>
          <cell r="O2237">
            <v>80.276052380473416</v>
          </cell>
          <cell r="P2237"/>
          <cell r="Q2237">
            <v>109541.2657739718</v>
          </cell>
        </row>
        <row r="2238">
          <cell r="D2238">
            <v>41318</v>
          </cell>
          <cell r="E2238" t="str">
            <v/>
          </cell>
          <cell r="F2238">
            <v>161329.36498799984</v>
          </cell>
          <cell r="G2238">
            <v>2178785.8606019993</v>
          </cell>
          <cell r="H2238">
            <v>1.5300070815305777</v>
          </cell>
          <cell r="I2238">
            <v>14.983588842696506</v>
          </cell>
          <cell r="J2238">
            <v>7144637.2498620013</v>
          </cell>
          <cell r="K2238">
            <v>1.2717405122302183</v>
          </cell>
          <cell r="L2238">
            <v>25.503711478057522</v>
          </cell>
          <cell r="M2238">
            <v>23413182.452282</v>
          </cell>
          <cell r="N2238">
            <v>0.79815952773140042</v>
          </cell>
          <cell r="O2238">
            <v>79.683589486600241</v>
          </cell>
          <cell r="P2238"/>
          <cell r="Q2238">
            <v>109541.2657739718</v>
          </cell>
        </row>
        <row r="2239">
          <cell r="D2239">
            <v>41319</v>
          </cell>
          <cell r="E2239" t="str">
            <v/>
          </cell>
          <cell r="F2239">
            <v>153736.73406799947</v>
          </cell>
          <cell r="G2239">
            <v>2332522.5946699986</v>
          </cell>
          <cell r="H2239">
            <v>1.5209679711564079</v>
          </cell>
          <cell r="I2239">
            <v>15.207485989486258</v>
          </cell>
          <cell r="J2239">
            <v>7298373.983930001</v>
          </cell>
          <cell r="K2239">
            <v>1.2742596857866033</v>
          </cell>
          <cell r="L2239">
            <v>25.402954870930628</v>
          </cell>
          <cell r="M2239">
            <v>23532402.803326</v>
          </cell>
          <cell r="N2239">
            <v>0.80220961608319419</v>
          </cell>
          <cell r="O2239">
            <v>79.127618867400017</v>
          </cell>
          <cell r="P2239"/>
          <cell r="Q2239">
            <v>109541.2657739718</v>
          </cell>
        </row>
        <row r="2240">
          <cell r="D2240">
            <v>41320</v>
          </cell>
          <cell r="E2240" t="str">
            <v/>
          </cell>
          <cell r="F2240">
            <v>144331.84169200109</v>
          </cell>
          <cell r="G2240">
            <v>2476854.4363619997</v>
          </cell>
          <cell r="H2240">
            <v>1.5074102706784238</v>
          </cell>
          <cell r="I2240">
            <v>15.550009716539147</v>
          </cell>
          <cell r="J2240">
            <v>7442705.8256220017</v>
          </cell>
          <cell r="K2240">
            <v>1.2750730755865185</v>
          </cell>
          <cell r="L2240">
            <v>25.370509737624268</v>
          </cell>
          <cell r="M2240">
            <v>23633263.036371998</v>
          </cell>
          <cell r="N2240">
            <v>0.80563368393649626</v>
          </cell>
          <cell r="O2240">
            <v>78.652896060539646</v>
          </cell>
          <cell r="P2240"/>
          <cell r="Q2240">
            <v>109541.2657739718</v>
          </cell>
        </row>
        <row r="2241">
          <cell r="D2241">
            <v>41321</v>
          </cell>
          <cell r="E2241" t="str">
            <v/>
          </cell>
          <cell r="F2241">
            <v>126305.95640999953</v>
          </cell>
          <cell r="G2241">
            <v>2603160.3927719994</v>
          </cell>
          <cell r="H2241">
            <v>1.485262411372543</v>
          </cell>
          <cell r="I2241">
            <v>16.127316201130448</v>
          </cell>
          <cell r="J2241">
            <v>7569011.7820320008</v>
          </cell>
          <cell r="K2241">
            <v>1.2728252179155084</v>
          </cell>
          <cell r="L2241">
            <v>25.460277637763173</v>
          </cell>
          <cell r="M2241">
            <v>23718669.889659993</v>
          </cell>
          <cell r="N2241">
            <v>0.80853085040216488</v>
          </cell>
          <cell r="O2241">
            <v>78.247954682068553</v>
          </cell>
          <cell r="P2241"/>
          <cell r="Q2241">
            <v>109541.2657739718</v>
          </cell>
        </row>
        <row r="2242">
          <cell r="D2242">
            <v>41322</v>
          </cell>
          <cell r="E2242" t="str">
            <v/>
          </cell>
          <cell r="F2242">
            <v>134065.55824200049</v>
          </cell>
          <cell r="G2242">
            <v>2737225.951014</v>
          </cell>
          <cell r="H2242">
            <v>1.4698870795262999</v>
          </cell>
          <cell r="I2242">
            <v>16.541438673310559</v>
          </cell>
          <cell r="J2242">
            <v>7703077.3402740015</v>
          </cell>
          <cell r="K2242">
            <v>1.2719399501195612</v>
          </cell>
          <cell r="L2242">
            <v>25.49571988903423</v>
          </cell>
          <cell r="M2242">
            <v>23812239.781005993</v>
          </cell>
          <cell r="N2242">
            <v>0.81170617440889348</v>
          </cell>
          <cell r="O2242">
            <v>77.80077566764308</v>
          </cell>
          <cell r="P2242"/>
          <cell r="Q2242">
            <v>109541.2657739718</v>
          </cell>
        </row>
        <row r="2243">
          <cell r="D2243">
            <v>41323</v>
          </cell>
          <cell r="E2243" t="str">
            <v/>
          </cell>
          <cell r="F2243">
            <v>105610.50649400009</v>
          </cell>
          <cell r="G2243">
            <v>2842836.4575080001</v>
          </cell>
          <cell r="H2243">
            <v>1.4417886961095498</v>
          </cell>
          <cell r="I2243">
            <v>17.327608476746438</v>
          </cell>
          <cell r="J2243">
            <v>7808687.8467680011</v>
          </cell>
          <cell r="K2243">
            <v>1.2664710860660269</v>
          </cell>
          <cell r="L2243">
            <v>25.7157913981235</v>
          </cell>
          <cell r="M2243">
            <v>23880615.902467996</v>
          </cell>
          <cell r="N2243">
            <v>0.81402260206788646</v>
          </cell>
          <cell r="O2243">
            <v>77.472387650571534</v>
          </cell>
          <cell r="P2243"/>
          <cell r="Q2243">
            <v>109541.2657739718</v>
          </cell>
        </row>
        <row r="2244">
          <cell r="D2244">
            <v>41324</v>
          </cell>
          <cell r="E2244" t="str">
            <v/>
          </cell>
          <cell r="F2244">
            <v>114996.63841599908</v>
          </cell>
          <cell r="G2244">
            <v>2957833.0959239993</v>
          </cell>
          <cell r="H2244">
            <v>1.4211578166577412</v>
          </cell>
          <cell r="I2244">
            <v>17.929919474509916</v>
          </cell>
          <cell r="J2244">
            <v>7923684.4851839999</v>
          </cell>
          <cell r="K2244">
            <v>1.2626888910404481</v>
          </cell>
          <cell r="L2244">
            <v>25.869125264401617</v>
          </cell>
          <cell r="M2244">
            <v>23954553.698879994</v>
          </cell>
          <cell r="N2244">
            <v>0.81652852640374052</v>
          </cell>
          <cell r="O2244">
            <v>77.115122402349613</v>
          </cell>
          <cell r="P2244"/>
          <cell r="Q2244">
            <v>109541.2657739718</v>
          </cell>
        </row>
        <row r="2245">
          <cell r="D2245">
            <v>41325</v>
          </cell>
          <cell r="E2245" t="str">
            <v/>
          </cell>
          <cell r="F2245">
            <v>32627.778842000433</v>
          </cell>
          <cell r="G2245">
            <v>2990460.8747659996</v>
          </cell>
          <cell r="H2245">
            <v>1.3649928424857429</v>
          </cell>
          <cell r="I2245">
            <v>19.683887436537439</v>
          </cell>
          <cell r="J2245">
            <v>7956312.2640260002</v>
          </cell>
          <cell r="K2245">
            <v>1.2461356775812098</v>
          </cell>
          <cell r="L2245">
            <v>26.551264348638714</v>
          </cell>
          <cell r="M2245">
            <v>23943687.264285997</v>
          </cell>
          <cell r="N2245">
            <v>0.81614372812069902</v>
          </cell>
          <cell r="O2245">
            <v>77.170116695688108</v>
          </cell>
          <cell r="P2245"/>
          <cell r="Q2245">
            <v>109541.2657739718</v>
          </cell>
        </row>
        <row r="2246">
          <cell r="D2246">
            <v>41326</v>
          </cell>
          <cell r="E2246" t="str">
            <v/>
          </cell>
          <cell r="F2246">
            <v>251375.82883999939</v>
          </cell>
          <cell r="G2246">
            <v>3241836.7036059992</v>
          </cell>
          <cell r="H2246">
            <v>1.4092696051251146</v>
          </cell>
          <cell r="I2246">
            <v>18.28697445087073</v>
          </cell>
          <cell r="J2246">
            <v>8207688.0928659998</v>
          </cell>
          <cell r="K2246">
            <v>1.2638238086652143</v>
          </cell>
          <cell r="L2246">
            <v>25.823016741341821</v>
          </cell>
          <cell r="M2246">
            <v>24159035.980235998</v>
          </cell>
          <cell r="N2246">
            <v>0.82346956948370886</v>
          </cell>
          <cell r="O2246">
            <v>76.114991118842696</v>
          </cell>
          <cell r="P2246"/>
          <cell r="Q2246">
            <v>109541.2657739718</v>
          </cell>
        </row>
        <row r="2247">
          <cell r="D2247">
            <v>41327</v>
          </cell>
          <cell r="E2247" t="str">
            <v/>
          </cell>
          <cell r="F2247">
            <v>148134.066602001</v>
          </cell>
          <cell r="G2247">
            <v>3389970.7702080002</v>
          </cell>
          <cell r="H2247">
            <v>1.4066806639056877</v>
          </cell>
          <cell r="I2247">
            <v>18.365719048323669</v>
          </cell>
          <cell r="J2247">
            <v>8355822.1594680008</v>
          </cell>
          <cell r="K2247">
            <v>1.2652916155627414</v>
          </cell>
          <cell r="L2247">
            <v>25.763508360864439</v>
          </cell>
          <cell r="M2247">
            <v>24278833.023730002</v>
          </cell>
          <cell r="N2247">
            <v>0.82753829615331598</v>
          </cell>
          <cell r="O2247">
            <v>75.521807648009485</v>
          </cell>
          <cell r="P2247"/>
          <cell r="Q2247">
            <v>109541.2657739718</v>
          </cell>
        </row>
        <row r="2248">
          <cell r="D2248">
            <v>41328</v>
          </cell>
          <cell r="E2248" t="str">
            <v/>
          </cell>
          <cell r="F2248">
            <v>169589.76881199848</v>
          </cell>
          <cell r="G2248">
            <v>3559560.5390199986</v>
          </cell>
          <cell r="H2248">
            <v>1.412832877208684</v>
          </cell>
          <cell r="I2248">
            <v>18.179175084206122</v>
          </cell>
          <cell r="J2248">
            <v>8525411.9282799996</v>
          </cell>
          <cell r="K2248">
            <v>1.2699074687346155</v>
          </cell>
          <cell r="L2248">
            <v>25.577282737399397</v>
          </cell>
          <cell r="M2248">
            <v>24416749.659093998</v>
          </cell>
          <cell r="N2248">
            <v>0.83222447038712644</v>
          </cell>
          <cell r="O2248">
            <v>74.832578981300841</v>
          </cell>
          <cell r="P2248"/>
          <cell r="Q2248">
            <v>109541.2657739718</v>
          </cell>
        </row>
        <row r="2249">
          <cell r="D2249">
            <v>41329</v>
          </cell>
          <cell r="E2249" t="str">
            <v/>
          </cell>
          <cell r="F2249">
            <v>146859.56763400094</v>
          </cell>
          <cell r="G2249">
            <v>3706420.1066539995</v>
          </cell>
          <cell r="H2249">
            <v>1.4098264249496979</v>
          </cell>
          <cell r="I2249">
            <v>18.270084798039111</v>
          </cell>
          <cell r="J2249">
            <v>8672271.495914001</v>
          </cell>
          <cell r="K2249">
            <v>1.2710436770436162</v>
          </cell>
          <cell r="L2249">
            <v>25.531654192172159</v>
          </cell>
          <cell r="M2249">
            <v>24522916.055684</v>
          </cell>
          <cell r="N2249">
            <v>0.83582831806724289</v>
          </cell>
          <cell r="O2249">
            <v>74.298328898911308</v>
          </cell>
          <cell r="P2249"/>
          <cell r="Q2249">
            <v>109541.2657739718</v>
          </cell>
        </row>
        <row r="2250">
          <cell r="D2250">
            <v>41330</v>
          </cell>
          <cell r="E2250" t="str">
            <v/>
          </cell>
          <cell r="F2250">
            <v>160442.99956400026</v>
          </cell>
          <cell r="G2250">
            <v>3866863.1062179999</v>
          </cell>
          <cell r="H2250">
            <v>1.4120206038870917</v>
          </cell>
          <cell r="I2250">
            <v>18.203689753961207</v>
          </cell>
          <cell r="J2250">
            <v>8832714.4954780005</v>
          </cell>
          <cell r="K2250">
            <v>1.2741033645050437</v>
          </cell>
          <cell r="L2250">
            <v>25.409195203936452</v>
          </cell>
          <cell r="M2250">
            <v>24651214.603578001</v>
          </cell>
          <cell r="N2250">
            <v>0.84018636783250134</v>
          </cell>
          <cell r="O2250">
            <v>73.647605209532998</v>
          </cell>
          <cell r="P2250"/>
          <cell r="Q2250">
            <v>109541.2657739718</v>
          </cell>
        </row>
        <row r="2251">
          <cell r="D2251">
            <v>41331</v>
          </cell>
          <cell r="E2251" t="str">
            <v/>
          </cell>
          <cell r="F2251">
            <v>119717.084886</v>
          </cell>
          <cell r="G2251">
            <v>3986580.191104</v>
          </cell>
          <cell r="H2251">
            <v>1.3997465363102168</v>
          </cell>
          <cell r="I2251">
            <v>18.5783866059807</v>
          </cell>
          <cell r="J2251">
            <v>8952431.5803640001</v>
          </cell>
          <cell r="K2251">
            <v>1.271284604247795</v>
          </cell>
          <cell r="L2251">
            <v>25.521989599495065</v>
          </cell>
          <cell r="M2251">
            <v>24728393.198147997</v>
          </cell>
          <cell r="N2251">
            <v>0.84280197524007705</v>
          </cell>
          <cell r="O2251">
            <v>73.254698084155649</v>
          </cell>
          <cell r="P2251"/>
          <cell r="Q2251">
            <v>109541.2657739718</v>
          </cell>
        </row>
        <row r="2252">
          <cell r="D2252">
            <v>41332</v>
          </cell>
          <cell r="E2252" t="str">
            <v/>
          </cell>
          <cell r="F2252">
            <v>134506.75429399914</v>
          </cell>
          <cell r="G2252">
            <v>4121086.9453979991</v>
          </cell>
          <cell r="H2252">
            <v>1.3933821994032758</v>
          </cell>
          <cell r="I2252">
            <v>18.775856136020664</v>
          </cell>
          <cell r="J2252">
            <v>9086938.3346579988</v>
          </cell>
          <cell r="K2252">
            <v>1.2706202234503108</v>
          </cell>
          <cell r="L2252">
            <v>25.5486497549973</v>
          </cell>
          <cell r="M2252">
            <v>24828192.021965999</v>
          </cell>
          <cell r="N2252">
            <v>0.84618842754395318</v>
          </cell>
          <cell r="O2252">
            <v>72.74347740691158</v>
          </cell>
          <cell r="P2252"/>
          <cell r="Q2252">
            <v>109541.2657739718</v>
          </cell>
        </row>
        <row r="2253">
          <cell r="D2253">
            <v>41333</v>
          </cell>
          <cell r="E2253" t="str">
            <v>*</v>
          </cell>
          <cell r="F2253">
            <v>114991.99121800034</v>
          </cell>
          <cell r="G2253">
            <v>4236078.9366159998</v>
          </cell>
          <cell r="H2253">
            <v>1.3811099623656105</v>
          </cell>
          <cell r="I2253">
            <v>19.162876570022867</v>
          </cell>
          <cell r="J2253">
            <v>9201930.3258759994</v>
          </cell>
          <cell r="K2253">
            <v>1.2672883184223547</v>
          </cell>
          <cell r="L2253">
            <v>25.682782231823744</v>
          </cell>
          <cell r="M2253">
            <v>24909338.969425999</v>
          </cell>
          <cell r="N2253">
            <v>0.84893908285627639</v>
          </cell>
          <cell r="O2253">
            <v>72.326218963681811</v>
          </cell>
          <cell r="P2253"/>
          <cell r="Q2253">
            <v>109541.2657739718</v>
          </cell>
        </row>
        <row r="2254">
          <cell r="D2254">
            <v>41334</v>
          </cell>
          <cell r="E2254" t="str">
            <v/>
          </cell>
          <cell r="F2254">
            <v>104298.95429799946</v>
          </cell>
          <cell r="G2254">
            <v>104298.95429799946</v>
          </cell>
          <cell r="H2254">
            <v>0.98292826728076377</v>
          </cell>
          <cell r="I2254">
            <v>45.885543997017166</v>
          </cell>
          <cell r="J2254">
            <v>9306229.2801739983</v>
          </cell>
          <cell r="K2254">
            <v>1.2631926710071866</v>
          </cell>
          <cell r="L2254">
            <v>26.538487131242071</v>
          </cell>
          <cell r="M2254">
            <v>24962719.510266002</v>
          </cell>
          <cell r="N2254">
            <v>0.85392880028402984</v>
          </cell>
          <cell r="O2254">
            <v>67.976317821599423</v>
          </cell>
          <cell r="P2254"/>
          <cell r="Q2254">
            <v>106110.44342690319</v>
          </cell>
        </row>
        <row r="2255">
          <cell r="D2255">
            <v>41335</v>
          </cell>
          <cell r="E2255" t="str">
            <v/>
          </cell>
          <cell r="F2255">
            <v>120954.32744200058</v>
          </cell>
          <cell r="G2255">
            <v>225253.28174000003</v>
          </cell>
          <cell r="H2255">
            <v>1.0614095769714285</v>
          </cell>
          <cell r="I2255">
            <v>40.481832332141607</v>
          </cell>
          <cell r="J2255">
            <v>9427183.607615998</v>
          </cell>
          <cell r="K2255">
            <v>1.2614419666984649</v>
          </cell>
          <cell r="L2255">
            <v>26.618032668245263</v>
          </cell>
          <cell r="M2255">
            <v>25035111.589306004</v>
          </cell>
          <cell r="N2255">
            <v>0.85640272755370805</v>
          </cell>
          <cell r="O2255">
            <v>67.627056194066299</v>
          </cell>
          <cell r="P2255"/>
          <cell r="Q2255">
            <v>106110.44342690319</v>
          </cell>
        </row>
        <row r="2256">
          <cell r="D2256">
            <v>41336</v>
          </cell>
          <cell r="E2256" t="str">
            <v/>
          </cell>
          <cell r="F2256">
            <v>117197.47585999993</v>
          </cell>
          <cell r="G2256">
            <v>342450.75759999995</v>
          </cell>
          <cell r="H2256">
            <v>1.0757683112687071</v>
          </cell>
          <cell r="I2256">
            <v>39.551988188558987</v>
          </cell>
          <cell r="J2256">
            <v>9544381.0834759977</v>
          </cell>
          <cell r="K2256">
            <v>1.259244618404713</v>
          </cell>
          <cell r="L2256">
            <v>26.718199406035513</v>
          </cell>
          <cell r="M2256">
            <v>25111639.466212001</v>
          </cell>
          <cell r="N2256">
            <v>0.8590181177709173</v>
          </cell>
          <cell r="O2256">
            <v>67.257231169098077</v>
          </cell>
          <cell r="P2256"/>
          <cell r="Q2256">
            <v>106110.44342690319</v>
          </cell>
        </row>
        <row r="2257">
          <cell r="D2257">
            <v>41337</v>
          </cell>
          <cell r="E2257" t="str">
            <v/>
          </cell>
          <cell r="F2257">
            <v>127142.32096599956</v>
          </cell>
          <cell r="G2257">
            <v>469593.07856599952</v>
          </cell>
          <cell r="H2257">
            <v>1.1063780891875414</v>
          </cell>
          <cell r="I2257">
            <v>37.63013796310473</v>
          </cell>
          <cell r="J2257">
            <v>9671523.4044419974</v>
          </cell>
          <cell r="K2257">
            <v>1.2584019102789259</v>
          </cell>
          <cell r="L2257">
            <v>26.756711360371689</v>
          </cell>
          <cell r="M2257">
            <v>25196797.272022001</v>
          </cell>
          <cell r="N2257">
            <v>0.86192870434966418</v>
          </cell>
          <cell r="O2257">
            <v>66.84499669186043</v>
          </cell>
          <cell r="P2257"/>
          <cell r="Q2257">
            <v>106110.44342690319</v>
          </cell>
        </row>
        <row r="2258">
          <cell r="D2258">
            <v>41338</v>
          </cell>
          <cell r="E2258" t="str">
            <v/>
          </cell>
          <cell r="F2258">
            <v>129324.83552600056</v>
          </cell>
          <cell r="G2258">
            <v>598917.91409200011</v>
          </cell>
          <cell r="H2258">
            <v>1.1288576218316899</v>
          </cell>
          <cell r="I2258">
            <v>36.270648594799383</v>
          </cell>
          <cell r="J2258">
            <v>9800848.2399679981</v>
          </cell>
          <cell r="K2258">
            <v>1.2578622635875787</v>
          </cell>
          <cell r="L2258">
            <v>26.781401587766663</v>
          </cell>
          <cell r="M2258">
            <v>25295441.239212003</v>
          </cell>
          <cell r="N2258">
            <v>0.86530060561064781</v>
          </cell>
          <cell r="O2258">
            <v>66.366615139466361</v>
          </cell>
          <cell r="P2258"/>
          <cell r="Q2258">
            <v>106110.44342690319</v>
          </cell>
        </row>
        <row r="2259">
          <cell r="D2259">
            <v>41339</v>
          </cell>
          <cell r="E2259" t="str">
            <v/>
          </cell>
          <cell r="F2259">
            <v>172197.97116399911</v>
          </cell>
          <cell r="G2259">
            <v>771115.88525599916</v>
          </cell>
          <cell r="H2259">
            <v>1.2111844042746547</v>
          </cell>
          <cell r="I2259">
            <v>31.657246307243113</v>
          </cell>
          <cell r="J2259">
            <v>9973046.2111319974</v>
          </cell>
          <cell r="K2259">
            <v>1.262765621769578</v>
          </cell>
          <cell r="L2259">
            <v>26.557869374012309</v>
          </cell>
          <cell r="M2259">
            <v>25428579.756407999</v>
          </cell>
          <cell r="N2259">
            <v>0.86985246558376716</v>
          </cell>
          <cell r="O2259">
            <v>65.719594030806022</v>
          </cell>
          <cell r="P2259"/>
          <cell r="Q2259">
            <v>106110.44342690319</v>
          </cell>
        </row>
        <row r="2260">
          <cell r="D2260">
            <v>41340</v>
          </cell>
          <cell r="E2260" t="str">
            <v/>
          </cell>
          <cell r="F2260">
            <v>269371.42303800082</v>
          </cell>
          <cell r="G2260">
            <v>1040487.308294</v>
          </cell>
          <cell r="H2260">
            <v>1.4008144650191292</v>
          </cell>
          <cell r="I2260">
            <v>23.031454290340236</v>
          </cell>
          <cell r="J2260">
            <v>10242417.634169998</v>
          </cell>
          <cell r="K2260">
            <v>1.2796797448039403</v>
          </cell>
          <cell r="L2260">
            <v>25.800621372897158</v>
          </cell>
          <cell r="M2260">
            <v>25653700.092056002</v>
          </cell>
          <cell r="N2260">
            <v>0.87755077387960401</v>
          </cell>
          <cell r="O2260">
            <v>64.6226286663872</v>
          </cell>
          <cell r="P2260"/>
          <cell r="Q2260">
            <v>106110.44342690319</v>
          </cell>
        </row>
        <row r="2261">
          <cell r="D2261">
            <v>41341</v>
          </cell>
          <cell r="E2261" t="str">
            <v/>
          </cell>
          <cell r="F2261">
            <v>323943.39702000027</v>
          </cell>
          <cell r="G2261">
            <v>1364430.7053140001</v>
          </cell>
          <cell r="H2261">
            <v>1.6073237718749167</v>
          </cell>
          <cell r="I2261">
            <v>16.253311189992726</v>
          </cell>
          <cell r="J2261">
            <v>10566361.031189999</v>
          </cell>
          <cell r="K2261">
            <v>1.3028802343668857</v>
          </cell>
          <cell r="L2261">
            <v>24.796116464738958</v>
          </cell>
          <cell r="M2261">
            <v>25960840.053198002</v>
          </cell>
          <cell r="N2261">
            <v>0.8880547218014101</v>
          </cell>
          <cell r="O2261">
            <v>63.121970748467504</v>
          </cell>
          <cell r="P2261"/>
          <cell r="Q2261">
            <v>106110.44342690319</v>
          </cell>
        </row>
        <row r="2262">
          <cell r="D2262">
            <v>41342</v>
          </cell>
          <cell r="E2262" t="str">
            <v/>
          </cell>
          <cell r="F2262">
            <v>339891.61953199899</v>
          </cell>
          <cell r="G2262">
            <v>1704322.324845999</v>
          </cell>
          <cell r="H2262">
            <v>1.7846419361687298</v>
          </cell>
          <cell r="I2262">
            <v>12.069475395753948</v>
          </cell>
          <cell r="J2262">
            <v>10906252.650721997</v>
          </cell>
          <cell r="K2262">
            <v>1.3274225500551347</v>
          </cell>
          <cell r="L2262">
            <v>23.775312643009983</v>
          </cell>
          <cell r="M2262">
            <v>26257275.192432009</v>
          </cell>
          <cell r="N2262">
            <v>0.8981924252214557</v>
          </cell>
          <cell r="O2262">
            <v>61.671441957512862</v>
          </cell>
          <cell r="P2262"/>
          <cell r="Q2262">
            <v>106110.44342690319</v>
          </cell>
        </row>
        <row r="2263">
          <cell r="D2263">
            <v>41343</v>
          </cell>
          <cell r="E2263" t="str">
            <v/>
          </cell>
          <cell r="F2263">
            <v>375892.95081000059</v>
          </cell>
          <cell r="G2263">
            <v>2080215.2756559995</v>
          </cell>
          <cell r="H2263">
            <v>1.9604246372686278</v>
          </cell>
          <cell r="I2263">
            <v>9.0159933401924306</v>
          </cell>
          <cell r="J2263">
            <v>11282145.601531997</v>
          </cell>
          <cell r="K2263">
            <v>1.3556649517033053</v>
          </cell>
          <cell r="L2263">
            <v>22.651933831857608</v>
          </cell>
          <cell r="M2263">
            <v>26611478.962692004</v>
          </cell>
          <cell r="N2263">
            <v>0.91030617754309306</v>
          </cell>
          <cell r="O2263">
            <v>59.938351676011514</v>
          </cell>
          <cell r="P2263"/>
          <cell r="Q2263">
            <v>106110.44342690319</v>
          </cell>
        </row>
        <row r="2264">
          <cell r="D2264">
            <v>41344</v>
          </cell>
          <cell r="E2264" t="str">
            <v/>
          </cell>
          <cell r="F2264">
            <v>358243.18327800074</v>
          </cell>
          <cell r="G2264">
            <v>2438458.4589340002</v>
          </cell>
          <cell r="H2264">
            <v>2.0891255804993518</v>
          </cell>
          <cell r="I2264">
            <v>7.3021821831810723</v>
          </cell>
          <cell r="J2264">
            <v>11640388.784809997</v>
          </cell>
          <cell r="K2264">
            <v>1.3811021254703681</v>
          </cell>
          <cell r="L2264">
            <v>21.685409354884612</v>
          </cell>
          <cell r="M2264">
            <v>26937071.266304009</v>
          </cell>
          <cell r="N2264">
            <v>0.92144114243038577</v>
          </cell>
          <cell r="O2264">
            <v>58.348297885319425</v>
          </cell>
          <cell r="P2264"/>
          <cell r="Q2264">
            <v>106110.44342690319</v>
          </cell>
        </row>
        <row r="2265">
          <cell r="D2265">
            <v>41345</v>
          </cell>
          <cell r="E2265" t="str">
            <v/>
          </cell>
          <cell r="F2265">
            <v>302988.43133599986</v>
          </cell>
          <cell r="G2265">
            <v>2741446.8902700003</v>
          </cell>
          <cell r="H2265">
            <v>2.1529823092283671</v>
          </cell>
          <cell r="I2265">
            <v>6.5832003070510847</v>
          </cell>
          <cell r="J2265">
            <v>11943377.216145998</v>
          </cell>
          <cell r="K2265">
            <v>1.3994324443998183</v>
          </cell>
          <cell r="L2265">
            <v>21.014589668679761</v>
          </cell>
          <cell r="M2265">
            <v>27218688.387262009</v>
          </cell>
          <cell r="N2265">
            <v>0.93107178053906103</v>
          </cell>
          <cell r="O2265">
            <v>56.977449066842468</v>
          </cell>
          <cell r="P2265"/>
          <cell r="Q2265">
            <v>106110.44342690319</v>
          </cell>
        </row>
        <row r="2266">
          <cell r="D2266">
            <v>41346</v>
          </cell>
          <cell r="E2266" t="str">
            <v/>
          </cell>
          <cell r="F2266">
            <v>293426.60665199935</v>
          </cell>
          <cell r="G2266">
            <v>3034873.4969219998</v>
          </cell>
          <cell r="H2266">
            <v>2.200083233243272</v>
          </cell>
          <cell r="I2266">
            <v>6.101230087732235</v>
          </cell>
          <cell r="J2266">
            <v>12236803.822797997</v>
          </cell>
          <cell r="K2266">
            <v>1.4162059301430601</v>
          </cell>
          <cell r="L2266">
            <v>20.419015903658167</v>
          </cell>
          <cell r="M2266">
            <v>27492171.390156008</v>
          </cell>
          <cell r="N2266">
            <v>0.94042411943051152</v>
          </cell>
          <cell r="O2266">
            <v>55.651720650457193</v>
          </cell>
          <cell r="P2266"/>
          <cell r="Q2266">
            <v>106110.44342690319</v>
          </cell>
        </row>
        <row r="2267">
          <cell r="D2267">
            <v>41347</v>
          </cell>
          <cell r="E2267" t="str">
            <v/>
          </cell>
          <cell r="F2267">
            <v>223658.51131000105</v>
          </cell>
          <cell r="G2267">
            <v>3258532.0082320007</v>
          </cell>
          <cell r="H2267">
            <v>2.1934908458150302</v>
          </cell>
          <cell r="I2267">
            <v>6.1663672495956723</v>
          </cell>
          <cell r="J2267">
            <v>12460462.334107999</v>
          </cell>
          <cell r="K2267">
            <v>1.4245959024009791</v>
          </cell>
          <cell r="L2267">
            <v>20.127521236266521</v>
          </cell>
          <cell r="M2267">
            <v>27694089.273654006</v>
          </cell>
          <cell r="N2267">
            <v>0.94732838487283488</v>
          </cell>
          <cell r="O2267">
            <v>54.677335194009757</v>
          </cell>
          <cell r="P2267"/>
          <cell r="Q2267">
            <v>106110.44342690319</v>
          </cell>
        </row>
        <row r="2268">
          <cell r="D2268">
            <v>41348</v>
          </cell>
          <cell r="E2268" t="str">
            <v/>
          </cell>
          <cell r="F2268">
            <v>200367.36588399936</v>
          </cell>
          <cell r="G2268">
            <v>3458899.3741160003</v>
          </cell>
          <cell r="H2268">
            <v>2.1731441709277495</v>
          </cell>
          <cell r="I2268">
            <v>6.3721122282902387</v>
          </cell>
          <cell r="J2268">
            <v>12660829.699991997</v>
          </cell>
          <cell r="K2268">
            <v>1.4301538052701308</v>
          </cell>
          <cell r="L2268">
            <v>19.936737169056151</v>
          </cell>
          <cell r="M2268">
            <v>27868870.898240004</v>
          </cell>
          <cell r="N2268">
            <v>0.95330436637655824</v>
          </cell>
          <cell r="O2268">
            <v>53.837393477832109</v>
          </cell>
          <cell r="P2268"/>
          <cell r="Q2268">
            <v>106110.44342690319</v>
          </cell>
        </row>
        <row r="2269">
          <cell r="D2269">
            <v>41349</v>
          </cell>
          <cell r="E2269" t="str">
            <v/>
          </cell>
          <cell r="F2269">
            <v>203007.18380800003</v>
          </cell>
          <cell r="G2269">
            <v>3661906.5579240001</v>
          </cell>
          <cell r="H2269">
            <v>2.1568957067634185</v>
          </cell>
          <cell r="I2269">
            <v>6.5416545454954349</v>
          </cell>
          <cell r="J2269">
            <v>12863836.883799998</v>
          </cell>
          <cell r="K2269">
            <v>1.4358747099853018</v>
          </cell>
          <cell r="L2269">
            <v>19.742265371235433</v>
          </cell>
          <cell r="M2269">
            <v>28039609.209470004</v>
          </cell>
          <cell r="N2269">
            <v>0.95914200503532321</v>
          </cell>
          <cell r="O2269">
            <v>53.020320525016309</v>
          </cell>
          <cell r="P2269"/>
          <cell r="Q2269">
            <v>106110.44342690319</v>
          </cell>
        </row>
        <row r="2270">
          <cell r="D2270">
            <v>41350</v>
          </cell>
          <cell r="E2270" t="str">
            <v/>
          </cell>
          <cell r="F2270">
            <v>203597.02853000065</v>
          </cell>
          <cell r="G2270">
            <v>3865503.5864540008</v>
          </cell>
          <cell r="H2270">
            <v>2.1428858137389377</v>
          </cell>
          <cell r="I2270">
            <v>6.6916871119427235</v>
          </cell>
          <cell r="J2270">
            <v>13067433.912329998</v>
          </cell>
          <cell r="K2270">
            <v>1.441526750823926</v>
          </cell>
          <cell r="L2270">
            <v>19.55201805499285</v>
          </cell>
          <cell r="M2270">
            <v>28208704.809560005</v>
          </cell>
          <cell r="N2270">
            <v>0.96492341844777396</v>
          </cell>
          <cell r="O2270">
            <v>52.214758016010961</v>
          </cell>
          <cell r="P2270"/>
          <cell r="Q2270">
            <v>106110.44342690319</v>
          </cell>
        </row>
        <row r="2271">
          <cell r="D2271">
            <v>41351</v>
          </cell>
          <cell r="E2271" t="str">
            <v/>
          </cell>
          <cell r="F2271">
            <v>215659.37135599874</v>
          </cell>
          <cell r="G2271">
            <v>4081162.9578099996</v>
          </cell>
          <cell r="H2271">
            <v>2.1367479779695615</v>
          </cell>
          <cell r="I2271">
            <v>6.7585645566679897</v>
          </cell>
          <cell r="J2271">
            <v>13283093.283685997</v>
          </cell>
          <cell r="K2271">
            <v>1.448363257466629</v>
          </cell>
          <cell r="L2271">
            <v>19.3243796710438</v>
          </cell>
          <cell r="M2271">
            <v>28390601.828393999</v>
          </cell>
          <cell r="N2271">
            <v>0.97114269001031128</v>
          </cell>
          <cell r="O2271">
            <v>51.352563331897905</v>
          </cell>
          <cell r="P2271"/>
          <cell r="Q2271">
            <v>106110.44342690319</v>
          </cell>
        </row>
        <row r="2272">
          <cell r="D2272">
            <v>41352</v>
          </cell>
          <cell r="E2272" t="str">
            <v/>
          </cell>
          <cell r="F2272">
            <v>180275.84049000125</v>
          </cell>
          <cell r="G2272">
            <v>4261438.7983000008</v>
          </cell>
          <cell r="H2272">
            <v>2.1137057324297257</v>
          </cell>
          <cell r="I2272">
            <v>7.0160302860681645</v>
          </cell>
          <cell r="J2272">
            <v>13463369.124175999</v>
          </cell>
          <cell r="K2272">
            <v>1.4512293512481043</v>
          </cell>
          <cell r="L2272">
            <v>19.22974658569472</v>
          </cell>
          <cell r="M2272">
            <v>28548349.939254008</v>
          </cell>
          <cell r="N2272">
            <v>0.97653587879025738</v>
          </cell>
          <cell r="O2272">
            <v>50.608826534080364</v>
          </cell>
          <cell r="P2272"/>
          <cell r="Q2272">
            <v>106110.44342690319</v>
          </cell>
        </row>
        <row r="2273">
          <cell r="D2273">
            <v>41353</v>
          </cell>
          <cell r="E2273" t="str">
            <v/>
          </cell>
          <cell r="F2273">
            <v>203177.86888999987</v>
          </cell>
          <cell r="G2273">
            <v>4464616.6671900004</v>
          </cell>
          <cell r="H2273">
            <v>2.1037593110547896</v>
          </cell>
          <cell r="I2273">
            <v>7.1303640652794487</v>
          </cell>
          <cell r="J2273">
            <v>13666546.993066</v>
          </cell>
          <cell r="K2273">
            <v>1.4564713382681864</v>
          </cell>
          <cell r="L2273">
            <v>19.057879900095308</v>
          </cell>
          <cell r="M2273">
            <v>28729063.929978002</v>
          </cell>
          <cell r="N2273">
            <v>0.98271461391073456</v>
          </cell>
          <cell r="O2273">
            <v>49.761549214294561</v>
          </cell>
          <cell r="P2273"/>
          <cell r="Q2273">
            <v>106110.44342690319</v>
          </cell>
        </row>
        <row r="2274">
          <cell r="D2274">
            <v>41354</v>
          </cell>
          <cell r="E2274" t="str">
            <v/>
          </cell>
          <cell r="F2274">
            <v>188480.88968399918</v>
          </cell>
          <cell r="G2274">
            <v>4653097.5568739995</v>
          </cell>
          <cell r="H2274">
            <v>2.0881646233953903</v>
          </cell>
          <cell r="I2274">
            <v>7.3136174416684518</v>
          </cell>
          <cell r="J2274">
            <v>13855027.882749999</v>
          </cell>
          <cell r="K2274">
            <v>1.4600473215602763</v>
          </cell>
          <cell r="L2274">
            <v>18.941530822852236</v>
          </cell>
          <cell r="M2274">
            <v>28888406.886594001</v>
          </cell>
          <cell r="N2274">
            <v>0.98816229173011938</v>
          </cell>
          <cell r="O2274">
            <v>49.019003166114118</v>
          </cell>
          <cell r="P2274"/>
          <cell r="Q2274">
            <v>106110.44342690319</v>
          </cell>
        </row>
        <row r="2275">
          <cell r="D2275">
            <v>41355</v>
          </cell>
          <cell r="E2275" t="str">
            <v/>
          </cell>
          <cell r="F2275">
            <v>203324.94743199964</v>
          </cell>
          <cell r="G2275">
            <v>4856422.5043059988</v>
          </cell>
          <cell r="H2275">
            <v>2.080346385702565</v>
          </cell>
          <cell r="I2275">
            <v>7.4073613138497141</v>
          </cell>
          <cell r="J2275">
            <v>14058352.830181999</v>
          </cell>
          <cell r="K2275">
            <v>1.4650911896888803</v>
          </cell>
          <cell r="L2275">
            <v>18.778647350368715</v>
          </cell>
          <cell r="M2275">
            <v>29058191.736960005</v>
          </cell>
          <cell r="N2275">
            <v>0.99396711444617225</v>
          </cell>
          <cell r="O2275">
            <v>48.232644337915787</v>
          </cell>
          <cell r="P2275"/>
          <cell r="Q2275">
            <v>106110.44342690319</v>
          </cell>
        </row>
        <row r="2276">
          <cell r="D2276">
            <v>41356</v>
          </cell>
          <cell r="E2276" t="str">
            <v/>
          </cell>
          <cell r="F2276">
            <v>183215.73808800135</v>
          </cell>
          <cell r="G2276">
            <v>5039638.2423940003</v>
          </cell>
          <cell r="H2276">
            <v>2.0649683397278999</v>
          </cell>
          <cell r="I2276">
            <v>7.595482551115051</v>
          </cell>
          <cell r="J2276">
            <v>14241568.56827</v>
          </cell>
          <cell r="K2276">
            <v>1.4679519647265284</v>
          </cell>
          <cell r="L2276">
            <v>18.68689658723104</v>
          </cell>
          <cell r="M2276">
            <v>29199388.596908007</v>
          </cell>
          <cell r="N2276">
            <v>0.99879402309937937</v>
          </cell>
          <cell r="O2276">
            <v>47.582755049617106</v>
          </cell>
          <cell r="P2276"/>
          <cell r="Q2276">
            <v>106110.44342690319</v>
          </cell>
        </row>
        <row r="2277">
          <cell r="D2277">
            <v>41357</v>
          </cell>
          <cell r="E2277" t="str">
            <v/>
          </cell>
          <cell r="F2277">
            <v>211916.87844999973</v>
          </cell>
          <cell r="G2277">
            <v>5251555.120844</v>
          </cell>
          <cell r="H2277">
            <v>2.0621419497937481</v>
          </cell>
          <cell r="I2277">
            <v>7.6306047591096604</v>
          </cell>
          <cell r="J2277">
            <v>14453485.44672</v>
          </cell>
          <cell r="K2277">
            <v>1.4736772061356844</v>
          </cell>
          <cell r="L2277">
            <v>18.504643309336245</v>
          </cell>
          <cell r="M2277">
            <v>29382661.611874003</v>
          </cell>
          <cell r="N2277">
            <v>1.0050601563030346</v>
          </cell>
          <cell r="O2277">
            <v>46.744734279173485</v>
          </cell>
          <cell r="P2277"/>
          <cell r="Q2277">
            <v>106110.44342690319</v>
          </cell>
        </row>
        <row r="2278">
          <cell r="D2278">
            <v>41358</v>
          </cell>
          <cell r="E2278" t="str">
            <v/>
          </cell>
          <cell r="F2278">
            <v>255370.86560600041</v>
          </cell>
          <cell r="G2278">
            <v>5506925.9864500007</v>
          </cell>
          <cell r="H2278">
            <v>2.0759223347298827</v>
          </cell>
          <cell r="I2278">
            <v>7.4609704802902632</v>
          </cell>
          <cell r="J2278">
            <v>14708856.312326001</v>
          </cell>
          <cell r="K2278">
            <v>1.4836630371640624</v>
          </cell>
          <cell r="L2278">
            <v>18.191079906000528</v>
          </cell>
          <cell r="M2278">
            <v>29596135.090816002</v>
          </cell>
          <cell r="N2278">
            <v>1.0123592841558728</v>
          </cell>
          <cell r="O2278">
            <v>45.776946982032783</v>
          </cell>
          <cell r="P2278"/>
          <cell r="Q2278">
            <v>106110.44342690319</v>
          </cell>
        </row>
        <row r="2279">
          <cell r="D2279">
            <v>41359</v>
          </cell>
          <cell r="E2279" t="str">
            <v/>
          </cell>
          <cell r="F2279">
            <v>578312.11516799836</v>
          </cell>
          <cell r="G2279">
            <v>6085238.1016179994</v>
          </cell>
          <cell r="H2279">
            <v>2.2056982492418804</v>
          </cell>
          <cell r="I2279">
            <v>6.046327260821494</v>
          </cell>
          <cell r="J2279">
            <v>15287168.427493999</v>
          </cell>
          <cell r="K2279">
            <v>1.5256670693080856</v>
          </cell>
          <cell r="L2279">
            <v>16.930386990259695</v>
          </cell>
          <cell r="M2279">
            <v>30147969.592489999</v>
          </cell>
          <cell r="N2279">
            <v>1.0312322437016745</v>
          </cell>
          <cell r="O2279">
            <v>43.31922832500026</v>
          </cell>
          <cell r="P2279"/>
          <cell r="Q2279">
            <v>106110.44342690319</v>
          </cell>
        </row>
        <row r="2280">
          <cell r="D2280">
            <v>41360</v>
          </cell>
          <cell r="E2280" t="str">
            <v/>
          </cell>
          <cell r="F2280">
            <v>420923.63957800012</v>
          </cell>
          <cell r="G2280">
            <v>6506161.7411959991</v>
          </cell>
          <cell r="H2280">
            <v>2.2709258918857218</v>
          </cell>
          <cell r="I2280">
            <v>5.4457223630489988</v>
          </cell>
          <cell r="J2280">
            <v>15708092.067071998</v>
          </cell>
          <cell r="K2280">
            <v>1.5512479370520513</v>
          </cell>
          <cell r="L2280">
            <v>16.206828113555805</v>
          </cell>
          <cell r="M2280">
            <v>30539498.418017998</v>
          </cell>
          <cell r="N2280">
            <v>1.0446217430804996</v>
          </cell>
          <cell r="O2280">
            <v>41.617339219774799</v>
          </cell>
          <cell r="P2280"/>
          <cell r="Q2280">
            <v>106110.44342690319</v>
          </cell>
        </row>
        <row r="2281">
          <cell r="D2281">
            <v>41361</v>
          </cell>
          <cell r="E2281" t="str">
            <v/>
          </cell>
          <cell r="F2281">
            <v>375663.35178200062</v>
          </cell>
          <cell r="G2281">
            <v>6881825.0929779997</v>
          </cell>
          <cell r="H2281">
            <v>2.3162608662140629</v>
          </cell>
          <cell r="I2281">
            <v>5.0659453820518401</v>
          </cell>
          <cell r="J2281">
            <v>16083755.418853998</v>
          </cell>
          <cell r="K2281">
            <v>1.5718749308060194</v>
          </cell>
          <cell r="L2281">
            <v>15.646599464030608</v>
          </cell>
          <cell r="M2281">
            <v>30887360.939322002</v>
          </cell>
          <cell r="N2281">
            <v>1.0565175374958915</v>
          </cell>
          <cell r="O2281">
            <v>40.136244474917071</v>
          </cell>
          <cell r="P2281"/>
          <cell r="Q2281">
            <v>106110.44342690319</v>
          </cell>
        </row>
        <row r="2282">
          <cell r="D2282">
            <v>41362</v>
          </cell>
          <cell r="E2282" t="str">
            <v/>
          </cell>
          <cell r="F2282">
            <v>424439.76907199953</v>
          </cell>
          <cell r="G2282">
            <v>7306264.8620499996</v>
          </cell>
          <cell r="H2282">
            <v>2.3743201848972739</v>
          </cell>
          <cell r="I2282">
            <v>4.620380706798322</v>
          </cell>
          <cell r="J2282">
            <v>16508195.187925998</v>
          </cell>
          <cell r="K2282">
            <v>1.5967965230687831</v>
          </cell>
          <cell r="L2282">
            <v>14.996288903147025</v>
          </cell>
          <cell r="M2282">
            <v>31276857.208174001</v>
          </cell>
          <cell r="N2282">
            <v>1.0698373621420141</v>
          </cell>
          <cell r="O2282">
            <v>38.513955042303763</v>
          </cell>
          <cell r="P2282"/>
          <cell r="Q2282">
            <v>106110.44342690319</v>
          </cell>
        </row>
        <row r="2283">
          <cell r="D2283">
            <v>41363</v>
          </cell>
          <cell r="E2283" t="str">
            <v/>
          </cell>
          <cell r="F2283">
            <v>394093.82261000021</v>
          </cell>
          <cell r="G2283">
            <v>7700358.6846599998</v>
          </cell>
          <cell r="H2283">
            <v>2.4189760643005829</v>
          </cell>
          <cell r="I2283">
            <v>4.3062395663196913</v>
          </cell>
          <cell r="J2283">
            <v>16902289.010536</v>
          </cell>
          <cell r="K2283">
            <v>1.6183062657997322</v>
          </cell>
          <cell r="L2283">
            <v>14.457504778025843</v>
          </cell>
          <cell r="M2283">
            <v>31644896.763506006</v>
          </cell>
          <cell r="N2283">
            <v>1.0824231765577559</v>
          </cell>
          <cell r="O2283">
            <v>37.017388848185377</v>
          </cell>
          <cell r="P2283"/>
          <cell r="Q2283">
            <v>106110.44342690319</v>
          </cell>
        </row>
        <row r="2284">
          <cell r="D2284">
            <v>41364</v>
          </cell>
          <cell r="E2284" t="str">
            <v>*</v>
          </cell>
          <cell r="F2284">
            <v>377418.18484000058</v>
          </cell>
          <cell r="G2284">
            <v>8077776.8695</v>
          </cell>
          <cell r="H2284">
            <v>2.4556814483838081</v>
          </cell>
          <cell r="I2284">
            <v>4.0651476101548063</v>
          </cell>
          <cell r="J2284">
            <v>17279707.195376001</v>
          </cell>
          <cell r="K2284">
            <v>1.637802798737908</v>
          </cell>
          <cell r="L2284">
            <v>13.986491447229055</v>
          </cell>
          <cell r="M2284">
            <v>31995523.251714006</v>
          </cell>
          <cell r="N2284">
            <v>1.0944133008382155</v>
          </cell>
          <cell r="O2284">
            <v>35.625462376761838</v>
          </cell>
          <cell r="P2284"/>
          <cell r="Q2284">
            <v>106110.44342690319</v>
          </cell>
        </row>
        <row r="2285">
          <cell r="D2285">
            <v>41365</v>
          </cell>
          <cell r="E2285" t="str">
            <v/>
          </cell>
          <cell r="F2285">
            <v>479651.53041999927</v>
          </cell>
          <cell r="G2285">
            <v>479651.53041999927</v>
          </cell>
          <cell r="H2285">
            <v>4.579068424560961</v>
          </cell>
          <cell r="I2285">
            <v>1.3601481708591656E-2</v>
          </cell>
          <cell r="J2285">
            <v>17759358.725795999</v>
          </cell>
          <cell r="K2285">
            <v>1.6667174291786697</v>
          </cell>
          <cell r="L2285">
            <v>10.848802012488035</v>
          </cell>
          <cell r="M2285">
            <v>32429956.051708002</v>
          </cell>
          <cell r="N2285">
            <v>1.1093157061500871</v>
          </cell>
          <cell r="O2285">
            <v>34.668198863200004</v>
          </cell>
          <cell r="P2285"/>
          <cell r="Q2285">
            <v>104748.71435580001</v>
          </cell>
        </row>
        <row r="2286">
          <cell r="D2286">
            <v>41366</v>
          </cell>
          <cell r="E2286" t="str">
            <v/>
          </cell>
          <cell r="F2286">
            <v>328962.58718599996</v>
          </cell>
          <cell r="G2286">
            <v>808614.11760599923</v>
          </cell>
          <cell r="H2286">
            <v>3.8597806310986273</v>
          </cell>
          <cell r="I2286">
            <v>5.9416657357846958E-2</v>
          </cell>
          <cell r="J2286">
            <v>18088321.312982</v>
          </cell>
          <cell r="K2286">
            <v>1.6810645958862687</v>
          </cell>
          <cell r="L2286">
            <v>10.510489268112499</v>
          </cell>
          <cell r="M2286">
            <v>32729494.846454006</v>
          </cell>
          <cell r="N2286">
            <v>1.119604824121468</v>
          </cell>
          <cell r="O2286">
            <v>33.602832253333048</v>
          </cell>
          <cell r="P2286"/>
          <cell r="Q2286">
            <v>104748.71435580001</v>
          </cell>
        </row>
        <row r="2287">
          <cell r="D2287">
            <v>41367</v>
          </cell>
          <cell r="E2287" t="str">
            <v/>
          </cell>
          <cell r="F2287">
            <v>306303.82982800138</v>
          </cell>
          <cell r="G2287">
            <v>1114917.9474340007</v>
          </cell>
          <cell r="H2287">
            <v>3.5479129084962904</v>
          </cell>
          <cell r="I2287">
            <v>0.11634284127740591</v>
          </cell>
          <cell r="J2287">
            <v>18394625.142810002</v>
          </cell>
          <cell r="K2287">
            <v>1.6930495948659698</v>
          </cell>
          <cell r="L2287">
            <v>10.235923761086219</v>
          </cell>
          <cell r="M2287">
            <v>32997808.052180003</v>
          </cell>
          <cell r="N2287">
            <v>1.1288265309457886</v>
          </cell>
          <cell r="O2287">
            <v>32.667170056890718</v>
          </cell>
          <cell r="P2287"/>
          <cell r="Q2287">
            <v>104748.71435580001</v>
          </cell>
        </row>
        <row r="2288">
          <cell r="D2288">
            <v>41368</v>
          </cell>
          <cell r="E2288" t="str">
            <v/>
          </cell>
          <cell r="F2288">
            <v>307895.16716799996</v>
          </cell>
          <cell r="G2288">
            <v>1422813.1146020007</v>
          </cell>
          <cell r="H2288">
            <v>3.3957770349551275</v>
          </cell>
          <cell r="I2288">
            <v>0.16268975579653011</v>
          </cell>
          <cell r="J2288">
            <v>18702520.309978001</v>
          </cell>
          <cell r="K2288">
            <v>1.7049507717898853</v>
          </cell>
          <cell r="L2288">
            <v>9.9703392413393104</v>
          </cell>
          <cell r="M2288">
            <v>33270483.430594001</v>
          </cell>
          <cell r="N2288">
            <v>1.1381981771006715</v>
          </cell>
          <cell r="O2288">
            <v>31.73499969892115</v>
          </cell>
          <cell r="P2288"/>
          <cell r="Q2288">
            <v>104748.71435580001</v>
          </cell>
        </row>
        <row r="2289">
          <cell r="D2289">
            <v>41369</v>
          </cell>
          <cell r="E2289" t="str">
            <v/>
          </cell>
          <cell r="F2289">
            <v>294339.07987999998</v>
          </cell>
          <cell r="G2289">
            <v>1717152.1944820005</v>
          </cell>
          <cell r="H2289">
            <v>3.2786124489305881</v>
          </cell>
          <cell r="I2289">
            <v>0.21134031800872366</v>
          </cell>
          <cell r="J2289">
            <v>18996859.389858</v>
          </cell>
          <cell r="K2289">
            <v>1.7154027036888055</v>
          </cell>
          <cell r="L2289">
            <v>9.7427633051835443</v>
          </cell>
          <cell r="M2289">
            <v>33525291.426200002</v>
          </cell>
          <cell r="N2289">
            <v>1.1469592675943896</v>
          </cell>
          <cell r="O2289">
            <v>30.880692849376857</v>
          </cell>
          <cell r="P2289"/>
          <cell r="Q2289">
            <v>104748.71435580001</v>
          </cell>
        </row>
        <row r="2290">
          <cell r="D2290">
            <v>41370</v>
          </cell>
          <cell r="E2290" t="str">
            <v/>
          </cell>
          <cell r="F2290">
            <v>255275.07279199912</v>
          </cell>
          <cell r="G2290">
            <v>1972427.2672739998</v>
          </cell>
          <cell r="H2290">
            <v>3.1383476150587954</v>
          </cell>
          <cell r="I2290">
            <v>0.2902016009962316</v>
          </cell>
          <cell r="J2290">
            <v>19252134.462649997</v>
          </cell>
          <cell r="K2290">
            <v>1.722164365128221</v>
          </cell>
          <cell r="L2290">
            <v>9.5983049667926359</v>
          </cell>
          <cell r="M2290">
            <v>33731744.128402002</v>
          </cell>
          <cell r="N2290">
            <v>1.1540666470318874</v>
          </cell>
          <cell r="O2290">
            <v>30.199840203098205</v>
          </cell>
          <cell r="P2290"/>
          <cell r="Q2290">
            <v>104748.71435580001</v>
          </cell>
        </row>
        <row r="2291">
          <cell r="D2291">
            <v>41371</v>
          </cell>
          <cell r="E2291" t="str">
            <v/>
          </cell>
          <cell r="F2291">
            <v>230591.95120200035</v>
          </cell>
          <cell r="G2291">
            <v>2203019.2184760002</v>
          </cell>
          <cell r="H2291">
            <v>3.0044954073790127</v>
          </cell>
          <cell r="I2291">
            <v>0.39430925045539356</v>
          </cell>
          <cell r="J2291">
            <v>19482726.413851999</v>
          </cell>
          <cell r="K2291">
            <v>1.7266130015561587</v>
          </cell>
          <cell r="L2291">
            <v>9.5044308296316604</v>
          </cell>
          <cell r="M2291">
            <v>33902093.866527997</v>
          </cell>
          <cell r="N2291">
            <v>1.1599393310212633</v>
          </cell>
          <cell r="O2291">
            <v>29.645521417353436</v>
          </cell>
          <cell r="P2291"/>
          <cell r="Q2291">
            <v>104748.71435580001</v>
          </cell>
        </row>
        <row r="2292">
          <cell r="D2292">
            <v>41372</v>
          </cell>
          <cell r="E2292" t="str">
            <v/>
          </cell>
          <cell r="F2292">
            <v>225486.96801199985</v>
          </cell>
          <cell r="G2292">
            <v>2428506.1864880002</v>
          </cell>
          <cell r="H2292">
            <v>2.8980143114681725</v>
          </cell>
          <cell r="I2292">
            <v>0.50458529046085721</v>
          </cell>
          <cell r="J2292">
            <v>19708213.381864</v>
          </cell>
          <cell r="K2292">
            <v>1.7305315467273223</v>
          </cell>
          <cell r="L2292">
            <v>9.4225024121634693</v>
          </cell>
          <cell r="M2292">
            <v>34060599.237679996</v>
          </cell>
          <cell r="N2292">
            <v>1.1654072023112438</v>
          </cell>
          <cell r="O2292">
            <v>29.136131316330825</v>
          </cell>
          <cell r="P2292"/>
          <cell r="Q2292">
            <v>104748.71435580001</v>
          </cell>
        </row>
        <row r="2293">
          <cell r="D2293">
            <v>41373</v>
          </cell>
          <cell r="E2293" t="str">
            <v/>
          </cell>
          <cell r="F2293">
            <v>224698.54845200086</v>
          </cell>
          <cell r="G2293">
            <v>2653204.7349400013</v>
          </cell>
          <cell r="H2293">
            <v>2.814359373453458</v>
          </cell>
          <cell r="I2293">
            <v>0.61347882932205611</v>
          </cell>
          <cell r="J2293">
            <v>19932911.930316001</v>
          </cell>
          <cell r="K2293">
            <v>1.734310067063165</v>
          </cell>
          <cell r="L2293">
            <v>9.344169958981773</v>
          </cell>
          <cell r="M2293">
            <v>34248149.083041988</v>
          </cell>
          <cell r="N2293">
            <v>1.1718693082557234</v>
          </cell>
          <cell r="O2293">
            <v>28.542468631604613</v>
          </cell>
          <cell r="P2293"/>
          <cell r="Q2293">
            <v>104748.71435580001</v>
          </cell>
        </row>
        <row r="2294">
          <cell r="D2294">
            <v>41374</v>
          </cell>
          <cell r="E2294" t="str">
            <v/>
          </cell>
          <cell r="F2294">
            <v>217878.11825999938</v>
          </cell>
          <cell r="G2294">
            <v>2871082.8532000007</v>
          </cell>
          <cell r="H2294">
            <v>2.7409241925851155</v>
          </cell>
          <cell r="I2294">
            <v>0.72914461120752172</v>
          </cell>
          <cell r="J2294">
            <v>20150790.048576001</v>
          </cell>
          <cell r="K2294">
            <v>1.7374322672259284</v>
          </cell>
          <cell r="L2294">
            <v>9.2799350671168401</v>
          </cell>
          <cell r="M2294">
            <v>34419945.26066599</v>
          </cell>
          <cell r="N2294">
            <v>1.1777928459454412</v>
          </cell>
          <cell r="O2294">
            <v>28.006223819436158</v>
          </cell>
          <cell r="P2294"/>
          <cell r="Q2294">
            <v>104748.71435580001</v>
          </cell>
        </row>
        <row r="2295">
          <cell r="D2295">
            <v>41375</v>
          </cell>
          <cell r="E2295" t="str">
            <v/>
          </cell>
          <cell r="F2295">
            <v>254137.54695600018</v>
          </cell>
          <cell r="G2295">
            <v>3125220.4001560011</v>
          </cell>
          <cell r="H2295">
            <v>2.7123096184616409</v>
          </cell>
          <cell r="I2295">
            <v>0.78013913373115029</v>
          </cell>
          <cell r="J2295">
            <v>20404927.595532</v>
          </cell>
          <cell r="K2295">
            <v>1.7435969361307471</v>
          </cell>
          <cell r="L2295">
            <v>9.1543995319799727</v>
          </cell>
          <cell r="M2295">
            <v>34631430.989459991</v>
          </cell>
          <cell r="N2295">
            <v>1.1850750002191672</v>
          </cell>
          <cell r="O2295">
            <v>27.357377799122318</v>
          </cell>
          <cell r="P2295"/>
          <cell r="Q2295">
            <v>104748.71435580001</v>
          </cell>
        </row>
        <row r="2296">
          <cell r="D2296">
            <v>41376</v>
          </cell>
          <cell r="E2296" t="str">
            <v/>
          </cell>
          <cell r="F2296">
            <v>246918.56850999987</v>
          </cell>
          <cell r="G2296">
            <v>3372138.9686660008</v>
          </cell>
          <cell r="H2296">
            <v>2.682721047703311</v>
          </cell>
          <cell r="I2296">
            <v>0.83676694501788607</v>
          </cell>
          <cell r="J2296">
            <v>20651846.164042</v>
          </cell>
          <cell r="K2296">
            <v>1.7490408392860823</v>
          </cell>
          <cell r="L2296">
            <v>9.0449550850115301</v>
          </cell>
          <cell r="M2296">
            <v>34836162.697785996</v>
          </cell>
          <cell r="N2296">
            <v>1.1921265843184097</v>
          </cell>
          <cell r="O2296">
            <v>26.739971908701598</v>
          </cell>
          <cell r="P2296"/>
          <cell r="Q2296">
            <v>104748.71435580001</v>
          </cell>
        </row>
        <row r="2297">
          <cell r="D2297">
            <v>41377</v>
          </cell>
          <cell r="E2297" t="str">
            <v/>
          </cell>
          <cell r="F2297">
            <v>240537.33104600059</v>
          </cell>
          <cell r="G2297">
            <v>3612676.2997120013</v>
          </cell>
          <cell r="H2297">
            <v>2.6529984507207054</v>
          </cell>
          <cell r="I2297">
            <v>0.89794655287062097</v>
          </cell>
          <cell r="J2297">
            <v>20892383.495088</v>
          </cell>
          <cell r="K2297">
            <v>1.753853316370068</v>
          </cell>
          <cell r="L2297">
            <v>8.9492963160523011</v>
          </cell>
          <cell r="M2297">
            <v>35019338.636840001</v>
          </cell>
          <cell r="N2297">
            <v>1.1984410223589514</v>
          </cell>
          <cell r="O2297">
            <v>26.196177572311306</v>
          </cell>
          <cell r="P2297"/>
          <cell r="Q2297">
            <v>104748.71435580001</v>
          </cell>
        </row>
        <row r="2298">
          <cell r="D2298">
            <v>41378</v>
          </cell>
          <cell r="E2298" t="str">
            <v/>
          </cell>
          <cell r="F2298">
            <v>226398.69591599886</v>
          </cell>
          <cell r="G2298">
            <v>3839074.9956280002</v>
          </cell>
          <cell r="H2298">
            <v>2.617880746616279</v>
          </cell>
          <cell r="I2298">
            <v>0.97623784320187701</v>
          </cell>
          <cell r="J2298">
            <v>21118782.191003997</v>
          </cell>
          <cell r="K2298">
            <v>1.7574053452166767</v>
          </cell>
          <cell r="L2298">
            <v>8.8793424379675301</v>
          </cell>
          <cell r="M2298">
            <v>35181920.624799997</v>
          </cell>
          <cell r="N2298">
            <v>1.204051146340726</v>
          </cell>
          <cell r="O2298">
            <v>25.720202968622207</v>
          </cell>
          <cell r="P2298"/>
          <cell r="Q2298">
            <v>104748.71435580001</v>
          </cell>
        </row>
        <row r="2299">
          <cell r="D2299">
            <v>41379</v>
          </cell>
          <cell r="E2299" t="str">
            <v/>
          </cell>
          <cell r="F2299">
            <v>216458.2836960002</v>
          </cell>
          <cell r="G2299">
            <v>4055533.2793240002</v>
          </cell>
          <cell r="H2299">
            <v>2.5811188896305159</v>
          </cell>
          <cell r="I2299">
            <v>1.0657877754536527</v>
          </cell>
          <cell r="J2299">
            <v>21335240.474699996</v>
          </cell>
          <cell r="K2299">
            <v>1.7600759391946423</v>
          </cell>
          <cell r="L2299">
            <v>8.8271087089187397</v>
          </cell>
          <cell r="M2299">
            <v>35307583.564493999</v>
          </cell>
          <cell r="N2299">
            <v>1.2083981505333488</v>
          </cell>
          <cell r="O2299">
            <v>25.356014022146944</v>
          </cell>
          <cell r="P2299"/>
          <cell r="Q2299">
            <v>104748.71435580001</v>
          </cell>
        </row>
        <row r="2300">
          <cell r="D2300">
            <v>41380</v>
          </cell>
          <cell r="E2300" t="str">
            <v/>
          </cell>
          <cell r="F2300">
            <v>213574.85100600071</v>
          </cell>
          <cell r="G2300">
            <v>4269108.130330001</v>
          </cell>
          <cell r="H2300">
            <v>2.5472318184194593</v>
          </cell>
          <cell r="I2300">
            <v>1.1558547237178418</v>
          </cell>
          <cell r="J2300">
            <v>21548815.325705998</v>
          </cell>
          <cell r="K2300">
            <v>1.7624649391571046</v>
          </cell>
          <cell r="L2300">
            <v>8.7806437072956989</v>
          </cell>
          <cell r="M2300">
            <v>35460459.481325999</v>
          </cell>
          <cell r="N2300">
            <v>1.2136768852406212</v>
          </cell>
          <cell r="O2300">
            <v>24.919169585115153</v>
          </cell>
          <cell r="P2300"/>
          <cell r="Q2300">
            <v>104748.71435580001</v>
          </cell>
        </row>
        <row r="2301">
          <cell r="D2301">
            <v>41381</v>
          </cell>
          <cell r="E2301" t="str">
            <v/>
          </cell>
          <cell r="F2301">
            <v>204520.6919999996</v>
          </cell>
          <cell r="G2301">
            <v>4473628.8223300008</v>
          </cell>
          <cell r="H2301">
            <v>2.5122469352109618</v>
          </cell>
          <cell r="I2301">
            <v>1.2571115913663444</v>
          </cell>
          <cell r="J2301">
            <v>21753336.017705996</v>
          </cell>
          <cell r="K2301">
            <v>1.7640791082827283</v>
          </cell>
          <cell r="L2301">
            <v>8.7493877387036729</v>
          </cell>
          <cell r="M2301">
            <v>35608137.012794003</v>
          </cell>
          <cell r="N2301">
            <v>1.2187780972877831</v>
          </cell>
          <cell r="O2301">
            <v>24.502626677063823</v>
          </cell>
          <cell r="P2301"/>
          <cell r="Q2301">
            <v>104748.71435580001</v>
          </cell>
        </row>
        <row r="2302">
          <cell r="D2302">
            <v>41382</v>
          </cell>
          <cell r="E2302" t="str">
            <v/>
          </cell>
          <cell r="F2302">
            <v>203970.45467600031</v>
          </cell>
          <cell r="G2302">
            <v>4677599.2770060012</v>
          </cell>
          <cell r="H2302">
            <v>2.4808574319837877</v>
          </cell>
          <cell r="I2302">
            <v>1.3557453765768335</v>
          </cell>
          <cell r="J2302">
            <v>21957306.472381994</v>
          </cell>
          <cell r="K2302">
            <v>1.7656218396261862</v>
          </cell>
          <cell r="L2302">
            <v>8.7196193459189715</v>
          </cell>
          <cell r="M2302">
            <v>35732775.942080006</v>
          </cell>
          <cell r="N2302">
            <v>1.2230911164855613</v>
          </cell>
          <cell r="O2302">
            <v>24.154729111851971</v>
          </cell>
          <cell r="P2302"/>
          <cell r="Q2302">
            <v>104748.71435580001</v>
          </cell>
        </row>
        <row r="2303">
          <cell r="D2303">
            <v>41383</v>
          </cell>
          <cell r="E2303" t="str">
            <v/>
          </cell>
          <cell r="F2303">
            <v>229334.16786599977</v>
          </cell>
          <cell r="G2303">
            <v>4906933.4448720012</v>
          </cell>
          <cell r="H2303">
            <v>2.4655162269202888</v>
          </cell>
          <cell r="I2303">
            <v>1.4068195683307416</v>
          </cell>
          <cell r="J2303">
            <v>22186640.640247993</v>
          </cell>
          <cell r="K2303">
            <v>1.7691613000231072</v>
          </cell>
          <cell r="L2303">
            <v>8.6517056446448812</v>
          </cell>
          <cell r="M2303">
            <v>35837410.932058007</v>
          </cell>
          <cell r="N2303">
            <v>1.2267197290288039</v>
          </cell>
          <cell r="O2303">
            <v>23.865066683414227</v>
          </cell>
          <cell r="P2303"/>
          <cell r="Q2303">
            <v>104748.71435580001</v>
          </cell>
        </row>
        <row r="2304">
          <cell r="D2304">
            <v>41384</v>
          </cell>
          <cell r="E2304" t="str">
            <v/>
          </cell>
          <cell r="F2304">
            <v>190570.07607799899</v>
          </cell>
          <cell r="G2304">
            <v>5097503.5209499998</v>
          </cell>
          <cell r="H2304">
            <v>2.433205768824668</v>
          </cell>
          <cell r="I2304">
            <v>1.5209724793441515</v>
          </cell>
          <cell r="J2304">
            <v>22377210.716325991</v>
          </cell>
          <cell r="K2304">
            <v>1.7695766808030184</v>
          </cell>
          <cell r="L2304">
            <v>8.6437703664627445</v>
          </cell>
          <cell r="M2304">
            <v>35898247.828142002</v>
          </cell>
          <cell r="N2304">
            <v>1.2288493475194258</v>
          </cell>
          <cell r="O2304">
            <v>23.696350044086135</v>
          </cell>
          <cell r="P2304"/>
          <cell r="Q2304">
            <v>104748.71435580001</v>
          </cell>
        </row>
        <row r="2305">
          <cell r="D2305">
            <v>41385</v>
          </cell>
          <cell r="E2305" t="str">
            <v/>
          </cell>
          <cell r="F2305">
            <v>181403.66670800076</v>
          </cell>
          <cell r="G2305">
            <v>5278907.1876580007</v>
          </cell>
          <cell r="H2305">
            <v>2.39980542283095</v>
          </cell>
          <cell r="I2305">
            <v>1.6490282927005051</v>
          </cell>
          <cell r="J2305">
            <v>22558614.383033991</v>
          </cell>
          <cell r="K2305">
            <v>1.7692663174055883</v>
          </cell>
          <cell r="L2305">
            <v>8.6496987418807851</v>
          </cell>
          <cell r="M2305">
            <v>35948096.600308008</v>
          </cell>
          <cell r="N2305">
            <v>1.2306029755556356</v>
          </cell>
          <cell r="O2305">
            <v>23.55813274291204</v>
          </cell>
          <cell r="P2305"/>
          <cell r="Q2305">
            <v>104748.71435580001</v>
          </cell>
        </row>
        <row r="2306">
          <cell r="D2306">
            <v>41386</v>
          </cell>
          <cell r="E2306" t="str">
            <v/>
          </cell>
          <cell r="F2306">
            <v>164285.09152000005</v>
          </cell>
          <cell r="G2306">
            <v>5443192.279178001</v>
          </cell>
          <cell r="H2306">
            <v>2.3620130556573993</v>
          </cell>
          <cell r="I2306">
            <v>1.8073705025186793</v>
          </cell>
          <cell r="J2306">
            <v>22722899.474553991</v>
          </cell>
          <cell r="K2306">
            <v>1.7676293467210871</v>
          </cell>
          <cell r="L2306">
            <v>8.6810347491258035</v>
          </cell>
          <cell r="M2306">
            <v>35989204.445724003</v>
          </cell>
          <cell r="N2306">
            <v>1.2320575005812096</v>
          </cell>
          <cell r="O2306">
            <v>23.443977089096858</v>
          </cell>
          <cell r="P2306"/>
          <cell r="Q2306">
            <v>104748.71435580001</v>
          </cell>
        </row>
        <row r="2307">
          <cell r="D2307">
            <v>41387</v>
          </cell>
          <cell r="E2307" t="str">
            <v/>
          </cell>
          <cell r="F2307">
            <v>150168.78152000063</v>
          </cell>
          <cell r="G2307">
            <v>5593361.0606980016</v>
          </cell>
          <cell r="H2307">
            <v>2.3216476959197174</v>
          </cell>
          <cell r="I2307">
            <v>1.993817033049794</v>
          </cell>
          <cell r="J2307">
            <v>22873068.256073993</v>
          </cell>
          <cell r="K2307">
            <v>1.7649295966115635</v>
          </cell>
          <cell r="L2307">
            <v>8.7329642139727817</v>
          </cell>
          <cell r="M2307">
            <v>36031542.930982001</v>
          </cell>
          <cell r="N2307">
            <v>1.2335542687189029</v>
          </cell>
          <cell r="O2307">
            <v>23.326966325493803</v>
          </cell>
          <cell r="P2307"/>
          <cell r="Q2307">
            <v>104748.71435580001</v>
          </cell>
        </row>
        <row r="2308">
          <cell r="D2308">
            <v>41388</v>
          </cell>
          <cell r="E2308" t="str">
            <v/>
          </cell>
          <cell r="F2308">
            <v>139038.98539999945</v>
          </cell>
          <cell r="G2308">
            <v>5732400.0460980013</v>
          </cell>
          <cell r="H2308">
            <v>2.2802189352839992</v>
          </cell>
          <cell r="I2308">
            <v>2.205754407252758</v>
          </cell>
          <cell r="J2308">
            <v>23012107.241473991</v>
          </cell>
          <cell r="K2308">
            <v>1.7614212280005821</v>
          </cell>
          <cell r="L2308">
            <v>8.800913190400383</v>
          </cell>
          <cell r="M2308">
            <v>36079951.081138</v>
          </cell>
          <cell r="N2308">
            <v>1.235258957149129</v>
          </cell>
          <cell r="O2308">
            <v>23.194268985891874</v>
          </cell>
          <cell r="P2308"/>
          <cell r="Q2308">
            <v>104748.71435580001</v>
          </cell>
        </row>
        <row r="2309">
          <cell r="D2309">
            <v>41389</v>
          </cell>
          <cell r="E2309" t="str">
            <v/>
          </cell>
          <cell r="F2309">
            <v>131374.20728599894</v>
          </cell>
          <cell r="G2309">
            <v>5863774.2533840006</v>
          </cell>
          <cell r="H2309">
            <v>2.2391775553317119</v>
          </cell>
          <cell r="I2309">
            <v>2.4385002625335717</v>
          </cell>
          <cell r="J2309">
            <v>23143481.448759992</v>
          </cell>
          <cell r="K2309">
            <v>1.757386650324563</v>
          </cell>
          <cell r="L2309">
            <v>8.8797091782269355</v>
          </cell>
          <cell r="M2309">
            <v>36098644.383557998</v>
          </cell>
          <cell r="N2309">
            <v>1.2359463986700974</v>
          </cell>
          <cell r="O2309">
            <v>23.14092759973412</v>
          </cell>
          <cell r="P2309"/>
          <cell r="Q2309">
            <v>104748.71435580001</v>
          </cell>
        </row>
        <row r="2310">
          <cell r="D2310">
            <v>41390</v>
          </cell>
          <cell r="E2310" t="str">
            <v/>
          </cell>
          <cell r="F2310">
            <v>143633.95538000172</v>
          </cell>
          <cell r="G2310">
            <v>6007408.2087640027</v>
          </cell>
          <cell r="H2310">
            <v>2.2057947278542893</v>
          </cell>
          <cell r="I2310">
            <v>2.646247265746704</v>
          </cell>
          <cell r="J2310">
            <v>23287115.404139992</v>
          </cell>
          <cell r="K2310">
            <v>1.7543393389805684</v>
          </cell>
          <cell r="L2310">
            <v>8.9396920442352261</v>
          </cell>
          <cell r="M2310">
            <v>36129068.163308002</v>
          </cell>
          <cell r="N2310">
            <v>1.2370355368030175</v>
          </cell>
          <cell r="O2310">
            <v>23.056617701103278</v>
          </cell>
          <cell r="P2310"/>
          <cell r="Q2310">
            <v>104748.71435580001</v>
          </cell>
        </row>
        <row r="2311">
          <cell r="D2311">
            <v>41391</v>
          </cell>
          <cell r="E2311" t="str">
            <v/>
          </cell>
          <cell r="F2311">
            <v>152115.42697799878</v>
          </cell>
          <cell r="G2311">
            <v>6159523.6357420012</v>
          </cell>
          <cell r="H2311">
            <v>2.1778835800560814</v>
          </cell>
          <cell r="I2311">
            <v>2.8337673536447339</v>
          </cell>
          <cell r="J2311">
            <v>23439230.831117991</v>
          </cell>
          <cell r="K2311">
            <v>1.7519736959934697</v>
          </cell>
          <cell r="L2311">
            <v>8.9865367983756101</v>
          </cell>
          <cell r="M2311">
            <v>36170055.102147996</v>
          </cell>
          <cell r="N2311">
            <v>1.2384864480696132</v>
          </cell>
          <cell r="O2311">
            <v>22.944684979302988</v>
          </cell>
          <cell r="P2311"/>
          <cell r="Q2311">
            <v>104748.71435580001</v>
          </cell>
        </row>
        <row r="2312">
          <cell r="D2312">
            <v>41392</v>
          </cell>
          <cell r="E2312" t="str">
            <v/>
          </cell>
          <cell r="F2312">
            <v>170007.99767000097</v>
          </cell>
          <cell r="G2312">
            <v>6329531.6334120026</v>
          </cell>
          <cell r="H2312">
            <v>2.1580665937860175</v>
          </cell>
          <cell r="I2312">
            <v>2.9750840601776241</v>
          </cell>
          <cell r="J2312">
            <v>23609238.828787994</v>
          </cell>
          <cell r="K2312">
            <v>1.7509718056408401</v>
          </cell>
          <cell r="L2312">
            <v>9.0064503978696031</v>
          </cell>
          <cell r="M2312">
            <v>36213614.147448003</v>
          </cell>
          <cell r="N2312">
            <v>1.2400255447417667</v>
          </cell>
          <cell r="O2312">
            <v>22.826425282153362</v>
          </cell>
          <cell r="P2312"/>
          <cell r="Q2312">
            <v>104748.71435580001</v>
          </cell>
        </row>
        <row r="2313">
          <cell r="D2313">
            <v>41393</v>
          </cell>
          <cell r="E2313" t="str">
            <v/>
          </cell>
          <cell r="F2313">
            <v>160096.4390080001</v>
          </cell>
          <cell r="G2313">
            <v>6489628.0724200029</v>
          </cell>
          <cell r="H2313">
            <v>2.1363534601407701</v>
          </cell>
          <cell r="I2313">
            <v>3.1381820716721465</v>
          </cell>
          <cell r="J2313">
            <v>23769335.267795995</v>
          </cell>
          <cell r="K2313">
            <v>1.7492559409463455</v>
          </cell>
          <cell r="L2313">
            <v>9.0406576766154387</v>
          </cell>
          <cell r="M2313">
            <v>36260081.184235997</v>
          </cell>
          <cell r="N2313">
            <v>1.2416643387841018</v>
          </cell>
          <cell r="O2313">
            <v>22.701043141075196</v>
          </cell>
          <cell r="P2313"/>
          <cell r="Q2313">
            <v>104748.71435580001</v>
          </cell>
        </row>
        <row r="2314">
          <cell r="D2314">
            <v>41394</v>
          </cell>
          <cell r="E2314" t="str">
            <v>*</v>
          </cell>
          <cell r="F2314">
            <v>146812.08755799916</v>
          </cell>
          <cell r="G2314">
            <v>6636440.1599780023</v>
          </cell>
          <cell r="H2314">
            <v>2.1118604973791548</v>
          </cell>
          <cell r="I2314">
            <v>3.3331125290304242</v>
          </cell>
          <cell r="J2314">
            <v>23916147.355353992</v>
          </cell>
          <cell r="K2314">
            <v>1.746596172141573</v>
          </cell>
          <cell r="L2314">
            <v>9.0939398101079973</v>
          </cell>
          <cell r="M2314">
            <v>36283394.468676001</v>
          </cell>
          <cell r="N2314">
            <v>1.2425103676606555</v>
          </cell>
          <cell r="O2314">
            <v>22.636531347459645</v>
          </cell>
          <cell r="P2314"/>
          <cell r="Q2314">
            <v>104748.71435580001</v>
          </cell>
        </row>
        <row r="2315">
          <cell r="D2315">
            <v>41395</v>
          </cell>
          <cell r="E2315" t="str">
            <v/>
          </cell>
          <cell r="F2315">
            <v>156186.28237000038</v>
          </cell>
          <cell r="G2315">
            <v>156186.28237000038</v>
          </cell>
          <cell r="H2315">
            <v>1.4925620513689408</v>
          </cell>
          <cell r="I2315">
            <v>12.526947897856044</v>
          </cell>
          <cell r="J2315">
            <v>24072333.637723994</v>
          </cell>
          <cell r="K2315">
            <v>1.7446695456322836</v>
          </cell>
          <cell r="L2315">
            <v>6.2821195139807777</v>
          </cell>
          <cell r="M2315">
            <v>36335849.763237998</v>
          </cell>
          <cell r="N2315">
            <v>1.2441928670415696</v>
          </cell>
          <cell r="O2315">
            <v>22.898864474573742</v>
          </cell>
          <cell r="P2315"/>
          <cell r="Q2315">
            <v>104643.0747899226</v>
          </cell>
        </row>
        <row r="2316">
          <cell r="D2316">
            <v>41396</v>
          </cell>
          <cell r="E2316" t="str">
            <v/>
          </cell>
          <cell r="F2316">
            <v>181949.64953600039</v>
          </cell>
          <cell r="G2316">
            <v>338135.93190600077</v>
          </cell>
          <cell r="H2316">
            <v>1.6156632084102529</v>
          </cell>
          <cell r="I2316">
            <v>8.0853171986040469</v>
          </cell>
          <cell r="J2316">
            <v>24254283.287259992</v>
          </cell>
          <cell r="K2316">
            <v>1.7446250971111759</v>
          </cell>
          <cell r="L2316">
            <v>6.2829419077858217</v>
          </cell>
          <cell r="M2316">
            <v>36392068.488117993</v>
          </cell>
          <cell r="N2316">
            <v>1.2460039122652642</v>
          </cell>
          <cell r="O2316">
            <v>22.763984415133809</v>
          </cell>
          <cell r="P2316"/>
          <cell r="Q2316">
            <v>104643.0747899226</v>
          </cell>
        </row>
        <row r="2317">
          <cell r="D2317">
            <v>41397</v>
          </cell>
          <cell r="E2317" t="str">
            <v/>
          </cell>
          <cell r="F2317">
            <v>148763.37794400009</v>
          </cell>
          <cell r="G2317">
            <v>486899.30985000089</v>
          </cell>
          <cell r="H2317">
            <v>1.5509843367640626</v>
          </cell>
          <cell r="I2317">
            <v>10.198650851805757</v>
          </cell>
          <cell r="J2317">
            <v>24403046.665203992</v>
          </cell>
          <cell r="K2317">
            <v>1.7422120379899624</v>
          </cell>
          <cell r="L2317">
            <v>6.3277463946850965</v>
          </cell>
          <cell r="M2317">
            <v>36404764.145041995</v>
          </cell>
          <cell r="N2317">
            <v>1.2463246050494889</v>
          </cell>
          <cell r="O2317">
            <v>22.740167470853411</v>
          </cell>
          <cell r="P2317"/>
          <cell r="Q2317">
            <v>104643.0747899226</v>
          </cell>
        </row>
        <row r="2318">
          <cell r="D2318">
            <v>41398</v>
          </cell>
          <cell r="E2318" t="str">
            <v/>
          </cell>
          <cell r="F2318">
            <v>136529.07764999886</v>
          </cell>
          <cell r="G2318">
            <v>623428.38749999972</v>
          </cell>
          <cell r="H2318">
            <v>1.4894162579596655</v>
          </cell>
          <cell r="I2318">
            <v>12.664861439428488</v>
          </cell>
          <cell r="J2318">
            <v>24539575.742853992</v>
          </cell>
          <cell r="K2318">
            <v>1.7389677973850695</v>
          </cell>
          <cell r="L2318">
            <v>6.3884743136727762</v>
          </cell>
          <cell r="M2318">
            <v>36356241.118173994</v>
          </cell>
          <cell r="N2318">
            <v>1.2445495965698885</v>
          </cell>
          <cell r="O2318">
            <v>22.872245611156604</v>
          </cell>
          <cell r="P2318"/>
          <cell r="Q2318">
            <v>104643.0747899226</v>
          </cell>
        </row>
        <row r="2319">
          <cell r="D2319">
            <v>41399</v>
          </cell>
          <cell r="E2319" t="str">
            <v/>
          </cell>
          <cell r="F2319">
            <v>143711.94405000118</v>
          </cell>
          <cell r="G2319">
            <v>767140.33155000093</v>
          </cell>
          <cell r="H2319">
            <v>1.4662037274613391</v>
          </cell>
          <cell r="I2319">
            <v>13.724856091076209</v>
          </cell>
          <cell r="J2319">
            <v>24683287.686903995</v>
          </cell>
          <cell r="K2319">
            <v>1.7362765759155356</v>
          </cell>
          <cell r="L2319">
            <v>6.4392804694422328</v>
          </cell>
          <cell r="M2319">
            <v>36334343.294007987</v>
          </cell>
          <cell r="N2319">
            <v>1.2436862652946947</v>
          </cell>
          <cell r="O2319">
            <v>22.936709666385703</v>
          </cell>
          <cell r="P2319"/>
          <cell r="Q2319">
            <v>104643.0747899226</v>
          </cell>
        </row>
        <row r="2320">
          <cell r="D2320">
            <v>41400</v>
          </cell>
          <cell r="E2320" t="str">
            <v/>
          </cell>
          <cell r="F2320">
            <v>139255.15631999911</v>
          </cell>
          <cell r="G2320">
            <v>906395.48787000007</v>
          </cell>
          <cell r="H2320">
            <v>1.44363031140163</v>
          </cell>
          <cell r="I2320">
            <v>14.829845577218826</v>
          </cell>
          <cell r="J2320">
            <v>24822542.843223993</v>
          </cell>
          <cell r="K2320">
            <v>1.7333134746955263</v>
          </cell>
          <cell r="L2320">
            <v>6.4956739026436843</v>
          </cell>
          <cell r="M2320">
            <v>36323098.992095985</v>
          </cell>
          <cell r="N2320">
            <v>1.2431877173742643</v>
          </cell>
          <cell r="O2320">
            <v>22.974002482822431</v>
          </cell>
          <cell r="P2320"/>
          <cell r="Q2320">
            <v>104643.0747899226</v>
          </cell>
        </row>
        <row r="2321">
          <cell r="D2321">
            <v>41401</v>
          </cell>
          <cell r="E2321" t="str">
            <v/>
          </cell>
          <cell r="F2321">
            <v>141974.4744899997</v>
          </cell>
          <cell r="G2321">
            <v>1048369.9623599998</v>
          </cell>
          <cell r="H2321">
            <v>1.431218814820443</v>
          </cell>
          <cell r="I2321">
            <v>15.46988275030583</v>
          </cell>
          <cell r="J2321">
            <v>24964517.317713991</v>
          </cell>
          <cell r="K2321">
            <v>1.7305818699970348</v>
          </cell>
          <cell r="L2321">
            <v>6.5480867294784755</v>
          </cell>
          <cell r="M2321">
            <v>36315565.514797986</v>
          </cell>
          <cell r="N2321">
            <v>1.2428162549954207</v>
          </cell>
          <cell r="O2321">
            <v>23.001820732083878</v>
          </cell>
          <cell r="P2321"/>
          <cell r="Q2321">
            <v>104643.0747899226</v>
          </cell>
        </row>
        <row r="2322">
          <cell r="D2322">
            <v>41402</v>
          </cell>
          <cell r="E2322" t="str">
            <v/>
          </cell>
          <cell r="F2322">
            <v>133125.65233999988</v>
          </cell>
          <cell r="G2322">
            <v>1181495.6146999996</v>
          </cell>
          <cell r="H2322">
            <v>1.4113399490027467</v>
          </cell>
          <cell r="I2322">
            <v>16.544828851563452</v>
          </cell>
          <cell r="J2322">
            <v>25097642.970053989</v>
          </cell>
          <cell r="K2322">
            <v>1.7272806128000922</v>
          </cell>
          <cell r="L2322">
            <v>6.6119785261646191</v>
          </cell>
          <cell r="M2322">
            <v>36288148.734607987</v>
          </cell>
          <cell r="N2322">
            <v>1.2417644626599409</v>
          </cell>
          <cell r="O2322">
            <v>23.080735238688476</v>
          </cell>
          <cell r="P2322"/>
          <cell r="Q2322">
            <v>104643.0747899226</v>
          </cell>
        </row>
        <row r="2323">
          <cell r="D2323">
            <v>41403</v>
          </cell>
          <cell r="E2323" t="str">
            <v/>
          </cell>
          <cell r="F2323">
            <v>141135.21809800019</v>
          </cell>
          <cell r="G2323">
            <v>1322630.8327979997</v>
          </cell>
          <cell r="H2323">
            <v>1.4043832496037523</v>
          </cell>
          <cell r="I2323">
            <v>16.935874052084298</v>
          </cell>
          <cell r="J2323">
            <v>25238778.188151989</v>
          </cell>
          <cell r="K2323">
            <v>1.724573861743431</v>
          </cell>
          <cell r="L2323">
            <v>6.664815895948129</v>
          </cell>
          <cell r="M2323">
            <v>36258091.542459995</v>
          </cell>
          <cell r="N2323">
            <v>1.2406225171136718</v>
          </cell>
          <cell r="O2323">
            <v>23.166660696858699</v>
          </cell>
          <cell r="P2323"/>
          <cell r="Q2323">
            <v>104643.0747899226</v>
          </cell>
        </row>
        <row r="2324">
          <cell r="D2324">
            <v>41404</v>
          </cell>
          <cell r="E2324" t="str">
            <v/>
          </cell>
          <cell r="F2324">
            <v>151595.37727600097</v>
          </cell>
          <cell r="G2324">
            <v>1474226.2100740008</v>
          </cell>
          <cell r="H2324">
            <v>1.408813925846121</v>
          </cell>
          <cell r="I2324">
            <v>16.685916378030786</v>
          </cell>
          <cell r="J2324">
            <v>25390373.565427989</v>
          </cell>
          <cell r="K2324">
            <v>1.7226152157062882</v>
          </cell>
          <cell r="L2324">
            <v>6.7033053049870839</v>
          </cell>
          <cell r="M2324">
            <v>36248571.263949998</v>
          </cell>
          <cell r="N2324">
            <v>1.2401834159782901</v>
          </cell>
          <cell r="O2324">
            <v>23.199769255495795</v>
          </cell>
          <cell r="P2324"/>
          <cell r="Q2324">
            <v>104643.0747899226</v>
          </cell>
        </row>
        <row r="2325">
          <cell r="D2325">
            <v>41405</v>
          </cell>
          <cell r="E2325" t="str">
            <v/>
          </cell>
          <cell r="F2325">
            <v>135848.3082739992</v>
          </cell>
          <cell r="G2325">
            <v>1610074.518348</v>
          </cell>
          <cell r="H2325">
            <v>1.3987586952386166</v>
          </cell>
          <cell r="I2325">
            <v>17.257785517376945</v>
          </cell>
          <cell r="J2325">
            <v>25526221.87370199</v>
          </cell>
          <cell r="K2325">
            <v>1.7196233527661609</v>
          </cell>
          <cell r="L2325">
            <v>6.762515389678569</v>
          </cell>
          <cell r="M2325">
            <v>36234635.130564004</v>
          </cell>
          <cell r="N2325">
            <v>1.2395933279122116</v>
          </cell>
          <cell r="O2325">
            <v>23.244322299392373</v>
          </cell>
          <cell r="P2325"/>
          <cell r="Q2325">
            <v>104643.0747899226</v>
          </cell>
        </row>
        <row r="2326">
          <cell r="D2326">
            <v>41406</v>
          </cell>
          <cell r="E2326" t="str">
            <v/>
          </cell>
          <cell r="F2326">
            <v>148610.61579400071</v>
          </cell>
          <cell r="G2326">
            <v>1758685.1341420007</v>
          </cell>
          <cell r="H2326">
            <v>1.400542700088427</v>
          </cell>
          <cell r="I2326">
            <v>17.15512099267449</v>
          </cell>
          <cell r="J2326">
            <v>25674832.489495989</v>
          </cell>
          <cell r="K2326">
            <v>1.7175271158536851</v>
          </cell>
          <cell r="L2326">
            <v>6.8043027765668507</v>
          </cell>
          <cell r="M2326">
            <v>36249146.907076009</v>
          </cell>
          <cell r="N2326">
            <v>1.2399764668270123</v>
          </cell>
          <cell r="O2326">
            <v>23.215386575956167</v>
          </cell>
          <cell r="P2326"/>
          <cell r="Q2326">
            <v>104643.0747899226</v>
          </cell>
        </row>
        <row r="2327">
          <cell r="D2327">
            <v>41407</v>
          </cell>
          <cell r="E2327" t="str">
            <v/>
          </cell>
          <cell r="F2327">
            <v>114031.93639599902</v>
          </cell>
          <cell r="G2327">
            <v>1872717.0705379997</v>
          </cell>
          <cell r="H2327">
            <v>1.3766334710763557</v>
          </cell>
          <cell r="I2327">
            <v>18.574983904286967</v>
          </cell>
          <cell r="J2327">
            <v>25788864.425891988</v>
          </cell>
          <cell r="K2327">
            <v>1.7131629494984384</v>
          </cell>
          <cell r="L2327">
            <v>6.8921052866120158</v>
          </cell>
          <cell r="M2327">
            <v>36227015.440371998</v>
          </cell>
          <cell r="N2327">
            <v>1.239106192913215</v>
          </cell>
          <cell r="O2327">
            <v>23.281153977354119</v>
          </cell>
          <cell r="P2327"/>
          <cell r="Q2327">
            <v>104643.0747899226</v>
          </cell>
        </row>
        <row r="2328">
          <cell r="D2328">
            <v>41408</v>
          </cell>
          <cell r="E2328" t="str">
            <v/>
          </cell>
          <cell r="F2328">
            <v>110164.61750800128</v>
          </cell>
          <cell r="G2328">
            <v>1982881.6880460009</v>
          </cell>
          <cell r="H2328">
            <v>1.3535000435847269</v>
          </cell>
          <cell r="I2328">
            <v>20.041482242483411</v>
          </cell>
          <cell r="J2328">
            <v>25899029.04339999</v>
          </cell>
          <cell r="K2328">
            <v>1.7086039053192408</v>
          </cell>
          <cell r="L2328">
            <v>6.9850014852996907</v>
          </cell>
          <cell r="M2328">
            <v>36191328.404558003</v>
          </cell>
          <cell r="N2328">
            <v>1.2377724666717962</v>
          </cell>
          <cell r="O2328">
            <v>23.382235470296585</v>
          </cell>
          <cell r="P2328"/>
          <cell r="Q2328">
            <v>104643.0747899226</v>
          </cell>
        </row>
        <row r="2329">
          <cell r="D2329">
            <v>41409</v>
          </cell>
          <cell r="E2329" t="str">
            <v/>
          </cell>
          <cell r="F2329">
            <v>126351.68210999822</v>
          </cell>
          <cell r="G2329">
            <v>2109233.370155999</v>
          </cell>
          <cell r="H2329">
            <v>1.343763629773822</v>
          </cell>
          <cell r="I2329">
            <v>20.686772411650189</v>
          </cell>
          <cell r="J2329">
            <v>26025380.725509986</v>
          </cell>
          <cell r="K2329">
            <v>1.7051679432994706</v>
          </cell>
          <cell r="L2329">
            <v>7.0558140989941727</v>
          </cell>
          <cell r="M2329">
            <v>36210503.050273992</v>
          </cell>
          <cell r="N2329">
            <v>1.238315126222068</v>
          </cell>
          <cell r="O2329">
            <v>23.341065502243119</v>
          </cell>
          <cell r="P2329"/>
          <cell r="Q2329">
            <v>104643.0747899226</v>
          </cell>
        </row>
        <row r="2330">
          <cell r="D2330">
            <v>41410</v>
          </cell>
          <cell r="E2330" t="str">
            <v/>
          </cell>
          <cell r="F2330">
            <v>124904.57679600027</v>
          </cell>
          <cell r="G2330">
            <v>2234137.9469519993</v>
          </cell>
          <cell r="H2330">
            <v>1.3343799574393529</v>
          </cell>
          <cell r="I2330">
            <v>21.324734935238354</v>
          </cell>
          <cell r="J2330">
            <v>26150285.302305985</v>
          </cell>
          <cell r="K2330">
            <v>1.7016846075443899</v>
          </cell>
          <cell r="L2330">
            <v>7.1283125297871504</v>
          </cell>
          <cell r="M2330">
            <v>36241867.398771994</v>
          </cell>
          <cell r="N2330">
            <v>1.2392745080944843</v>
          </cell>
          <cell r="O2330">
            <v>23.268422571197746</v>
          </cell>
          <cell r="P2330"/>
          <cell r="Q2330">
            <v>104643.0747899226</v>
          </cell>
        </row>
        <row r="2331">
          <cell r="D2331">
            <v>41411</v>
          </cell>
          <cell r="E2331" t="str">
            <v/>
          </cell>
          <cell r="F2331">
            <v>118294.00707199998</v>
          </cell>
          <cell r="G2331">
            <v>2352431.9540239992</v>
          </cell>
          <cell r="H2331">
            <v>1.3223842142875566</v>
          </cell>
          <cell r="I2331">
            <v>22.163534860198531</v>
          </cell>
          <cell r="J2331">
            <v>26268579.309377987</v>
          </cell>
          <cell r="K2331">
            <v>1.6978211282885793</v>
          </cell>
          <cell r="L2331">
            <v>7.209566231757691</v>
          </cell>
          <cell r="M2331">
            <v>36268772.123087995</v>
          </cell>
          <cell r="N2331">
            <v>1.2400812337882283</v>
          </cell>
          <cell r="O2331">
            <v>23.207479329525359</v>
          </cell>
          <cell r="P2331"/>
          <cell r="Q2331">
            <v>104643.0747899226</v>
          </cell>
        </row>
        <row r="2332">
          <cell r="D2332">
            <v>41412</v>
          </cell>
          <cell r="E2332" t="str">
            <v/>
          </cell>
          <cell r="F2332">
            <v>144010.55556200084</v>
          </cell>
          <cell r="G2332">
            <v>2496442.5095859999</v>
          </cell>
          <cell r="H2332">
            <v>1.3253743815439936</v>
          </cell>
          <cell r="I2332">
            <v>21.95198821172648</v>
          </cell>
          <cell r="J2332">
            <v>26412589.864939988</v>
          </cell>
          <cell r="K2332">
            <v>1.6956605339594648</v>
          </cell>
          <cell r="L2332">
            <v>7.2553960960837554</v>
          </cell>
          <cell r="M2332">
            <v>36328693.787222005</v>
          </cell>
          <cell r="N2332">
            <v>1.2420166054735309</v>
          </cell>
          <cell r="O2332">
            <v>23.061797456156153</v>
          </cell>
          <cell r="P2332"/>
          <cell r="Q2332">
            <v>104643.0747899226</v>
          </cell>
        </row>
        <row r="2333">
          <cell r="D2333">
            <v>41413</v>
          </cell>
          <cell r="E2333" t="str">
            <v/>
          </cell>
          <cell r="F2333">
            <v>136696.85936199955</v>
          </cell>
          <cell r="G2333">
            <v>2633139.3689479996</v>
          </cell>
          <cell r="H2333">
            <v>1.3243712768802995</v>
          </cell>
          <cell r="I2333">
            <v>22.022772496054898</v>
          </cell>
          <cell r="J2333">
            <v>26549286.724301986</v>
          </cell>
          <cell r="K2333">
            <v>1.6930623771876778</v>
          </cell>
          <cell r="L2333">
            <v>7.3108805654210851</v>
          </cell>
          <cell r="M2333">
            <v>36380364.591402002</v>
          </cell>
          <cell r="N2333">
            <v>1.2436695665105066</v>
          </cell>
          <cell r="O2333">
            <v>22.937957992007753</v>
          </cell>
          <cell r="P2333"/>
          <cell r="Q2333">
            <v>104643.0747899226</v>
          </cell>
        </row>
        <row r="2334">
          <cell r="D2334">
            <v>41414</v>
          </cell>
          <cell r="E2334" t="str">
            <v/>
          </cell>
          <cell r="F2334">
            <v>118802.05829999989</v>
          </cell>
          <cell r="G2334">
            <v>2751941.4272479992</v>
          </cell>
          <cell r="H2334">
            <v>1.3149180835772889</v>
          </cell>
          <cell r="I2334">
            <v>22.69892939943815</v>
          </cell>
          <cell r="J2334">
            <v>26668088.782601986</v>
          </cell>
          <cell r="K2334">
            <v>1.6893650698194709</v>
          </cell>
          <cell r="L2334">
            <v>7.3905454015034682</v>
          </cell>
          <cell r="M2334">
            <v>36399923.56912601</v>
          </cell>
          <cell r="N2334">
            <v>1.2442245771338265</v>
          </cell>
          <cell r="O2334">
            <v>22.896497280850991</v>
          </cell>
          <cell r="P2334"/>
          <cell r="Q2334">
            <v>104643.0747899226</v>
          </cell>
        </row>
        <row r="2335">
          <cell r="D2335">
            <v>41415</v>
          </cell>
          <cell r="E2335" t="str">
            <v/>
          </cell>
          <cell r="F2335">
            <v>110536.7317900011</v>
          </cell>
          <cell r="G2335">
            <v>2862478.1590380003</v>
          </cell>
          <cell r="H2335">
            <v>1.3026039614887266</v>
          </cell>
          <cell r="I2335">
            <v>23.604574249163512</v>
          </cell>
          <cell r="J2335">
            <v>26778625.514391989</v>
          </cell>
          <cell r="K2335">
            <v>1.6851963155162524</v>
          </cell>
          <cell r="L2335">
            <v>7.4813743321296418</v>
          </cell>
          <cell r="M2335">
            <v>36417302.679752007</v>
          </cell>
          <cell r="N2335">
            <v>1.2447049808563966</v>
          </cell>
          <cell r="O2335">
            <v>22.860658781819353</v>
          </cell>
          <cell r="P2335"/>
          <cell r="Q2335">
            <v>104643.0747899226</v>
          </cell>
        </row>
        <row r="2336">
          <cell r="D2336">
            <v>41416</v>
          </cell>
          <cell r="E2336" t="str">
            <v/>
          </cell>
          <cell r="F2336">
            <v>133119.9158859993</v>
          </cell>
          <cell r="G2336">
            <v>2995598.0749239996</v>
          </cell>
          <cell r="H2336">
            <v>1.3012189209227507</v>
          </cell>
          <cell r="I2336">
            <v>23.708210669807105</v>
          </cell>
          <cell r="J2336">
            <v>26911745.430277988</v>
          </cell>
          <cell r="K2336">
            <v>1.6824939835393644</v>
          </cell>
          <cell r="L2336">
            <v>7.5408276180743528</v>
          </cell>
          <cell r="M2336">
            <v>36471792.299146004</v>
          </cell>
          <cell r="N2336">
            <v>1.2464535791077793</v>
          </cell>
          <cell r="O2336">
            <v>22.730594619438261</v>
          </cell>
          <cell r="P2336"/>
          <cell r="Q2336">
            <v>104643.0747899226</v>
          </cell>
        </row>
        <row r="2337">
          <cell r="D2337">
            <v>41417</v>
          </cell>
          <cell r="E2337" t="str">
            <v/>
          </cell>
          <cell r="F2337">
            <v>136435.69629199963</v>
          </cell>
          <cell r="G2337">
            <v>3132033.771215999</v>
          </cell>
          <cell r="H2337">
            <v>1.3013319957445608</v>
          </cell>
          <cell r="I2337">
            <v>23.699736283368566</v>
          </cell>
          <cell r="J2337">
            <v>27048181.126569986</v>
          </cell>
          <cell r="K2337">
            <v>1.6800327317295249</v>
          </cell>
          <cell r="L2337">
            <v>7.5953735459481031</v>
          </cell>
          <cell r="M2337">
            <v>36537825.393678002</v>
          </cell>
          <cell r="N2337">
            <v>1.2485963298993668</v>
          </cell>
          <cell r="O2337">
            <v>22.572029864179743</v>
          </cell>
          <cell r="P2337"/>
          <cell r="Q2337">
            <v>104643.0747899226</v>
          </cell>
        </row>
        <row r="2338">
          <cell r="D2338">
            <v>41418</v>
          </cell>
          <cell r="E2338" t="str">
            <v/>
          </cell>
          <cell r="F2338">
            <v>114478.62067400038</v>
          </cell>
          <cell r="G2338">
            <v>3246512.3918899996</v>
          </cell>
          <cell r="H2338">
            <v>1.2926928029747675</v>
          </cell>
          <cell r="I2338">
            <v>24.354135037705362</v>
          </cell>
          <cell r="J2338">
            <v>27162659.747243986</v>
          </cell>
          <cell r="K2338">
            <v>1.6762482639744778</v>
          </cell>
          <cell r="L2338">
            <v>7.679987657567966</v>
          </cell>
          <cell r="M2338">
            <v>36580064.092286006</v>
          </cell>
          <cell r="N2338">
            <v>1.2499256448806766</v>
          </cell>
          <cell r="O2338">
            <v>22.474111270952402</v>
          </cell>
          <cell r="P2338"/>
          <cell r="Q2338">
            <v>104643.0747899226</v>
          </cell>
        </row>
        <row r="2339">
          <cell r="D2339">
            <v>41419</v>
          </cell>
          <cell r="E2339" t="str">
            <v/>
          </cell>
          <cell r="F2339">
            <v>109289.35919200082</v>
          </cell>
          <cell r="G2339">
            <v>3355801.7510820003</v>
          </cell>
          <cell r="H2339">
            <v>1.2827611412676769</v>
          </cell>
          <cell r="I2339">
            <v>25.123891197600368</v>
          </cell>
          <cell r="J2339">
            <v>27271949.106435988</v>
          </cell>
          <cell r="K2339">
            <v>1.6721941780239411</v>
          </cell>
          <cell r="L2339">
            <v>7.7716380417646835</v>
          </cell>
          <cell r="M2339">
            <v>36608705.399216004</v>
          </cell>
          <cell r="N2339">
            <v>1.2507901423809151</v>
          </cell>
          <cell r="O2339">
            <v>22.410616763998458</v>
          </cell>
          <cell r="P2339"/>
          <cell r="Q2339">
            <v>104643.0747899226</v>
          </cell>
        </row>
        <row r="2340">
          <cell r="D2340">
            <v>41420</v>
          </cell>
          <cell r="E2340" t="str">
            <v/>
          </cell>
          <cell r="F2340">
            <v>105195.57795399944</v>
          </cell>
          <cell r="G2340">
            <v>3460997.3290359997</v>
          </cell>
          <cell r="H2340">
            <v>1.2720887851703235</v>
          </cell>
          <cell r="I2340">
            <v>25.972022639294845</v>
          </cell>
          <cell r="J2340">
            <v>27377144.684389986</v>
          </cell>
          <cell r="K2340">
            <v>1.6679423723283087</v>
          </cell>
          <cell r="L2340">
            <v>7.8688901238088915</v>
          </cell>
          <cell r="M2340">
            <v>36648289.646468006</v>
          </cell>
          <cell r="N2340">
            <v>1.2520283295937091</v>
          </cell>
          <cell r="O2340">
            <v>22.319929853115283</v>
          </cell>
          <cell r="P2340"/>
          <cell r="Q2340">
            <v>104643.0747899226</v>
          </cell>
        </row>
        <row r="2341">
          <cell r="D2341">
            <v>41421</v>
          </cell>
          <cell r="E2341" t="str">
            <v/>
          </cell>
          <cell r="F2341">
            <v>98662.321133999183</v>
          </cell>
          <cell r="G2341">
            <v>3559659.6501699989</v>
          </cell>
          <cell r="H2341">
            <v>1.259894613831521</v>
          </cell>
          <cell r="I2341">
            <v>26.967868916976467</v>
          </cell>
          <cell r="J2341">
            <v>27475807.005523987</v>
          </cell>
          <cell r="K2341">
            <v>1.6633489219065747</v>
          </cell>
          <cell r="L2341">
            <v>7.9752732431810909</v>
          </cell>
          <cell r="M2341">
            <v>36667585.657344006</v>
          </cell>
          <cell r="N2341">
            <v>1.252573239975437</v>
          </cell>
          <cell r="O2341">
            <v>22.280114348764211</v>
          </cell>
          <cell r="P2341"/>
          <cell r="Q2341">
            <v>104643.0747899226</v>
          </cell>
        </row>
        <row r="2342">
          <cell r="D2342">
            <v>41422</v>
          </cell>
          <cell r="E2342" t="str">
            <v/>
          </cell>
          <cell r="F2342">
            <v>86264.868228001127</v>
          </cell>
          <cell r="G2342">
            <v>3645924.5183979999</v>
          </cell>
          <cell r="H2342">
            <v>1.244340250935797</v>
          </cell>
          <cell r="I2342">
            <v>28.279837407442898</v>
          </cell>
          <cell r="J2342">
            <v>27562071.873751987</v>
          </cell>
          <cell r="K2342">
            <v>1.6580675029587157</v>
          </cell>
          <cell r="L2342">
            <v>8.0992998009621893</v>
          </cell>
          <cell r="M2342">
            <v>36695434.630798012</v>
          </cell>
          <cell r="N2342">
            <v>1.2534101954514363</v>
          </cell>
          <cell r="O2342">
            <v>22.219072239744097</v>
          </cell>
          <cell r="P2342"/>
          <cell r="Q2342">
            <v>104643.0747899226</v>
          </cell>
        </row>
        <row r="2343">
          <cell r="D2343">
            <v>41423</v>
          </cell>
          <cell r="E2343" t="str">
            <v/>
          </cell>
          <cell r="F2343">
            <v>87593.338129999625</v>
          </cell>
          <cell r="G2343">
            <v>3733517.8565279995</v>
          </cell>
          <cell r="H2343">
            <v>1.2302963699331948</v>
          </cell>
          <cell r="I2343">
            <v>29.504748946196013</v>
          </cell>
          <cell r="J2343">
            <v>27649665.211881988</v>
          </cell>
          <cell r="K2343">
            <v>1.6529315794846087</v>
          </cell>
          <cell r="L2343">
            <v>8.2216864760142894</v>
          </cell>
          <cell r="M2343">
            <v>36714268.321764007</v>
          </cell>
          <cell r="N2343">
            <v>1.2539390902625485</v>
          </cell>
          <cell r="O2343">
            <v>22.180568319092853</v>
          </cell>
          <cell r="P2343"/>
          <cell r="Q2343">
            <v>104643.0747899226</v>
          </cell>
        </row>
        <row r="2344">
          <cell r="D2344">
            <v>41424</v>
          </cell>
          <cell r="E2344" t="str">
            <v/>
          </cell>
          <cell r="F2344">
            <v>100516.16231799919</v>
          </cell>
          <cell r="G2344">
            <v>3834034.0188459987</v>
          </cell>
          <cell r="H2344">
            <v>1.2213052246228608</v>
          </cell>
          <cell r="I2344">
            <v>30.309098383333932</v>
          </cell>
          <cell r="J2344">
            <v>27750181.374199986</v>
          </cell>
          <cell r="K2344">
            <v>1.6486272539171447</v>
          </cell>
          <cell r="L2344">
            <v>8.3256228446875404</v>
          </cell>
          <cell r="M2344">
            <v>36757823.93526601</v>
          </cell>
          <cell r="N2344">
            <v>1.255312164075451</v>
          </cell>
          <cell r="O2344">
            <v>22.080861204692535</v>
          </cell>
          <cell r="P2344"/>
          <cell r="Q2344">
            <v>104643.0747899226</v>
          </cell>
        </row>
        <row r="2345">
          <cell r="D2345">
            <v>41425</v>
          </cell>
          <cell r="E2345" t="str">
            <v>*</v>
          </cell>
          <cell r="F2345">
            <v>95636.946704000948</v>
          </cell>
          <cell r="G2345">
            <v>3929670.9655499998</v>
          </cell>
          <cell r="H2345">
            <v>1.2113900493497214</v>
          </cell>
          <cell r="I2345">
            <v>31.214330047296258</v>
          </cell>
          <cell r="J2345">
            <v>27845818.320903987</v>
          </cell>
          <cell r="K2345">
            <v>1.6440880346684021</v>
          </cell>
          <cell r="L2345">
            <v>8.4365968514460654</v>
          </cell>
          <cell r="M2345">
            <v>36804712.809032008</v>
          </cell>
          <cell r="N2345">
            <v>1.2567988107973314</v>
          </cell>
          <cell r="O2345">
            <v>21.973319212981846</v>
          </cell>
          <cell r="P2345"/>
          <cell r="Q2345">
            <v>104643.0747899226</v>
          </cell>
        </row>
        <row r="2346">
          <cell r="D2346">
            <v>41426</v>
          </cell>
          <cell r="E2346" t="str">
            <v/>
          </cell>
          <cell r="F2346">
            <v>100978.27159400053</v>
          </cell>
          <cell r="G2346">
            <v>100978.27159400053</v>
          </cell>
          <cell r="H2346">
            <v>1.5347098564703674</v>
          </cell>
          <cell r="I2346">
            <v>7.415990825299823</v>
          </cell>
          <cell r="J2346">
            <v>27946796.592497986</v>
          </cell>
          <cell r="K2346">
            <v>1.6436647685083179</v>
          </cell>
          <cell r="L2346">
            <v>7.0371892426016718</v>
          </cell>
          <cell r="M2346">
            <v>36842560.643676013</v>
          </cell>
          <cell r="N2346">
            <v>1.2581416954804365</v>
          </cell>
          <cell r="O2346">
            <v>22.055716890264865</v>
          </cell>
          <cell r="P2346"/>
          <cell r="Q2346">
            <v>65796.327017953343</v>
          </cell>
        </row>
        <row r="2347">
          <cell r="D2347">
            <v>41427</v>
          </cell>
          <cell r="E2347" t="str">
            <v/>
          </cell>
          <cell r="F2347">
            <v>102549.76322999998</v>
          </cell>
          <cell r="G2347">
            <v>203528.0348240005</v>
          </cell>
          <cell r="H2347">
            <v>1.5466519488881603</v>
          </cell>
          <cell r="I2347">
            <v>7.1161761144292406</v>
          </cell>
          <cell r="J2347">
            <v>28049346.355727986</v>
          </cell>
          <cell r="K2347">
            <v>1.6433368351168312</v>
          </cell>
          <cell r="L2347">
            <v>7.044705879087843</v>
          </cell>
          <cell r="M2347">
            <v>36882162.894376017</v>
          </cell>
          <cell r="N2347">
            <v>1.2595446021013559</v>
          </cell>
          <cell r="O2347">
            <v>21.957309230140464</v>
          </cell>
          <cell r="P2347"/>
          <cell r="Q2347">
            <v>65796.327017953343</v>
          </cell>
        </row>
        <row r="2348">
          <cell r="D2348">
            <v>41428</v>
          </cell>
          <cell r="E2348" t="str">
            <v/>
          </cell>
          <cell r="F2348">
            <v>79861.146659998471</v>
          </cell>
          <cell r="G2348">
            <v>283389.18148399895</v>
          </cell>
          <cell r="H2348">
            <v>1.4356889628336076</v>
          </cell>
          <cell r="I2348">
            <v>10.405876079409515</v>
          </cell>
          <cell r="J2348">
            <v>28129207.502387986</v>
          </cell>
          <cell r="K2348">
            <v>1.6416872588037363</v>
          </cell>
          <cell r="L2348">
            <v>7.0826327116457648</v>
          </cell>
          <cell r="M2348">
            <v>36899935.060694017</v>
          </cell>
          <cell r="N2348">
            <v>1.2602020829003693</v>
          </cell>
          <cell r="O2348">
            <v>21.911314422941132</v>
          </cell>
          <cell r="P2348"/>
          <cell r="Q2348">
            <v>65796.327017953343</v>
          </cell>
        </row>
        <row r="2349">
          <cell r="D2349">
            <v>41429</v>
          </cell>
          <cell r="E2349" t="str">
            <v/>
          </cell>
          <cell r="F2349">
            <v>84812.954079999952</v>
          </cell>
          <cell r="G2349">
            <v>368202.13556399889</v>
          </cell>
          <cell r="H2349">
            <v>1.3990223780406861</v>
          </cell>
          <cell r="I2349">
            <v>11.774678201627687</v>
          </cell>
          <cell r="J2349">
            <v>28214020.456467986</v>
          </cell>
          <cell r="K2349">
            <v>1.6403381965759833</v>
          </cell>
          <cell r="L2349">
            <v>7.1137951068564576</v>
          </cell>
          <cell r="M2349">
            <v>36931799.461878017</v>
          </cell>
          <cell r="N2349">
            <v>1.2613409120470702</v>
          </cell>
          <cell r="O2349">
            <v>21.831834172861843</v>
          </cell>
          <cell r="P2349"/>
          <cell r="Q2349">
            <v>65796.327017953343</v>
          </cell>
        </row>
        <row r="2350">
          <cell r="D2350">
            <v>41430</v>
          </cell>
          <cell r="E2350" t="str">
            <v/>
          </cell>
          <cell r="F2350">
            <v>77832.878940000199</v>
          </cell>
          <cell r="G2350">
            <v>446035.01450399909</v>
          </cell>
          <cell r="H2350">
            <v>1.355805208951232</v>
          </cell>
          <cell r="I2350">
            <v>13.599851133537811</v>
          </cell>
          <cell r="J2350">
            <v>28291853.335407987</v>
          </cell>
          <cell r="K2350">
            <v>1.6385951473313489</v>
          </cell>
          <cell r="L2350">
            <v>7.1542522876178793</v>
          </cell>
          <cell r="M2350">
            <v>36959400.757158019</v>
          </cell>
          <cell r="N2350">
            <v>1.2623342278165388</v>
          </cell>
          <cell r="O2350">
            <v>21.762703691544672</v>
          </cell>
          <cell r="P2350"/>
          <cell r="Q2350">
            <v>65796.327017953343</v>
          </cell>
        </row>
        <row r="2351">
          <cell r="D2351">
            <v>41431</v>
          </cell>
          <cell r="E2351" t="str">
            <v/>
          </cell>
          <cell r="F2351">
            <v>89880.397040001233</v>
          </cell>
          <cell r="G2351">
            <v>535915.41154400026</v>
          </cell>
          <cell r="H2351">
            <v>1.3575109630809867</v>
          </cell>
          <cell r="I2351">
            <v>13.523183188211984</v>
          </cell>
          <cell r="J2351">
            <v>28381733.732447989</v>
          </cell>
          <cell r="K2351">
            <v>1.6375604463011224</v>
          </cell>
          <cell r="L2351">
            <v>7.178372125994259</v>
          </cell>
          <cell r="M2351">
            <v>36987127.18945802</v>
          </cell>
          <cell r="N2351">
            <v>1.2633318974700287</v>
          </cell>
          <cell r="O2351">
            <v>21.693452103532941</v>
          </cell>
          <cell r="P2351"/>
          <cell r="Q2351">
            <v>65796.327017953343</v>
          </cell>
        </row>
        <row r="2352">
          <cell r="D2352">
            <v>41432</v>
          </cell>
          <cell r="E2352" t="str">
            <v/>
          </cell>
          <cell r="F2352">
            <v>91766.371929999848</v>
          </cell>
          <cell r="G2352">
            <v>627681.78347400017</v>
          </cell>
          <cell r="H2352">
            <v>1.3628241920875646</v>
          </cell>
          <cell r="I2352">
            <v>13.286879999886692</v>
          </cell>
          <cell r="J2352">
            <v>28473500.104377989</v>
          </cell>
          <cell r="K2352">
            <v>1.6366419764782931</v>
          </cell>
          <cell r="L2352">
            <v>7.1998475359665299</v>
          </cell>
          <cell r="M2352">
            <v>37030889.799812019</v>
          </cell>
          <cell r="N2352">
            <v>1.2648774006738541</v>
          </cell>
          <cell r="O2352">
            <v>21.586532942516733</v>
          </cell>
          <cell r="P2352"/>
          <cell r="Q2352">
            <v>65796.327017953343</v>
          </cell>
        </row>
        <row r="2353">
          <cell r="D2353">
            <v>41433</v>
          </cell>
          <cell r="E2353" t="str">
            <v/>
          </cell>
          <cell r="F2353">
            <v>104891.65645999857</v>
          </cell>
          <cell r="G2353">
            <v>732573.43993399874</v>
          </cell>
          <cell r="H2353">
            <v>1.3917445569076123</v>
          </cell>
          <cell r="I2353">
            <v>12.065403162046916</v>
          </cell>
          <cell r="J2353">
            <v>28578391.760837987</v>
          </cell>
          <cell r="K2353">
            <v>1.6364820197267269</v>
          </cell>
          <cell r="L2353">
            <v>7.2035938662491024</v>
          </cell>
          <cell r="M2353">
            <v>37077948.671402022</v>
          </cell>
          <cell r="N2353">
            <v>1.2665356239978527</v>
          </cell>
          <cell r="O2353">
            <v>21.472300561919134</v>
          </cell>
          <cell r="P2353"/>
          <cell r="Q2353">
            <v>65796.327017953343</v>
          </cell>
        </row>
        <row r="2354">
          <cell r="D2354">
            <v>41434</v>
          </cell>
          <cell r="E2354" t="str">
            <v/>
          </cell>
          <cell r="F2354">
            <v>124424.13944000014</v>
          </cell>
          <cell r="G2354">
            <v>856997.57937399892</v>
          </cell>
          <cell r="H2354">
            <v>1.4472229314228309</v>
          </cell>
          <cell r="I2354">
            <v>10.006852207245077</v>
          </cell>
          <cell r="J2354">
            <v>28702815.900277987</v>
          </cell>
          <cell r="K2354">
            <v>1.6374375524057452</v>
          </cell>
          <cell r="L2354">
            <v>7.1812420494713809</v>
          </cell>
          <cell r="M2354">
            <v>37154938.371262021</v>
          </cell>
          <cell r="N2354">
            <v>1.2692164204916203</v>
          </cell>
          <cell r="O2354">
            <v>21.288683549307464</v>
          </cell>
          <cell r="P2354"/>
          <cell r="Q2354">
            <v>65796.327017953343</v>
          </cell>
        </row>
        <row r="2355">
          <cell r="D2355">
            <v>41435</v>
          </cell>
          <cell r="E2355" t="str">
            <v/>
          </cell>
          <cell r="F2355">
            <v>100590.77315399986</v>
          </cell>
          <cell r="G2355">
            <v>957588.35252799874</v>
          </cell>
          <cell r="H2355">
            <v>1.455382687648672</v>
          </cell>
          <cell r="I2355">
            <v>9.7332377567523451</v>
          </cell>
          <cell r="J2355">
            <v>28803406.673431989</v>
          </cell>
          <cell r="K2355">
            <v>1.6370313777357883</v>
          </cell>
          <cell r="L2355">
            <v>7.1907351834657574</v>
          </cell>
          <cell r="M2355">
            <v>37199466.495882019</v>
          </cell>
          <cell r="N2355">
            <v>1.2707884969695873</v>
          </cell>
          <cell r="O2355">
            <v>21.181613557372426</v>
          </cell>
          <cell r="P2355"/>
          <cell r="Q2355">
            <v>65796.327017953343</v>
          </cell>
        </row>
        <row r="2356">
          <cell r="D2356">
            <v>41436</v>
          </cell>
          <cell r="E2356" t="str">
            <v/>
          </cell>
          <cell r="F2356">
            <v>88842.433800000959</v>
          </cell>
          <cell r="G2356">
            <v>1046430.7863279997</v>
          </cell>
          <cell r="H2356">
            <v>1.4458264738456628</v>
          </cell>
          <cell r="I2356">
            <v>10.054392514758936</v>
          </cell>
          <cell r="J2356">
            <v>28892249.10723199</v>
          </cell>
          <cell r="K2356">
            <v>1.6359630044635975</v>
          </cell>
          <cell r="L2356">
            <v>7.2157624863169456</v>
          </cell>
          <cell r="M2356">
            <v>37240119.636464022</v>
          </cell>
          <cell r="N2356">
            <v>1.2722283191519916</v>
          </cell>
          <cell r="O2356">
            <v>21.083943718068021</v>
          </cell>
          <cell r="P2356"/>
          <cell r="Q2356">
            <v>65796.327017953343</v>
          </cell>
        </row>
        <row r="2357">
          <cell r="D2357">
            <v>41437</v>
          </cell>
          <cell r="E2357" t="str">
            <v/>
          </cell>
          <cell r="F2357">
            <v>97277.432090000832</v>
          </cell>
          <cell r="G2357">
            <v>1143708.2184180005</v>
          </cell>
          <cell r="H2357">
            <v>1.4485461806324504</v>
          </cell>
          <cell r="I2357">
            <v>9.9619979099302309</v>
          </cell>
          <cell r="J2357">
            <v>28989526.539321989</v>
          </cell>
          <cell r="K2357">
            <v>1.6353784035631265</v>
          </cell>
          <cell r="L2357">
            <v>7.2294922955400303</v>
          </cell>
          <cell r="M2357">
            <v>37297612.938426018</v>
          </cell>
          <cell r="N2357">
            <v>1.2742435877541012</v>
          </cell>
          <cell r="O2357">
            <v>20.947867665492037</v>
          </cell>
          <cell r="P2357"/>
          <cell r="Q2357">
            <v>65796.327017953343</v>
          </cell>
        </row>
        <row r="2358">
          <cell r="D2358">
            <v>41438</v>
          </cell>
          <cell r="E2358" t="str">
            <v/>
          </cell>
          <cell r="F2358">
            <v>110791.90281999989</v>
          </cell>
          <cell r="G2358">
            <v>1254500.1212380005</v>
          </cell>
          <cell r="H2358">
            <v>1.4666473601128036</v>
          </cell>
          <cell r="I2358">
            <v>9.3669994777651251</v>
          </cell>
          <cell r="J2358">
            <v>29100318.442141987</v>
          </cell>
          <cell r="K2358">
            <v>1.63555769529027</v>
          </cell>
          <cell r="L2358">
            <v>7.2252788405424369</v>
          </cell>
          <cell r="M2358">
            <v>37368418.88804201</v>
          </cell>
          <cell r="N2358">
            <v>1.2767138524912738</v>
          </cell>
          <cell r="O2358">
            <v>20.782067289494222</v>
          </cell>
          <cell r="P2358"/>
          <cell r="Q2358">
            <v>65796.327017953343</v>
          </cell>
        </row>
        <row r="2359">
          <cell r="D2359">
            <v>41439</v>
          </cell>
          <cell r="E2359" t="str">
            <v/>
          </cell>
          <cell r="F2359">
            <v>117382.29077799985</v>
          </cell>
          <cell r="G2359">
            <v>1371882.4120160004</v>
          </cell>
          <cell r="H2359">
            <v>1.489317189872126</v>
          </cell>
          <cell r="I2359">
            <v>8.6688388195238062</v>
          </cell>
          <cell r="J2359">
            <v>29217700.732919987</v>
          </cell>
          <cell r="K2359">
            <v>1.6361047080598727</v>
          </cell>
          <cell r="L2359">
            <v>7.2124382158672118</v>
          </cell>
          <cell r="M2359">
            <v>37448288.287044011</v>
          </cell>
          <cell r="N2359">
            <v>1.2794939859790098</v>
          </cell>
          <cell r="O2359">
            <v>20.596779400926856</v>
          </cell>
          <cell r="P2359"/>
          <cell r="Q2359">
            <v>65796.327017953343</v>
          </cell>
        </row>
        <row r="2360">
          <cell r="D2360">
            <v>41440</v>
          </cell>
          <cell r="E2360" t="str">
            <v/>
          </cell>
          <cell r="F2360">
            <v>97964.595399999598</v>
          </cell>
          <cell r="G2360">
            <v>1469847.0074159999</v>
          </cell>
          <cell r="H2360">
            <v>1.4892898271914514</v>
          </cell>
          <cell r="I2360">
            <v>8.6696511567197714</v>
          </cell>
          <cell r="J2360">
            <v>29315665.328319985</v>
          </cell>
          <cell r="K2360">
            <v>1.6355643628310939</v>
          </cell>
          <cell r="L2360">
            <v>7.2251221948440802</v>
          </cell>
          <cell r="M2360">
            <v>37508846.123482004</v>
          </cell>
          <cell r="N2360">
            <v>1.2816144988562521</v>
          </cell>
          <cell r="O2360">
            <v>20.456382928514806</v>
          </cell>
          <cell r="P2360"/>
          <cell r="Q2360">
            <v>65796.327017953343</v>
          </cell>
        </row>
        <row r="2361">
          <cell r="D2361">
            <v>41441</v>
          </cell>
          <cell r="E2361" t="str">
            <v/>
          </cell>
          <cell r="F2361">
            <v>113873.5825920004</v>
          </cell>
          <cell r="G2361">
            <v>1583720.5900080004</v>
          </cell>
          <cell r="H2361">
            <v>1.5043778484548445</v>
          </cell>
          <cell r="I2361">
            <v>8.2324661618811916</v>
          </cell>
          <cell r="J2361">
            <v>29429538.910911985</v>
          </cell>
          <cell r="K2361">
            <v>1.6359123098166461</v>
          </cell>
          <cell r="L2361">
            <v>7.2169521035591266</v>
          </cell>
          <cell r="M2361">
            <v>37588803.261354007</v>
          </cell>
          <cell r="N2361">
            <v>1.2843980502240522</v>
          </cell>
          <cell r="O2361">
            <v>20.27330405498261</v>
          </cell>
          <cell r="P2361"/>
          <cell r="Q2361">
            <v>65796.327017953343</v>
          </cell>
        </row>
        <row r="2362">
          <cell r="D2362">
            <v>41442</v>
          </cell>
          <cell r="E2362" t="str">
            <v/>
          </cell>
          <cell r="F2362">
            <v>116673.80285999847</v>
          </cell>
          <cell r="G2362">
            <v>1700394.3928679989</v>
          </cell>
          <cell r="H2362">
            <v>1.5201942739627081</v>
          </cell>
          <cell r="I2362">
            <v>7.7966246265820054</v>
          </cell>
          <cell r="J2362">
            <v>29546212.713771984</v>
          </cell>
          <cell r="K2362">
            <v>1.6364128106842204</v>
          </cell>
          <cell r="L2362">
            <v>7.205215380630781</v>
          </cell>
          <cell r="M2362">
            <v>37650956.657344006</v>
          </cell>
          <cell r="N2362">
            <v>1.2865734521484</v>
          </cell>
          <cell r="O2362">
            <v>20.13118221704423</v>
          </cell>
          <cell r="P2362"/>
          <cell r="Q2362">
            <v>65796.327017953343</v>
          </cell>
        </row>
        <row r="2363">
          <cell r="D2363">
            <v>41443</v>
          </cell>
          <cell r="E2363" t="str">
            <v/>
          </cell>
          <cell r="F2363">
            <v>103380.951892001</v>
          </cell>
          <cell r="G2363">
            <v>1803775.34476</v>
          </cell>
          <cell r="H2363">
            <v>1.5230294139095646</v>
          </cell>
          <cell r="I2363">
            <v>7.7208502578474008</v>
          </cell>
          <cell r="J2363">
            <v>29649593.665663984</v>
          </cell>
          <cell r="K2363">
            <v>1.6361761274983664</v>
          </cell>
          <cell r="L2363">
            <v>7.2107633182695086</v>
          </cell>
          <cell r="M2363">
            <v>37733140.432370014</v>
          </cell>
          <cell r="N2363">
            <v>1.2894335156609358</v>
          </cell>
          <cell r="O2363">
            <v>19.945604497756619</v>
          </cell>
          <cell r="P2363"/>
          <cell r="Q2363">
            <v>65796.327017953343</v>
          </cell>
        </row>
        <row r="2364">
          <cell r="D2364">
            <v>41444</v>
          </cell>
          <cell r="E2364" t="str">
            <v/>
          </cell>
          <cell r="F2364">
            <v>126437.69256999916</v>
          </cell>
          <cell r="G2364">
            <v>1930213.0373299993</v>
          </cell>
          <cell r="H2364">
            <v>1.544009589346127</v>
          </cell>
          <cell r="I2364">
            <v>7.1815012098064068</v>
          </cell>
          <cell r="J2364">
            <v>29776031.358233985</v>
          </cell>
          <cell r="K2364">
            <v>1.6372089114548005</v>
          </cell>
          <cell r="L2364">
            <v>7.1865843838770704</v>
          </cell>
          <cell r="M2364">
            <v>37817798.411496013</v>
          </cell>
          <cell r="N2364">
            <v>1.2923783617773323</v>
          </cell>
          <cell r="O2364">
            <v>19.756031594650857</v>
          </cell>
          <cell r="P2364"/>
          <cell r="Q2364">
            <v>65796.327017953343</v>
          </cell>
        </row>
        <row r="2365">
          <cell r="D2365">
            <v>41445</v>
          </cell>
          <cell r="E2365" t="str">
            <v/>
          </cell>
          <cell r="F2365">
            <v>78388.551844000074</v>
          </cell>
          <cell r="G2365">
            <v>2008601.5891739994</v>
          </cell>
          <cell r="H2365">
            <v>1.5263782039276501</v>
          </cell>
          <cell r="I2365">
            <v>7.6322491718793124</v>
          </cell>
          <cell r="J2365">
            <v>29854419.910077985</v>
          </cell>
          <cell r="K2365">
            <v>1.6356018332977251</v>
          </cell>
          <cell r="L2365">
            <v>7.2242419324528129</v>
          </cell>
          <cell r="M2365">
            <v>37834062.012860008</v>
          </cell>
          <cell r="N2365">
            <v>1.2929860538397899</v>
          </cell>
          <cell r="O2365">
            <v>19.717101304805638</v>
          </cell>
          <cell r="P2365"/>
          <cell r="Q2365">
            <v>65796.327017953343</v>
          </cell>
        </row>
        <row r="2366">
          <cell r="D2366">
            <v>41446</v>
          </cell>
          <cell r="E2366" t="str">
            <v/>
          </cell>
          <cell r="F2366">
            <v>83816.042114000462</v>
          </cell>
          <cell r="G2366">
            <v>2092417.6312879999</v>
          </cell>
          <cell r="H2366">
            <v>1.5143540580319983</v>
          </cell>
          <cell r="I2366">
            <v>7.954946660815998</v>
          </cell>
          <cell r="J2366">
            <v>29938235.952191986</v>
          </cell>
          <cell r="K2366">
            <v>1.6343025816659611</v>
          </cell>
          <cell r="L2366">
            <v>7.2548239968584944</v>
          </cell>
          <cell r="M2366">
            <v>37867871.073032007</v>
          </cell>
          <cell r="N2366">
            <v>1.2941934380594442</v>
          </cell>
          <cell r="O2366">
            <v>19.639945172738106</v>
          </cell>
          <cell r="P2366"/>
          <cell r="Q2366">
            <v>65796.327017953343</v>
          </cell>
        </row>
        <row r="2367">
          <cell r="D2367">
            <v>41447</v>
          </cell>
          <cell r="E2367" t="str">
            <v/>
          </cell>
          <cell r="F2367">
            <v>88267.946342000898</v>
          </cell>
          <cell r="G2367">
            <v>2180685.5776300007</v>
          </cell>
          <cell r="H2367">
            <v>1.5064985570305141</v>
          </cell>
          <cell r="I2367">
            <v>8.1727151992071931</v>
          </cell>
          <cell r="J2367">
            <v>30026503.898533989</v>
          </cell>
          <cell r="K2367">
            <v>1.633254785704841</v>
          </cell>
          <cell r="L2367">
            <v>7.2795771873778836</v>
          </cell>
          <cell r="M2367">
            <v>37923652.809584007</v>
          </cell>
          <cell r="N2367">
            <v>1.2961518997894546</v>
          </cell>
          <cell r="O2367">
            <v>19.515334525579842</v>
          </cell>
          <cell r="P2367"/>
          <cell r="Q2367">
            <v>65796.327017953343</v>
          </cell>
        </row>
        <row r="2368">
          <cell r="D2368">
            <v>41448</v>
          </cell>
          <cell r="E2368" t="str">
            <v/>
          </cell>
          <cell r="F2368">
            <v>99804.389847999439</v>
          </cell>
          <cell r="G2368">
            <v>2280489.9674780001</v>
          </cell>
          <cell r="H2368">
            <v>1.5069494333533233</v>
          </cell>
          <cell r="I2368">
            <v>8.1600648049156561</v>
          </cell>
          <cell r="J2368">
            <v>30126308.288381986</v>
          </cell>
          <cell r="K2368">
            <v>1.6328397358074929</v>
          </cell>
          <cell r="L2368">
            <v>7.2894046122028993</v>
          </cell>
          <cell r="M2368">
            <v>37976666.013220012</v>
          </cell>
          <cell r="N2368">
            <v>1.2980158922576965</v>
          </cell>
          <cell r="O2368">
            <v>19.397355847034181</v>
          </cell>
          <cell r="P2368"/>
          <cell r="Q2368">
            <v>65796.327017953343</v>
          </cell>
        </row>
        <row r="2369">
          <cell r="D2369">
            <v>41449</v>
          </cell>
          <cell r="E2369" t="str">
            <v/>
          </cell>
          <cell r="F2369">
            <v>90231.607335999986</v>
          </cell>
          <cell r="G2369">
            <v>2370721.5748140002</v>
          </cell>
          <cell r="H2369">
            <v>1.5013006058878728</v>
          </cell>
          <cell r="I2369">
            <v>8.3199032011499483</v>
          </cell>
          <cell r="J2369">
            <v>30216539.895717986</v>
          </cell>
          <cell r="K2369">
            <v>1.6319106364938993</v>
          </cell>
          <cell r="L2369">
            <v>7.3114494355549065</v>
          </cell>
          <cell r="M2369">
            <v>38021129.600756012</v>
          </cell>
          <cell r="N2369">
            <v>1.2995878027707579</v>
          </cell>
          <cell r="O2369">
            <v>19.298333594006877</v>
          </cell>
          <cell r="P2369"/>
          <cell r="Q2369">
            <v>65796.327017953343</v>
          </cell>
        </row>
        <row r="2370">
          <cell r="D2370">
            <v>41450</v>
          </cell>
          <cell r="E2370" t="str">
            <v/>
          </cell>
          <cell r="F2370">
            <v>82917.494599999103</v>
          </cell>
          <cell r="G2370">
            <v>2453639.0694139991</v>
          </cell>
          <cell r="H2370">
            <v>1.4916571672728736</v>
          </cell>
          <cell r="I2370">
            <v>8.5996351643047308</v>
          </cell>
          <cell r="J2370">
            <v>30299457.390317984</v>
          </cell>
          <cell r="K2370">
            <v>1.6305945008364233</v>
          </cell>
          <cell r="L2370">
            <v>7.3427863651948755</v>
          </cell>
          <cell r="M2370">
            <v>38078443.333378009</v>
          </cell>
          <cell r="N2370">
            <v>1.3015990837572788</v>
          </cell>
          <cell r="O2370">
            <v>19.172257951485918</v>
          </cell>
          <cell r="P2370"/>
          <cell r="Q2370">
            <v>65796.327017953343</v>
          </cell>
        </row>
        <row r="2371">
          <cell r="D2371">
            <v>41451</v>
          </cell>
          <cell r="E2371" t="str">
            <v/>
          </cell>
          <cell r="F2371">
            <v>90691.232944001327</v>
          </cell>
          <cell r="G2371">
            <v>2544330.3023580005</v>
          </cell>
          <cell r="H2371">
            <v>1.4872997052905093</v>
          </cell>
          <cell r="I2371">
            <v>8.7289263657507554</v>
          </cell>
          <cell r="J2371">
            <v>30390148.623261984</v>
          </cell>
          <cell r="K2371">
            <v>1.6297045279935356</v>
          </cell>
          <cell r="L2371">
            <v>7.3640489803992626</v>
          </cell>
          <cell r="M2371">
            <v>38139014.387150012</v>
          </cell>
          <cell r="N2371">
            <v>1.3037218726326638</v>
          </cell>
          <cell r="O2371">
            <v>19.039950848144294</v>
          </cell>
          <cell r="P2371"/>
          <cell r="Q2371">
            <v>65796.327017953343</v>
          </cell>
        </row>
        <row r="2372">
          <cell r="D2372">
            <v>41452</v>
          </cell>
          <cell r="E2372" t="str">
            <v/>
          </cell>
          <cell r="F2372">
            <v>80497.966667999324</v>
          </cell>
          <cell r="G2372">
            <v>2624828.2690260001</v>
          </cell>
          <cell r="H2372">
            <v>1.4775271845987876</v>
          </cell>
          <cell r="I2372">
            <v>9.02558235926303</v>
          </cell>
          <cell r="J2372">
            <v>30470646.589929983</v>
          </cell>
          <cell r="K2372">
            <v>1.6282761104488093</v>
          </cell>
          <cell r="L2372">
            <v>7.3982985037938427</v>
          </cell>
          <cell r="M2372">
            <v>38201925.849524014</v>
          </cell>
          <cell r="N2372">
            <v>1.3059248383660946</v>
          </cell>
          <cell r="O2372">
            <v>18.903467165365463</v>
          </cell>
          <cell r="P2372"/>
          <cell r="Q2372">
            <v>65796.327017953343</v>
          </cell>
        </row>
        <row r="2373">
          <cell r="D2373">
            <v>41453</v>
          </cell>
          <cell r="E2373" t="str">
            <v/>
          </cell>
          <cell r="F2373">
            <v>68790.071068000048</v>
          </cell>
          <cell r="G2373">
            <v>2693618.3400940001</v>
          </cell>
          <cell r="H2373">
            <v>1.4620976483551669</v>
          </cell>
          <cell r="I2373">
            <v>9.5133373222873292</v>
          </cell>
          <cell r="J2373">
            <v>30539436.660997983</v>
          </cell>
          <cell r="K2373">
            <v>1.6262342533365874</v>
          </cell>
          <cell r="L2373">
            <v>7.4475203431570218</v>
          </cell>
          <cell r="M2373">
            <v>38235407.338880017</v>
          </cell>
          <cell r="N2373">
            <v>1.3071218831588787</v>
          </cell>
          <cell r="O2373">
            <v>18.829654236319794</v>
          </cell>
          <cell r="P2373"/>
          <cell r="Q2373">
            <v>65796.327017953343</v>
          </cell>
        </row>
        <row r="2374">
          <cell r="D2374">
            <v>41454</v>
          </cell>
          <cell r="E2374" t="str">
            <v/>
          </cell>
          <cell r="F2374">
            <v>73103.000376000666</v>
          </cell>
          <cell r="G2374">
            <v>2766721.3404700006</v>
          </cell>
          <cell r="H2374">
            <v>1.4499925524430217</v>
          </cell>
          <cell r="I2374">
            <v>9.913184967316047</v>
          </cell>
          <cell r="J2374">
            <v>30612539.661373984</v>
          </cell>
          <cell r="K2374">
            <v>1.6244355172045275</v>
          </cell>
          <cell r="L2374">
            <v>7.4911397702604576</v>
          </cell>
          <cell r="M2374">
            <v>38275655.443364009</v>
          </cell>
          <cell r="N2374">
            <v>1.3085503579933175</v>
          </cell>
          <cell r="O2374">
            <v>18.741891836309222</v>
          </cell>
          <cell r="P2374"/>
          <cell r="Q2374">
            <v>65796.327017953343</v>
          </cell>
        </row>
        <row r="2375">
          <cell r="D2375">
            <v>41455</v>
          </cell>
          <cell r="E2375" t="str">
            <v>*</v>
          </cell>
          <cell r="F2375">
            <v>73722.50306199945</v>
          </cell>
          <cell r="G2375">
            <v>2840443.8435320002</v>
          </cell>
          <cell r="H2375">
            <v>1.4390083115920989</v>
          </cell>
          <cell r="I2375">
            <v>10.289547577716151</v>
          </cell>
          <cell r="J2375">
            <v>30686262.164435983</v>
          </cell>
          <cell r="K2375">
            <v>1.6226820568860252</v>
          </cell>
          <cell r="L2375">
            <v>7.5338954014413595</v>
          </cell>
          <cell r="M2375">
            <v>38326493.478788011</v>
          </cell>
          <cell r="N2375">
            <v>1.3103410057489471</v>
          </cell>
          <cell r="O2375">
            <v>18.632370631359475</v>
          </cell>
          <cell r="P2375"/>
          <cell r="Q2375">
            <v>65796.327017953343</v>
          </cell>
        </row>
        <row r="2376">
          <cell r="D2376">
            <v>41456</v>
          </cell>
          <cell r="E2376" t="str">
            <v/>
          </cell>
          <cell r="F2376">
            <v>54753.12480399981</v>
          </cell>
          <cell r="G2376">
            <v>54753.12480399981</v>
          </cell>
          <cell r="H2376">
            <v>1.9519181875538458</v>
          </cell>
          <cell r="I2376">
            <v>0.36673810091873982</v>
          </cell>
          <cell r="J2376">
            <v>30741015.289239984</v>
          </cell>
          <cell r="K2376">
            <v>1.623169698216661</v>
          </cell>
          <cell r="L2376">
            <v>6.9517744037655209</v>
          </cell>
          <cell r="M2376">
            <v>38344759.710244015</v>
          </cell>
          <cell r="N2376">
            <v>1.3110079528058547</v>
          </cell>
          <cell r="O2376">
            <v>18.857281829914484</v>
          </cell>
          <cell r="P2376"/>
          <cell r="Q2376">
            <v>28050.932233290328</v>
          </cell>
        </row>
        <row r="2377">
          <cell r="D2377">
            <v>41457</v>
          </cell>
          <cell r="E2377" t="str">
            <v/>
          </cell>
          <cell r="F2377">
            <v>62910.619834000245</v>
          </cell>
          <cell r="G2377">
            <v>117663.74463800006</v>
          </cell>
          <cell r="H2377">
            <v>2.0973232486433893</v>
          </cell>
          <cell r="I2377">
            <v>0.18678925584534323</v>
          </cell>
          <cell r="J2377">
            <v>30803925.909073986</v>
          </cell>
          <cell r="K2377">
            <v>1.6240859875818332</v>
          </cell>
          <cell r="L2377">
            <v>6.9304326750381335</v>
          </cell>
          <cell r="M2377">
            <v>38393592.24860201</v>
          </cell>
          <cell r="N2377">
            <v>1.3127200394135059</v>
          </cell>
          <cell r="O2377">
            <v>18.754072591426375</v>
          </cell>
          <cell r="P2377"/>
          <cell r="Q2377">
            <v>28050.932233290328</v>
          </cell>
        </row>
        <row r="2378">
          <cell r="D2378">
            <v>41458</v>
          </cell>
          <cell r="E2378" t="str">
            <v/>
          </cell>
          <cell r="F2378">
            <v>59266.969185999886</v>
          </cell>
          <cell r="G2378">
            <v>176930.71382399995</v>
          </cell>
          <cell r="H2378">
            <v>2.1024935683958224</v>
          </cell>
          <cell r="I2378">
            <v>0.18237780142840165</v>
          </cell>
          <cell r="J2378">
            <v>30863192.878259987</v>
          </cell>
          <cell r="K2378">
            <v>1.6248077489228461</v>
          </cell>
          <cell r="L2378">
            <v>6.913665805058633</v>
          </cell>
          <cell r="M2378">
            <v>38434247.92465201</v>
          </cell>
          <cell r="N2378">
            <v>1.3141526517330564</v>
          </cell>
          <cell r="O2378">
            <v>18.668082540263764</v>
          </cell>
          <cell r="P2378"/>
          <cell r="Q2378">
            <v>28050.932233290328</v>
          </cell>
        </row>
        <row r="2379">
          <cell r="D2379">
            <v>41459</v>
          </cell>
          <cell r="E2379" t="str">
            <v/>
          </cell>
          <cell r="F2379">
            <v>69053.259121999465</v>
          </cell>
          <cell r="G2379">
            <v>245983.97294599941</v>
          </cell>
          <cell r="H2379">
            <v>2.1922976650136978</v>
          </cell>
          <cell r="I2379">
            <v>0.12055765919113393</v>
          </cell>
          <cell r="J2379">
            <v>30932246.137381986</v>
          </cell>
          <cell r="K2379">
            <v>1.6260418259471625</v>
          </cell>
          <cell r="L2379">
            <v>6.8850872010836506</v>
          </cell>
          <cell r="M2379">
            <v>38487747.812542006</v>
          </cell>
          <cell r="N2379">
            <v>1.3160245432956192</v>
          </cell>
          <cell r="O2379">
            <v>18.556234456412668</v>
          </cell>
          <cell r="P2379"/>
          <cell r="Q2379">
            <v>28050.932233290328</v>
          </cell>
        </row>
        <row r="2380">
          <cell r="D2380">
            <v>41460</v>
          </cell>
          <cell r="E2380" t="str">
            <v/>
          </cell>
          <cell r="F2380">
            <v>58981.195090001442</v>
          </cell>
          <cell r="G2380">
            <v>304965.16803600086</v>
          </cell>
          <cell r="H2380">
            <v>2.1743674363454764</v>
          </cell>
          <cell r="I2380">
            <v>0.13092052493401951</v>
          </cell>
          <cell r="J2380">
            <v>30991227.332471985</v>
          </cell>
          <cell r="K2380">
            <v>1.6267435816360973</v>
          </cell>
          <cell r="L2380">
            <v>6.8688863368712383</v>
          </cell>
          <cell r="M2380">
            <v>38521002.676614009</v>
          </cell>
          <cell r="N2380">
            <v>1.317204288740951</v>
          </cell>
          <cell r="O2380">
            <v>18.486038506724157</v>
          </cell>
          <cell r="P2380"/>
          <cell r="Q2380">
            <v>28050.932233290328</v>
          </cell>
        </row>
        <row r="2381">
          <cell r="D2381">
            <v>41461</v>
          </cell>
          <cell r="E2381" t="str">
            <v/>
          </cell>
          <cell r="F2381">
            <v>56822.379983998653</v>
          </cell>
          <cell r="G2381">
            <v>361787.54801999952</v>
          </cell>
          <cell r="H2381">
            <v>2.1495871926295358</v>
          </cell>
          <cell r="I2381">
            <v>0.1467476263424361</v>
          </cell>
          <cell r="J2381">
            <v>31048049.712455984</v>
          </cell>
          <cell r="K2381">
            <v>1.6273301232439137</v>
          </cell>
          <cell r="L2381">
            <v>6.8553732423373148</v>
          </cell>
          <cell r="M2381">
            <v>38545805.598700017</v>
          </cell>
          <cell r="N2381">
            <v>1.3180950917708669</v>
          </cell>
          <cell r="O2381">
            <v>18.433185928644601</v>
          </cell>
          <cell r="P2381"/>
          <cell r="Q2381">
            <v>28050.932233290328</v>
          </cell>
        </row>
        <row r="2382">
          <cell r="D2382">
            <v>41462</v>
          </cell>
          <cell r="E2382" t="str">
            <v/>
          </cell>
          <cell r="F2382">
            <v>65484.378308000523</v>
          </cell>
          <cell r="G2382">
            <v>427271.92632800003</v>
          </cell>
          <cell r="H2382">
            <v>2.176000644493588</v>
          </cell>
          <cell r="I2382">
            <v>0.12994031124879957</v>
          </cell>
          <cell r="J2382">
            <v>31113534.090763986</v>
          </cell>
          <cell r="K2382">
            <v>1.628368279896715</v>
          </cell>
          <cell r="L2382">
            <v>6.8315177446933166</v>
          </cell>
          <cell r="M2382">
            <v>38579564.359298006</v>
          </cell>
          <cell r="N2382">
            <v>1.3192922122511583</v>
          </cell>
          <cell r="O2382">
            <v>18.362363395420967</v>
          </cell>
          <cell r="P2382"/>
          <cell r="Q2382">
            <v>28050.932233290328</v>
          </cell>
        </row>
        <row r="2383">
          <cell r="D2383">
            <v>41463</v>
          </cell>
          <cell r="E2383" t="str">
            <v/>
          </cell>
          <cell r="F2383">
            <v>49886.938117999256</v>
          </cell>
          <cell r="G2383">
            <v>477158.86444599926</v>
          </cell>
          <cell r="H2383">
            <v>2.1263057341447098</v>
          </cell>
          <cell r="I2383">
            <v>0.16338287128141449</v>
          </cell>
          <cell r="J2383">
            <v>31163421.028881986</v>
          </cell>
          <cell r="K2383">
            <v>1.6285882766527864</v>
          </cell>
          <cell r="L2383">
            <v>6.8264726883874864</v>
          </cell>
          <cell r="M2383">
            <v>38596299.97858201</v>
          </cell>
          <cell r="N2383">
            <v>1.3199072568534416</v>
          </cell>
          <cell r="O2383">
            <v>18.326067853231809</v>
          </cell>
          <cell r="P2383"/>
          <cell r="Q2383">
            <v>28050.932233290328</v>
          </cell>
        </row>
        <row r="2384">
          <cell r="D2384">
            <v>41464</v>
          </cell>
          <cell r="E2384" t="str">
            <v/>
          </cell>
          <cell r="F2384">
            <v>35552.399388001424</v>
          </cell>
          <cell r="G2384">
            <v>512711.26383400068</v>
          </cell>
          <cell r="H2384">
            <v>2.0308743299507661</v>
          </cell>
          <cell r="I2384">
            <v>0.2541027165146037</v>
          </cell>
          <cell r="J2384">
            <v>31198973.428269986</v>
          </cell>
          <cell r="K2384">
            <v>1.6280596084744385</v>
          </cell>
          <cell r="L2384">
            <v>6.8386023253295463</v>
          </cell>
          <cell r="M2384">
            <v>38612871.948692009</v>
          </cell>
          <cell r="N2384">
            <v>1.3205167446745851</v>
          </cell>
          <cell r="O2384">
            <v>18.290161050769161</v>
          </cell>
          <cell r="P2384"/>
          <cell r="Q2384">
            <v>28050.932233290328</v>
          </cell>
        </row>
        <row r="2385">
          <cell r="D2385">
            <v>41465</v>
          </cell>
          <cell r="E2385" t="str">
            <v/>
          </cell>
          <cell r="F2385">
            <v>52801.170969999708</v>
          </cell>
          <cell r="G2385">
            <v>565512.43480400043</v>
          </cell>
          <cell r="H2385">
            <v>2.0160201097803823</v>
          </cell>
          <cell r="I2385">
            <v>0.27223716376004736</v>
          </cell>
          <cell r="J2385">
            <v>31251774.599239986</v>
          </cell>
          <cell r="K2385">
            <v>1.6284312647534018</v>
          </cell>
          <cell r="L2385">
            <v>6.8300729864894656</v>
          </cell>
          <cell r="M2385">
            <v>38654828.741695993</v>
          </cell>
          <cell r="N2385">
            <v>1.3219944324498212</v>
          </cell>
          <cell r="O2385">
            <v>18.203356852211204</v>
          </cell>
          <cell r="Q2385">
            <v>28050.932233290328</v>
          </cell>
        </row>
        <row r="2386">
          <cell r="D2386">
            <v>41466</v>
          </cell>
          <cell r="E2386" t="str">
            <v/>
          </cell>
          <cell r="F2386">
            <v>51833.755254000091</v>
          </cell>
          <cell r="G2386">
            <v>617346.1900580005</v>
          </cell>
          <cell r="H2386">
            <v>2.0007313998555336</v>
          </cell>
          <cell r="I2386">
            <v>0.29226840954540423</v>
          </cell>
          <cell r="J2386">
            <v>31303608.354493987</v>
          </cell>
          <cell r="K2386">
            <v>1.628751500753792</v>
          </cell>
          <cell r="L2386">
            <v>6.8227318644937469</v>
          </cell>
          <cell r="M2386">
            <v>38683034.115392007</v>
          </cell>
          <cell r="N2386">
            <v>1.3230019024217532</v>
          </cell>
          <cell r="O2386">
            <v>18.144378120382964</v>
          </cell>
          <cell r="Q2386">
            <v>28050.932233290328</v>
          </cell>
        </row>
        <row r="2387">
          <cell r="D2387">
            <v>41467</v>
          </cell>
          <cell r="E2387" t="str">
            <v/>
          </cell>
          <cell r="F2387">
            <v>59793.930915999736</v>
          </cell>
          <cell r="G2387">
            <v>677140.12097400019</v>
          </cell>
          <cell r="H2387">
            <v>2.011638791367222</v>
          </cell>
          <cell r="I2387">
            <v>0.27783158396644803</v>
          </cell>
          <cell r="J2387">
            <v>31363402.285409987</v>
          </cell>
          <cell r="K2387">
            <v>1.6294843739638611</v>
          </cell>
          <cell r="L2387">
            <v>6.8059597401523009</v>
          </cell>
          <cell r="M2387">
            <v>38730206.076216005</v>
          </cell>
          <cell r="N2387">
            <v>1.3246581366023629</v>
          </cell>
          <cell r="O2387">
            <v>18.047777235912179</v>
          </cell>
          <cell r="Q2387">
            <v>28050.932233290328</v>
          </cell>
        </row>
        <row r="2388">
          <cell r="D2388">
            <v>41468</v>
          </cell>
          <cell r="E2388" t="str">
            <v/>
          </cell>
          <cell r="F2388">
            <v>52956.788752000211</v>
          </cell>
          <cell r="G2388">
            <v>730096.90972600039</v>
          </cell>
          <cell r="H2388">
            <v>2.0021188700995354</v>
          </cell>
          <cell r="I2388">
            <v>0.29039074611751925</v>
          </cell>
          <cell r="J2388">
            <v>31416359.074161988</v>
          </cell>
          <cell r="K2388">
            <v>1.6298604076082561</v>
          </cell>
          <cell r="L2388">
            <v>6.7973693329910656</v>
          </cell>
          <cell r="M2388">
            <v>38760966.668221995</v>
          </cell>
          <cell r="N2388">
            <v>1.3257531550220176</v>
          </cell>
          <cell r="O2388">
            <v>17.984153152519777</v>
          </cell>
          <cell r="Q2388">
            <v>28050.932233290328</v>
          </cell>
        </row>
        <row r="2389">
          <cell r="D2389">
            <v>41469</v>
          </cell>
          <cell r="E2389" t="str">
            <v/>
          </cell>
          <cell r="F2389">
            <v>62346.658515999232</v>
          </cell>
          <cell r="G2389">
            <v>792443.5682419996</v>
          </cell>
          <cell r="H2389">
            <v>2.0178691940266478</v>
          </cell>
          <cell r="I2389">
            <v>0.26991036008697789</v>
          </cell>
          <cell r="J2389">
            <v>31478705.732677989</v>
          </cell>
          <cell r="K2389">
            <v>1.6307217808742769</v>
          </cell>
          <cell r="L2389">
            <v>6.7777304501923989</v>
          </cell>
          <cell r="M2389">
            <v>38807851.869109996</v>
          </cell>
          <cell r="N2389">
            <v>1.3273997771524357</v>
          </cell>
          <cell r="O2389">
            <v>17.888843124891572</v>
          </cell>
          <cell r="Q2389">
            <v>28050.932233290328</v>
          </cell>
        </row>
        <row r="2390">
          <cell r="D2390">
            <v>41470</v>
          </cell>
          <cell r="E2390" t="str">
            <v/>
          </cell>
          <cell r="F2390">
            <v>56581.512338000401</v>
          </cell>
          <cell r="G2390">
            <v>849025.08057999995</v>
          </cell>
          <cell r="H2390">
            <v>2.0178178595965814</v>
          </cell>
          <cell r="I2390">
            <v>0.26997468523901613</v>
          </cell>
          <cell r="J2390">
            <v>31535287.24501599</v>
          </cell>
          <cell r="K2390">
            <v>1.631282430295897</v>
          </cell>
          <cell r="L2390">
            <v>6.7649770451140405</v>
          </cell>
          <cell r="M2390">
            <v>38844870.553703986</v>
          </cell>
          <cell r="N2390">
            <v>1.328709016629555</v>
          </cell>
          <cell r="O2390">
            <v>17.813372814589769</v>
          </cell>
          <cell r="Q2390">
            <v>28050.932233290328</v>
          </cell>
        </row>
        <row r="2391">
          <cell r="D2391">
            <v>41471</v>
          </cell>
          <cell r="E2391" t="str">
            <v/>
          </cell>
          <cell r="F2391">
            <v>50353.271578000495</v>
          </cell>
          <cell r="G2391">
            <v>899378.35215800046</v>
          </cell>
          <cell r="H2391">
            <v>2.003895861370506</v>
          </cell>
          <cell r="I2391">
            <v>0.28800371073458564</v>
          </cell>
          <cell r="J2391">
            <v>31585640.516593989</v>
          </cell>
          <cell r="K2391">
            <v>1.6315197424489438</v>
          </cell>
          <cell r="L2391">
            <v>6.7595856796515141</v>
          </cell>
          <cell r="M2391">
            <v>38882805.682373993</v>
          </cell>
          <cell r="N2391">
            <v>1.3300496893872149</v>
          </cell>
          <cell r="O2391">
            <v>17.736375585008769</v>
          </cell>
          <cell r="Q2391">
            <v>28050.932233290328</v>
          </cell>
        </row>
        <row r="2392">
          <cell r="D2392">
            <v>41472</v>
          </cell>
          <cell r="E2392" t="str">
            <v/>
          </cell>
          <cell r="F2392">
            <v>59415.939273998825</v>
          </cell>
          <cell r="G2392">
            <v>958794.2914319993</v>
          </cell>
          <cell r="H2392">
            <v>2.0106163935239278</v>
          </cell>
          <cell r="I2392">
            <v>0.27915367912499933</v>
          </cell>
          <cell r="J2392">
            <v>31645056.455867987</v>
          </cell>
          <cell r="K2392">
            <v>1.6322238122193375</v>
          </cell>
          <cell r="L2392">
            <v>6.7436144406104788</v>
          </cell>
          <cell r="M2392">
            <v>38930672.691209979</v>
          </cell>
          <cell r="N2392">
            <v>1.3317301961429824</v>
          </cell>
          <cell r="O2392">
            <v>17.640267366245645</v>
          </cell>
          <cell r="Q2392">
            <v>28050.932233290328</v>
          </cell>
        </row>
        <row r="2393">
          <cell r="D2393">
            <v>41473</v>
          </cell>
          <cell r="E2393" t="str">
            <v/>
          </cell>
          <cell r="F2393">
            <v>54646.253254000068</v>
          </cell>
          <cell r="G2393">
            <v>1013440.5446859994</v>
          </cell>
          <cell r="H2393">
            <v>2.0071437203693727</v>
          </cell>
          <cell r="I2393">
            <v>0.28369190553900747</v>
          </cell>
          <cell r="J2393">
            <v>31699702.709121987</v>
          </cell>
          <cell r="K2393">
            <v>1.6326801868554097</v>
          </cell>
          <cell r="L2393">
            <v>6.7332812217715698</v>
          </cell>
          <cell r="M2393">
            <v>38972743.510657988</v>
          </cell>
          <cell r="N2393">
            <v>1.3332125308339609</v>
          </cell>
          <cell r="O2393">
            <v>17.555866772178376</v>
          </cell>
          <cell r="Q2393">
            <v>28050.932233290328</v>
          </cell>
        </row>
        <row r="2394">
          <cell r="D2394">
            <v>41474</v>
          </cell>
          <cell r="E2394" t="str">
            <v/>
          </cell>
          <cell r="F2394">
            <v>54957.224998001198</v>
          </cell>
          <cell r="G2394">
            <v>1068397.7696840006</v>
          </cell>
          <cell r="H2394">
            <v>2.0046200637703353</v>
          </cell>
          <cell r="I2394">
            <v>0.287036576801869</v>
          </cell>
          <cell r="J2394">
            <v>31754659.934119988</v>
          </cell>
          <cell r="K2394">
            <v>1.6331512380634956</v>
          </cell>
          <cell r="L2394">
            <v>6.7226315603617355</v>
          </cell>
          <cell r="M2394">
            <v>39012227.311607987</v>
          </cell>
          <cell r="N2394">
            <v>1.3346064597856191</v>
          </cell>
          <cell r="O2394">
            <v>17.476818872268261</v>
          </cell>
          <cell r="Q2394">
            <v>28050.932233290328</v>
          </cell>
        </row>
        <row r="2395">
          <cell r="D2395">
            <v>41475</v>
          </cell>
          <cell r="E2395" t="str">
            <v/>
          </cell>
          <cell r="F2395">
            <v>42398.665613998739</v>
          </cell>
          <cell r="G2395">
            <v>1110796.4352979993</v>
          </cell>
          <cell r="H2395">
            <v>1.9799634929418253</v>
          </cell>
          <cell r="I2395">
            <v>0.32188328336818506</v>
          </cell>
          <cell r="J2395">
            <v>31797058.599733986</v>
          </cell>
          <cell r="K2395">
            <v>1.6329759722523991</v>
          </cell>
          <cell r="L2395">
            <v>6.7265921391658878</v>
          </cell>
          <cell r="M2395">
            <v>39038283.99385599</v>
          </cell>
          <cell r="N2395">
            <v>1.3355411230743026</v>
          </cell>
          <cell r="O2395">
            <v>17.423988143606195</v>
          </cell>
          <cell r="Q2395">
            <v>28050.932233290328</v>
          </cell>
        </row>
        <row r="2396">
          <cell r="D2396">
            <v>41476</v>
          </cell>
          <cell r="E2396" t="str">
            <v/>
          </cell>
          <cell r="F2396">
            <v>63121.793278001198</v>
          </cell>
          <cell r="G2396">
            <v>1173918.2285760005</v>
          </cell>
          <cell r="H2396">
            <v>1.9928345896856317</v>
          </cell>
          <cell r="I2396">
            <v>0.30319086295185205</v>
          </cell>
          <cell r="J2396">
            <v>31860180.393011987</v>
          </cell>
          <cell r="K2396">
            <v>1.6338639407346722</v>
          </cell>
          <cell r="L2396">
            <v>6.70654916076675</v>
          </cell>
          <cell r="M2396">
            <v>39085733.284551993</v>
          </cell>
          <cell r="N2396">
            <v>1.3372077344720632</v>
          </cell>
          <cell r="O2396">
            <v>17.330128307610959</v>
          </cell>
          <cell r="Q2396">
            <v>28050.932233290328</v>
          </cell>
        </row>
        <row r="2397">
          <cell r="D2397">
            <v>41477</v>
          </cell>
          <cell r="E2397" t="str">
            <v/>
          </cell>
          <cell r="F2397">
            <v>42861.753621999029</v>
          </cell>
          <cell r="G2397">
            <v>1216779.9821979995</v>
          </cell>
          <cell r="H2397">
            <v>1.9717056299241722</v>
          </cell>
          <cell r="I2397">
            <v>0.33448377923812611</v>
          </cell>
          <cell r="J2397">
            <v>31903042.146633986</v>
          </cell>
          <cell r="K2397">
            <v>1.6337118687966825</v>
          </cell>
          <cell r="L2397">
            <v>6.7099776323759519</v>
          </cell>
          <cell r="M2397">
            <v>39103283.208489984</v>
          </cell>
          <cell r="N2397">
            <v>1.3378514985150223</v>
          </cell>
          <cell r="O2397">
            <v>17.293990525653857</v>
          </cell>
          <cell r="Q2397">
            <v>28050.932233290328</v>
          </cell>
        </row>
        <row r="2398">
          <cell r="D2398">
            <v>41478</v>
          </cell>
          <cell r="E2398" t="str">
            <v/>
          </cell>
          <cell r="F2398">
            <v>46588.68120000005</v>
          </cell>
          <cell r="G2398">
            <v>1263368.6633979995</v>
          </cell>
          <cell r="H2398">
            <v>1.9581906178670008</v>
          </cell>
          <cell r="I2398">
            <v>0.35618811255831995</v>
          </cell>
          <cell r="J2398">
            <v>31949630.827833988</v>
          </cell>
          <cell r="K2398">
            <v>1.6337508103123355</v>
          </cell>
          <cell r="L2398">
            <v>6.7090995339311288</v>
          </cell>
          <cell r="M2398">
            <v>39138125.063325986</v>
          </cell>
          <cell r="N2398">
            <v>1.339086937080157</v>
          </cell>
          <cell r="O2398">
            <v>17.224822136830319</v>
          </cell>
          <cell r="Q2398">
            <v>28050.932233290328</v>
          </cell>
        </row>
        <row r="2399">
          <cell r="D2399">
            <v>41479</v>
          </cell>
          <cell r="E2399" t="str">
            <v/>
          </cell>
          <cell r="F2399">
            <v>44908.631360000712</v>
          </cell>
          <cell r="G2399">
            <v>1308277.2947580002</v>
          </cell>
          <cell r="H2399">
            <v>1.9433063220464633</v>
          </cell>
          <cell r="I2399">
            <v>0.38173766033929857</v>
          </cell>
          <cell r="J2399">
            <v>31994539.45919399</v>
          </cell>
          <cell r="K2399">
            <v>1.6337038536377502</v>
          </cell>
          <cell r="L2399">
            <v>6.7101583810986849</v>
          </cell>
          <cell r="M2399">
            <v>39172352.941147976</v>
          </cell>
          <cell r="N2399">
            <v>1.3403014481758775</v>
          </cell>
          <cell r="O2399">
            <v>17.157059659388739</v>
          </cell>
          <cell r="Q2399">
            <v>28050.932233290328</v>
          </cell>
        </row>
        <row r="2400">
          <cell r="D2400">
            <v>41480</v>
          </cell>
          <cell r="E2400" t="str">
            <v/>
          </cell>
          <cell r="F2400">
            <v>46832.916479999665</v>
          </cell>
          <cell r="G2400">
            <v>1355110.2112379998</v>
          </cell>
          <cell r="H2400">
            <v>1.9323567572984692</v>
          </cell>
          <cell r="I2400">
            <v>0.40170441556851566</v>
          </cell>
          <cell r="J2400">
            <v>32041372.375673991</v>
          </cell>
          <cell r="K2400">
            <v>1.633755148516794</v>
          </cell>
          <cell r="L2400">
            <v>6.7090017178644494</v>
          </cell>
          <cell r="M2400">
            <v>39209220.36129798</v>
          </cell>
          <cell r="N2400">
            <v>1.3416063541498544</v>
          </cell>
          <cell r="O2400">
            <v>17.084511901372423</v>
          </cell>
          <cell r="Q2400">
            <v>28050.932233290328</v>
          </cell>
        </row>
        <row r="2401">
          <cell r="D2401">
            <v>41481</v>
          </cell>
          <cell r="E2401" t="str">
            <v/>
          </cell>
          <cell r="F2401">
            <v>42037.598553999829</v>
          </cell>
          <cell r="G2401">
            <v>1397147.8097919996</v>
          </cell>
          <cell r="H2401">
            <v>1.9156744515961506</v>
          </cell>
          <cell r="I2401">
            <v>0.43416470425984288</v>
          </cell>
          <cell r="J2401">
            <v>32083409.974227991</v>
          </cell>
          <cell r="K2401">
            <v>1.6335621379814753</v>
          </cell>
          <cell r="L2401">
            <v>6.7133549593182522</v>
          </cell>
          <cell r="M2401">
            <v>39237896.372037977</v>
          </cell>
          <cell r="N2401">
            <v>1.3426310533975869</v>
          </cell>
          <cell r="O2401">
            <v>17.027729637242651</v>
          </cell>
          <cell r="Q2401">
            <v>28050.932233290328</v>
          </cell>
        </row>
        <row r="2402">
          <cell r="D2402">
            <v>41482</v>
          </cell>
          <cell r="E2402" t="str">
            <v/>
          </cell>
          <cell r="F2402">
            <v>43609.866889999372</v>
          </cell>
          <cell r="G2402">
            <v>1440757.6766819991</v>
          </cell>
          <cell r="H2402">
            <v>1.9023038161041339</v>
          </cell>
          <cell r="I2402">
            <v>0.46207665068666026</v>
          </cell>
          <cell r="J2402">
            <v>32127019.841117989</v>
          </cell>
          <cell r="K2402">
            <v>1.6334496175920603</v>
          </cell>
          <cell r="L2402">
            <v>6.7158940370255156</v>
          </cell>
          <cell r="M2402">
            <v>39269869.851195976</v>
          </cell>
          <cell r="N2402">
            <v>1.3437686545358254</v>
          </cell>
          <cell r="O2402">
            <v>16.964883428874657</v>
          </cell>
          <cell r="Q2402">
            <v>28050.932233290328</v>
          </cell>
        </row>
        <row r="2403">
          <cell r="D2403">
            <v>41483</v>
          </cell>
          <cell r="E2403" t="str">
            <v/>
          </cell>
          <cell r="F2403">
            <v>50136.516436000275</v>
          </cell>
          <cell r="G2403">
            <v>1490894.1931179995</v>
          </cell>
          <cell r="H2403">
            <v>1.898197918698548</v>
          </cell>
          <cell r="I2403">
            <v>0.47100481862458743</v>
          </cell>
          <cell r="J2403">
            <v>32177156.357553989</v>
          </cell>
          <cell r="K2403">
            <v>1.6336687827066059</v>
          </cell>
          <cell r="L2403">
            <v>6.7109493154502653</v>
          </cell>
          <cell r="M2403">
            <v>39307874.968549989</v>
          </cell>
          <cell r="N2403">
            <v>1.3451127316388172</v>
          </cell>
          <cell r="O2403">
            <v>16.890890819431071</v>
          </cell>
          <cell r="Q2403">
            <v>28050.932233290328</v>
          </cell>
        </row>
        <row r="2404">
          <cell r="D2404">
            <v>41484</v>
          </cell>
          <cell r="E2404" t="str">
            <v/>
          </cell>
          <cell r="F2404">
            <v>40762.964829999859</v>
          </cell>
          <cell r="G2404">
            <v>1531657.1579479994</v>
          </cell>
          <cell r="H2404">
            <v>1.8828523639756842</v>
          </cell>
          <cell r="I2404">
            <v>0.50593566110473942</v>
          </cell>
          <cell r="J2404">
            <v>32217919.322383989</v>
          </cell>
          <cell r="K2404">
            <v>1.6334120959774181</v>
          </cell>
          <cell r="L2404">
            <v>6.7167409346109652</v>
          </cell>
          <cell r="M2404">
            <v>39333051.448365979</v>
          </cell>
          <cell r="N2404">
            <v>1.3460178865487527</v>
          </cell>
          <cell r="O2404">
            <v>16.841219771063066</v>
          </cell>
          <cell r="Q2404">
            <v>28050.932233290328</v>
          </cell>
        </row>
        <row r="2405">
          <cell r="D2405">
            <v>41485</v>
          </cell>
          <cell r="E2405" t="str">
            <v/>
          </cell>
          <cell r="F2405">
            <v>30398.918042000507</v>
          </cell>
          <cell r="G2405">
            <v>1562056.07599</v>
          </cell>
          <cell r="H2405">
            <v>1.8562140977453641</v>
          </cell>
          <cell r="I2405">
            <v>0.57286378939689353</v>
          </cell>
          <cell r="J2405">
            <v>32248318.240425989</v>
          </cell>
          <cell r="K2405">
            <v>1.6326314390487024</v>
          </cell>
          <cell r="L2405">
            <v>6.734384246004721</v>
          </cell>
          <cell r="M2405">
            <v>39358378.641295992</v>
          </cell>
          <cell r="N2405">
            <v>1.3469282578518302</v>
          </cell>
          <cell r="O2405">
            <v>16.791390897863323</v>
          </cell>
          <cell r="Q2405">
            <v>28050.932233290328</v>
          </cell>
        </row>
        <row r="2406">
          <cell r="D2406">
            <v>41486</v>
          </cell>
          <cell r="E2406" t="str">
            <v>*</v>
          </cell>
          <cell r="F2406">
            <v>35073.601924000832</v>
          </cell>
          <cell r="G2406">
            <v>1597129.6779140008</v>
          </cell>
          <cell r="H2406">
            <v>1.8366702312171603</v>
          </cell>
          <cell r="I2406">
            <v>0.62755419376550048</v>
          </cell>
          <cell r="J2406">
            <v>32283391.842349991</v>
          </cell>
          <cell r="K2406">
            <v>1.6320893252442363</v>
          </cell>
          <cell r="L2406">
            <v>6.7466623785731761</v>
          </cell>
          <cell r="M2406">
            <v>39387205.945597984</v>
          </cell>
          <cell r="N2406">
            <v>1.3479584733727383</v>
          </cell>
          <cell r="O2406">
            <v>16.735157456750027</v>
          </cell>
          <cell r="P2406"/>
          <cell r="Q2406">
            <v>28050.932233290328</v>
          </cell>
        </row>
        <row r="2407">
          <cell r="D2407">
            <v>41487</v>
          </cell>
          <cell r="E2407" t="str">
            <v/>
          </cell>
          <cell r="F2407">
            <v>30577.378345999103</v>
          </cell>
          <cell r="G2407">
            <v>30577.378345999103</v>
          </cell>
          <cell r="H2407">
            <v>1.7573245617409072</v>
          </cell>
          <cell r="I2407">
            <v>1.5592287128522009</v>
          </cell>
          <cell r="J2407">
            <v>32313969.220695991</v>
          </cell>
          <cell r="K2407">
            <v>1.6321993923921252</v>
          </cell>
          <cell r="L2407">
            <v>6.4059285494966867</v>
          </cell>
          <cell r="M2407">
            <v>39413004.972185977</v>
          </cell>
          <cell r="N2407">
            <v>1.3488702842449991</v>
          </cell>
          <cell r="O2407">
            <v>16.748642058713781</v>
          </cell>
          <cell r="P2407"/>
          <cell r="Q2407">
            <v>17399.960719667735</v>
          </cell>
        </row>
        <row r="2408">
          <cell r="D2408">
            <v>41488</v>
          </cell>
          <cell r="E2408" t="str">
            <v/>
          </cell>
          <cell r="F2408">
            <v>27670.138731999323</v>
          </cell>
          <cell r="G2408">
            <v>58247.517077998426</v>
          </cell>
          <cell r="H2408">
            <v>1.6737830049282636</v>
          </cell>
          <cell r="I2408">
            <v>2.2696837404996506</v>
          </cell>
          <cell r="J2408">
            <v>32341639.359427989</v>
          </cell>
          <cell r="K2408">
            <v>1.6321625486403171</v>
          </cell>
          <cell r="L2408">
            <v>6.4067417372897006</v>
          </cell>
          <cell r="M2408">
            <v>39433070.813425981</v>
          </cell>
          <cell r="N2408">
            <v>1.3495859174899596</v>
          </cell>
          <cell r="O2408">
            <v>16.710054294957153</v>
          </cell>
          <cell r="P2408"/>
          <cell r="Q2408">
            <v>17399.960719667735</v>
          </cell>
        </row>
        <row r="2409">
          <cell r="D2409">
            <v>41489</v>
          </cell>
          <cell r="E2409" t="str">
            <v/>
          </cell>
          <cell r="F2409">
            <v>23955.975027999972</v>
          </cell>
          <cell r="G2409">
            <v>82203.49210599839</v>
          </cell>
          <cell r="H2409">
            <v>1.5747830973181671</v>
          </cell>
          <cell r="I2409">
            <v>3.5259330406058997</v>
          </cell>
          <cell r="J2409">
            <v>32365595.334455989</v>
          </cell>
          <cell r="K2409">
            <v>1.6319384939241204</v>
          </cell>
          <cell r="L2409">
            <v>6.4116890294520168</v>
          </cell>
          <cell r="M2409">
            <v>39448409.242541984</v>
          </cell>
          <cell r="N2409">
            <v>1.3501397835511455</v>
          </cell>
          <cell r="O2409">
            <v>16.680242602600671</v>
          </cell>
          <cell r="P2409"/>
          <cell r="Q2409">
            <v>17399.960719667735</v>
          </cell>
        </row>
        <row r="2410">
          <cell r="D2410">
            <v>41490</v>
          </cell>
          <cell r="E2410" t="str">
            <v/>
          </cell>
          <cell r="F2410">
            <v>36955.37992400027</v>
          </cell>
          <cell r="G2410">
            <v>119158.87202999866</v>
          </cell>
          <cell r="H2410">
            <v>1.7120566240030295</v>
          </cell>
          <cell r="I2410">
            <v>1.911667115415816</v>
          </cell>
          <cell r="J2410">
            <v>32402550.714379989</v>
          </cell>
          <cell r="K2410">
            <v>1.6323697136263622</v>
          </cell>
          <cell r="L2410">
            <v>6.4021706276656936</v>
          </cell>
          <cell r="M2410">
            <v>39473062.778773978</v>
          </cell>
          <cell r="N2410">
            <v>1.3510124939484935</v>
          </cell>
          <cell r="O2410">
            <v>16.633363620889131</v>
          </cell>
          <cell r="P2410"/>
          <cell r="Q2410">
            <v>17399.960719667735</v>
          </cell>
        </row>
        <row r="2411">
          <cell r="D2411">
            <v>41491</v>
          </cell>
          <cell r="E2411" t="str">
            <v/>
          </cell>
          <cell r="F2411">
            <v>16728.597576000502</v>
          </cell>
          <cell r="G2411">
            <v>135887.46960599915</v>
          </cell>
          <cell r="H2411">
            <v>1.5619284640384408</v>
          </cell>
          <cell r="I2411">
            <v>3.7317870781619633</v>
          </cell>
          <cell r="J2411">
            <v>32419279.311955988</v>
          </cell>
          <cell r="K2411">
            <v>1.6317820893242008</v>
          </cell>
          <cell r="L2411">
            <v>6.4151447202409617</v>
          </cell>
          <cell r="M2411">
            <v>39469452.683169983</v>
          </cell>
          <cell r="N2411">
            <v>1.3509178646131306</v>
          </cell>
          <cell r="O2411">
            <v>16.638441201848032</v>
          </cell>
          <cell r="P2411"/>
          <cell r="Q2411">
            <v>17399.960719667735</v>
          </cell>
        </row>
        <row r="2412">
          <cell r="D2412">
            <v>41492</v>
          </cell>
          <cell r="E2412" t="str">
            <v/>
          </cell>
          <cell r="F2412">
            <v>26682.320033999895</v>
          </cell>
          <cell r="G2412">
            <v>162569.78963999904</v>
          </cell>
          <cell r="H2412">
            <v>1.5571854084344874</v>
          </cell>
          <cell r="I2412">
            <v>3.81062527285011</v>
          </cell>
          <cell r="J2412">
            <v>32445961.631989989</v>
          </cell>
          <cell r="K2412">
            <v>1.631696062630295</v>
          </cell>
          <cell r="L2412">
            <v>6.4170462005164408</v>
          </cell>
          <cell r="M2412">
            <v>39490589.602361985</v>
          </cell>
          <cell r="N2412">
            <v>1.3516702635010129</v>
          </cell>
          <cell r="O2412">
            <v>16.598106765154363</v>
          </cell>
          <cell r="P2412"/>
          <cell r="Q2412">
            <v>17399.960719667735</v>
          </cell>
        </row>
        <row r="2413">
          <cell r="D2413">
            <v>41493</v>
          </cell>
          <cell r="E2413" t="str">
            <v/>
          </cell>
          <cell r="F2413">
            <v>34972.312968000362</v>
          </cell>
          <cell r="G2413">
            <v>197542.1026079994</v>
          </cell>
          <cell r="H2413">
            <v>1.6218600045845522</v>
          </cell>
          <cell r="I2413">
            <v>2.8616250622526596</v>
          </cell>
          <cell r="J2413">
            <v>32480933.94495799</v>
          </cell>
          <cell r="K2413">
            <v>1.632026722718148</v>
          </cell>
          <cell r="L2413">
            <v>6.4097404376459055</v>
          </cell>
          <cell r="M2413">
            <v>39512713.773457982</v>
          </cell>
          <cell r="N2413">
            <v>1.3524564866577882</v>
          </cell>
          <cell r="O2413">
            <v>16.556050576484537</v>
          </cell>
          <cell r="P2413"/>
          <cell r="Q2413">
            <v>17399.960719667735</v>
          </cell>
        </row>
        <row r="2414">
          <cell r="D2414">
            <v>41494</v>
          </cell>
          <cell r="E2414" t="str">
            <v/>
          </cell>
          <cell r="F2414">
            <v>29335.902421999835</v>
          </cell>
          <cell r="G2414">
            <v>226878.00502999924</v>
          </cell>
          <cell r="H2414">
            <v>1.6298744052159824</v>
          </cell>
          <cell r="I2414">
            <v>2.761335322110825</v>
          </cell>
          <cell r="J2414">
            <v>32510269.84737999</v>
          </cell>
          <cell r="K2414">
            <v>1.6320738472195011</v>
          </cell>
          <cell r="L2414">
            <v>6.4086998933675643</v>
          </cell>
          <cell r="M2414">
            <v>39539843.807187989</v>
          </cell>
          <cell r="N2414">
            <v>1.3534140897688189</v>
          </cell>
          <cell r="O2414">
            <v>16.504953126240739</v>
          </cell>
          <cell r="P2414"/>
          <cell r="Q2414">
            <v>17399.960719667735</v>
          </cell>
        </row>
        <row r="2415">
          <cell r="D2415">
            <v>41495</v>
          </cell>
          <cell r="E2415" t="str">
            <v/>
          </cell>
          <cell r="F2415">
            <v>36956.443010000876</v>
          </cell>
          <cell r="G2415">
            <v>263834.4480400001</v>
          </cell>
          <cell r="H2415">
            <v>1.6847703936466654</v>
          </cell>
          <cell r="I2415">
            <v>2.1606867762078763</v>
          </cell>
          <cell r="J2415">
            <v>32547226.290389992</v>
          </cell>
          <cell r="K2415">
            <v>1.6325031203865763</v>
          </cell>
          <cell r="L2415">
            <v>6.3992286477867255</v>
          </cell>
          <cell r="M2415">
            <v>39579561.438105986</v>
          </cell>
          <cell r="N2415">
            <v>1.3548026055119096</v>
          </cell>
          <cell r="O2415">
            <v>16.431107778974141</v>
          </cell>
          <cell r="P2415"/>
          <cell r="Q2415">
            <v>17399.960719667735</v>
          </cell>
        </row>
        <row r="2416">
          <cell r="D2416">
            <v>41496</v>
          </cell>
          <cell r="E2416" t="str">
            <v/>
          </cell>
          <cell r="F2416">
            <v>27141.529607998349</v>
          </cell>
          <cell r="G2416">
            <v>290975.97764799843</v>
          </cell>
          <cell r="H2416">
            <v>1.672279508764057</v>
          </cell>
          <cell r="I2416">
            <v>2.2850102640805559</v>
          </cell>
          <cell r="J2416">
            <v>32574367.819997992</v>
          </cell>
          <cell r="K2416">
            <v>1.6324397779601107</v>
          </cell>
          <cell r="L2416">
            <v>6.4006253585358275</v>
          </cell>
          <cell r="M2416">
            <v>39602497.986809984</v>
          </cell>
          <cell r="N2416">
            <v>1.3556167544385536</v>
          </cell>
          <cell r="O2416">
            <v>16.387943809484518</v>
          </cell>
          <cell r="P2416"/>
          <cell r="Q2416">
            <v>17399.960719667735</v>
          </cell>
        </row>
        <row r="2417">
          <cell r="D2417">
            <v>41497</v>
          </cell>
          <cell r="E2417" t="str">
            <v/>
          </cell>
          <cell r="F2417">
            <v>41272.67439000091</v>
          </cell>
          <cell r="G2417">
            <v>332248.65203799936</v>
          </cell>
          <cell r="H2417">
            <v>1.735890293039821</v>
          </cell>
          <cell r="I2417">
            <v>1.7173357797542477</v>
          </cell>
          <cell r="J2417">
            <v>32615640.494387992</v>
          </cell>
          <cell r="K2417">
            <v>1.633084100547797</v>
          </cell>
          <cell r="L2417">
            <v>6.38643151775854</v>
          </cell>
          <cell r="M2417">
            <v>39627423.92804198</v>
          </cell>
          <cell r="N2417">
            <v>1.3564990377737729</v>
          </cell>
          <cell r="O2417">
            <v>16.341279872946156</v>
          </cell>
          <cell r="P2417"/>
          <cell r="Q2417">
            <v>17399.960719667735</v>
          </cell>
        </row>
        <row r="2418">
          <cell r="D2418">
            <v>41498</v>
          </cell>
          <cell r="E2418" t="str">
            <v/>
          </cell>
          <cell r="F2418">
            <v>16263.49453399989</v>
          </cell>
          <cell r="G2418">
            <v>348512.14657199924</v>
          </cell>
          <cell r="H2418">
            <v>1.6691232439491699</v>
          </cell>
          <cell r="I2418">
            <v>2.3175143373694862</v>
          </cell>
          <cell r="J2418">
            <v>32631903.988921992</v>
          </cell>
          <cell r="K2418">
            <v>1.6324761672424595</v>
          </cell>
          <cell r="L2418">
            <v>6.3998229333809498</v>
          </cell>
          <cell r="M2418">
            <v>39622193.588471979</v>
          </cell>
          <cell r="N2418">
            <v>1.3563490474890845</v>
          </cell>
          <cell r="O2418">
            <v>16.349204618858693</v>
          </cell>
          <cell r="P2418"/>
          <cell r="Q2418">
            <v>17399.960719667735</v>
          </cell>
        </row>
        <row r="2419">
          <cell r="D2419">
            <v>41499</v>
          </cell>
          <cell r="E2419" t="str">
            <v/>
          </cell>
          <cell r="F2419">
            <v>31199.904981999531</v>
          </cell>
          <cell r="G2419">
            <v>379712.05155399878</v>
          </cell>
          <cell r="H2419">
            <v>1.678660074059372</v>
          </cell>
          <cell r="I2419">
            <v>2.2206549963387112</v>
          </cell>
          <cell r="J2419">
            <v>32663103.893903993</v>
          </cell>
          <cell r="K2419">
            <v>1.6326158652834695</v>
          </cell>
          <cell r="L2419">
            <v>6.3967433249328849</v>
          </cell>
          <cell r="M2419">
            <v>39650406.393367991</v>
          </cell>
          <cell r="N2419">
            <v>1.3573439028084902</v>
          </cell>
          <cell r="O2419">
            <v>16.296704325987488</v>
          </cell>
          <cell r="P2419"/>
          <cell r="Q2419">
            <v>17399.960719667735</v>
          </cell>
        </row>
        <row r="2420">
          <cell r="D2420">
            <v>41500</v>
          </cell>
          <cell r="E2420" t="str">
            <v/>
          </cell>
          <cell r="F2420">
            <v>28698.148897999996</v>
          </cell>
          <cell r="G2420">
            <v>408410.2004519988</v>
          </cell>
          <cell r="H2420">
            <v>1.6765645420204054</v>
          </cell>
          <cell r="I2420">
            <v>2.2415931408510503</v>
          </cell>
          <cell r="J2420">
            <v>32691802.042801995</v>
          </cell>
          <cell r="K2420">
            <v>1.6326303827061444</v>
          </cell>
          <cell r="L2420">
            <v>6.3964233731948372</v>
          </cell>
          <cell r="M2420">
            <v>39676450.978297986</v>
          </cell>
          <cell r="N2420">
            <v>1.35826457494612</v>
          </cell>
          <cell r="O2420">
            <v>16.248250739392709</v>
          </cell>
          <cell r="P2420"/>
          <cell r="Q2420">
            <v>17399.960719667735</v>
          </cell>
        </row>
        <row r="2421">
          <cell r="D2421">
            <v>41501</v>
          </cell>
          <cell r="E2421" t="str">
            <v/>
          </cell>
          <cell r="F2421">
            <v>31121.975612000006</v>
          </cell>
          <cell r="G2421">
            <v>439532.17606399878</v>
          </cell>
          <cell r="H2421">
            <v>1.6840351276087713</v>
          </cell>
          <cell r="I2421">
            <v>2.1678182345126529</v>
          </cell>
          <cell r="J2421">
            <v>32722924.018413994</v>
          </cell>
          <cell r="K2421">
            <v>1.6327658158672247</v>
          </cell>
          <cell r="L2421">
            <v>6.3934392772276087</v>
          </cell>
          <cell r="M2421">
            <v>39685657.555223979</v>
          </cell>
          <cell r="N2421">
            <v>1.3586088498965005</v>
          </cell>
          <cell r="O2421">
            <v>16.230164597192687</v>
          </cell>
          <cell r="P2421"/>
          <cell r="Q2421">
            <v>17399.960719667735</v>
          </cell>
        </row>
        <row r="2422">
          <cell r="D2422">
            <v>41502</v>
          </cell>
          <cell r="E2422" t="str">
            <v/>
          </cell>
          <cell r="F2422">
            <v>15122.451669999691</v>
          </cell>
          <cell r="G2422">
            <v>454654.62773399847</v>
          </cell>
          <cell r="H2422">
            <v>1.6331022058719644</v>
          </cell>
          <cell r="I2422">
            <v>2.7219151891327176</v>
          </cell>
          <cell r="J2422">
            <v>32738046.470083993</v>
          </cell>
          <cell r="K2422">
            <v>1.6321033831756353</v>
          </cell>
          <cell r="L2422">
            <v>6.4080477996059093</v>
          </cell>
          <cell r="M2422">
            <v>39699878.963327974</v>
          </cell>
          <cell r="N2422">
            <v>1.3591248222741794</v>
          </cell>
          <cell r="O2422">
            <v>16.20309161758664</v>
          </cell>
          <cell r="P2422"/>
          <cell r="Q2422">
            <v>17399.960719667735</v>
          </cell>
        </row>
        <row r="2423">
          <cell r="D2423">
            <v>41503</v>
          </cell>
          <cell r="E2423" t="str">
            <v/>
          </cell>
          <cell r="F2423">
            <v>27847.552576000729</v>
          </cell>
          <cell r="G2423">
            <v>482502.18030999921</v>
          </cell>
          <cell r="H2423">
            <v>1.6311807625303552</v>
          </cell>
          <cell r="I2423">
            <v>2.7453148253578918</v>
          </cell>
          <cell r="J2423">
            <v>32765894.022659995</v>
          </cell>
          <cell r="K2423">
            <v>1.6320759386395352</v>
          </cell>
          <cell r="L2423">
            <v>6.4086537169870113</v>
          </cell>
          <cell r="M2423">
            <v>39727298.70009198</v>
          </cell>
          <cell r="N2423">
            <v>1.3600926710408183</v>
          </cell>
          <cell r="O2423">
            <v>16.152415781908402</v>
          </cell>
          <cell r="P2423"/>
          <cell r="Q2423">
            <v>17399.960719667735</v>
          </cell>
        </row>
        <row r="2424">
          <cell r="D2424">
            <v>41504</v>
          </cell>
          <cell r="E2424" t="str">
            <v/>
          </cell>
          <cell r="F2424">
            <v>43503.629749999614</v>
          </cell>
          <cell r="G2424">
            <v>526005.81005999888</v>
          </cell>
          <cell r="H2424">
            <v>1.6794604007526348</v>
          </cell>
          <cell r="I2424">
            <v>2.2127088059909372</v>
          </cell>
          <cell r="J2424">
            <v>32809397.652409993</v>
          </cell>
          <cell r="K2424">
            <v>1.6328276987750874</v>
          </cell>
          <cell r="L2424">
            <v>6.3920762095013632</v>
          </cell>
          <cell r="M2424">
            <v>39765698.564887978</v>
          </cell>
          <cell r="N2424">
            <v>1.3614364819142821</v>
          </cell>
          <cell r="O2424">
            <v>16.082285910808114</v>
          </cell>
          <cell r="P2424"/>
          <cell r="Q2424">
            <v>17399.960719667735</v>
          </cell>
        </row>
        <row r="2425">
          <cell r="D2425">
            <v>41505</v>
          </cell>
          <cell r="E2425" t="str">
            <v/>
          </cell>
          <cell r="F2425">
            <v>24243.888022000727</v>
          </cell>
          <cell r="G2425">
            <v>550249.69808199955</v>
          </cell>
          <cell r="H2425">
            <v>1.6644009082522473</v>
          </cell>
          <cell r="I2425">
            <v>2.3669902905704809</v>
          </cell>
          <cell r="J2425">
            <v>32833641.540431995</v>
          </cell>
          <cell r="K2425">
            <v>1.6326204863833456</v>
          </cell>
          <cell r="L2425">
            <v>6.396641478134546</v>
          </cell>
          <cell r="M2425">
            <v>39779871.641533971</v>
          </cell>
          <cell r="N2425">
            <v>1.3619508932931563</v>
          </cell>
          <cell r="O2425">
            <v>16.055511133253077</v>
          </cell>
          <cell r="P2425"/>
          <cell r="Q2425">
            <v>17399.960719667735</v>
          </cell>
        </row>
        <row r="2426">
          <cell r="D2426">
            <v>41506</v>
          </cell>
          <cell r="E2426" t="str">
            <v/>
          </cell>
          <cell r="F2426">
            <v>33407.803464000266</v>
          </cell>
          <cell r="G2426">
            <v>583657.50154599978</v>
          </cell>
          <cell r="H2426">
            <v>1.6771805147993037</v>
          </cell>
          <cell r="I2426">
            <v>2.2354185341186605</v>
          </cell>
          <cell r="J2426">
            <v>32867049.343895994</v>
          </cell>
          <cell r="K2426">
            <v>1.6328689050095715</v>
          </cell>
          <cell r="L2426">
            <v>6.3911687318067179</v>
          </cell>
          <cell r="M2426">
            <v>39813241.596987985</v>
          </cell>
          <cell r="N2426">
            <v>1.3631225879165969</v>
          </cell>
          <cell r="O2426">
            <v>15.994671568934415</v>
          </cell>
          <cell r="P2426"/>
          <cell r="Q2426">
            <v>17399.960719667735</v>
          </cell>
        </row>
        <row r="2427">
          <cell r="D2427">
            <v>41507</v>
          </cell>
          <cell r="E2427" t="str">
            <v/>
          </cell>
          <cell r="F2427">
            <v>14662.23842599928</v>
          </cell>
          <cell r="G2427">
            <v>598319.73997199908</v>
          </cell>
          <cell r="H2427">
            <v>1.6374414085278972</v>
          </cell>
          <cell r="I2427">
            <v>2.6697825414166765</v>
          </cell>
          <cell r="J2427">
            <v>32881711.582321994</v>
          </cell>
          <cell r="K2427">
            <v>1.6321863998788606</v>
          </cell>
          <cell r="L2427">
            <v>6.4062152992975907</v>
          </cell>
          <cell r="M2427">
            <v>39821260.976091973</v>
          </cell>
          <cell r="N2427">
            <v>1.3634263631390831</v>
          </cell>
          <cell r="O2427">
            <v>15.978931382059036</v>
          </cell>
          <cell r="P2427"/>
          <cell r="Q2427">
            <v>17399.960719667735</v>
          </cell>
        </row>
        <row r="2428">
          <cell r="D2428">
            <v>41508</v>
          </cell>
          <cell r="E2428" t="str">
            <v/>
          </cell>
          <cell r="F2428">
            <v>18428.961204000156</v>
          </cell>
          <cell r="G2428">
            <v>616748.70117599925</v>
          </cell>
          <cell r="H2428">
            <v>1.6111548941572362</v>
          </cell>
          <cell r="I2428">
            <v>3.0011131003154556</v>
          </cell>
          <cell r="J2428">
            <v>32900140.543525994</v>
          </cell>
          <cell r="K2428">
            <v>1.6316918843859813</v>
          </cell>
          <cell r="L2428">
            <v>6.4171385675252939</v>
          </cell>
          <cell r="M2428">
            <v>39827227.905683979</v>
          </cell>
          <cell r="N2428">
            <v>1.3636598767640182</v>
          </cell>
          <cell r="O2428">
            <v>15.966841090130545</v>
          </cell>
          <cell r="P2428"/>
          <cell r="Q2428">
            <v>17399.960719667735</v>
          </cell>
        </row>
        <row r="2429">
          <cell r="D2429">
            <v>41509</v>
          </cell>
          <cell r="E2429" t="str">
            <v/>
          </cell>
          <cell r="F2429">
            <v>28583.393242000126</v>
          </cell>
          <cell r="G2429">
            <v>645332.09441799938</v>
          </cell>
          <cell r="H2429">
            <v>1.6125276143235145</v>
          </cell>
          <cell r="I2429">
            <v>2.9828647871714464</v>
          </cell>
          <cell r="J2429">
            <v>32928723.936767995</v>
          </cell>
          <cell r="K2429">
            <v>1.6317013993897389</v>
          </cell>
          <cell r="L2429">
            <v>6.4169282244593839</v>
          </cell>
          <cell r="M2429">
            <v>39838024.641951978</v>
          </cell>
          <cell r="N2429">
            <v>1.3640587735583201</v>
          </cell>
          <cell r="O2429">
            <v>15.946206630494441</v>
          </cell>
          <cell r="P2429"/>
          <cell r="Q2429">
            <v>17399.960719667735</v>
          </cell>
        </row>
        <row r="2430">
          <cell r="D2430">
            <v>41510</v>
          </cell>
          <cell r="E2430" t="str">
            <v/>
          </cell>
          <cell r="F2430">
            <v>37813.062302000042</v>
          </cell>
          <cell r="G2430">
            <v>683145.15671999939</v>
          </cell>
          <cell r="H2430">
            <v>1.6358876889776985</v>
          </cell>
          <cell r="I2430">
            <v>2.6883369332408424</v>
          </cell>
          <cell r="J2430">
            <v>32966536.999069996</v>
          </cell>
          <cell r="K2430">
            <v>1.6321678574060117</v>
          </cell>
          <cell r="L2430">
            <v>6.4066245600946097</v>
          </cell>
          <cell r="M2430">
            <v>39861103.880075984</v>
          </cell>
          <cell r="N2430">
            <v>1.3648782508017083</v>
          </cell>
          <cell r="O2430">
            <v>15.903889719223718</v>
          </cell>
          <cell r="P2430"/>
          <cell r="Q2430">
            <v>17399.960719667735</v>
          </cell>
        </row>
        <row r="2431">
          <cell r="D2431">
            <v>41511</v>
          </cell>
          <cell r="E2431" t="str">
            <v/>
          </cell>
          <cell r="F2431">
            <v>28875.225667999242</v>
          </cell>
          <cell r="G2431">
            <v>712020.38238799863</v>
          </cell>
          <cell r="H2431">
            <v>1.6368321603925906</v>
          </cell>
          <cell r="I2431">
            <v>2.6770432484025553</v>
          </cell>
          <cell r="J2431">
            <v>32995412.224737994</v>
          </cell>
          <cell r="K2431">
            <v>1.6321913824863539</v>
          </cell>
          <cell r="L2431">
            <v>6.4061053297704724</v>
          </cell>
          <cell r="M2431">
            <v>39875315.291707985</v>
          </cell>
          <cell r="N2431">
            <v>1.3653941146992405</v>
          </cell>
          <cell r="O2431">
            <v>15.877301844349656</v>
          </cell>
          <cell r="P2431"/>
          <cell r="Q2431">
            <v>17399.960719667735</v>
          </cell>
        </row>
        <row r="2432">
          <cell r="D2432">
            <v>41512</v>
          </cell>
          <cell r="E2432" t="str">
            <v/>
          </cell>
          <cell r="F2432">
            <v>11200.808696001441</v>
          </cell>
          <cell r="G2432">
            <v>723221.19108400005</v>
          </cell>
          <cell r="H2432">
            <v>1.598635773104671</v>
          </cell>
          <cell r="I2432">
            <v>3.1726029320150007</v>
          </cell>
          <cell r="J2432">
            <v>33006613.033433996</v>
          </cell>
          <cell r="K2432">
            <v>1.6313413146863258</v>
          </cell>
          <cell r="L2432">
            <v>6.424893016341537</v>
          </cell>
          <cell r="M2432">
            <v>39870930.897619985</v>
          </cell>
          <cell r="N2432">
            <v>1.3652732371427334</v>
          </cell>
          <cell r="O2432">
            <v>15.883528415751435</v>
          </cell>
          <cell r="P2432"/>
          <cell r="Q2432">
            <v>17399.960719667735</v>
          </cell>
        </row>
        <row r="2433">
          <cell r="D2433">
            <v>41513</v>
          </cell>
          <cell r="E2433" t="str">
            <v/>
          </cell>
          <cell r="F2433">
            <v>16499.60221399974</v>
          </cell>
          <cell r="G2433">
            <v>739720.79329799977</v>
          </cell>
          <cell r="H2433">
            <v>1.5745476015630691</v>
          </cell>
          <cell r="I2433">
            <v>3.5296039385031119</v>
          </cell>
          <cell r="J2433">
            <v>33023112.635647997</v>
          </cell>
          <cell r="K2433">
            <v>1.630754373874197</v>
          </cell>
          <cell r="L2433">
            <v>6.4378959316754525</v>
          </cell>
          <cell r="M2433">
            <v>39885342.906593978</v>
          </cell>
          <cell r="N2433">
            <v>1.3657960006748737</v>
          </cell>
          <cell r="O2433">
            <v>15.856615601048428</v>
          </cell>
          <cell r="P2433"/>
          <cell r="Q2433">
            <v>17399.960719667735</v>
          </cell>
        </row>
        <row r="2434">
          <cell r="D2434">
            <v>41514</v>
          </cell>
          <cell r="E2434" t="str">
            <v/>
          </cell>
          <cell r="F2434">
            <v>20025.761443999047</v>
          </cell>
          <cell r="G2434">
            <v>759746.55474199879</v>
          </cell>
          <cell r="H2434">
            <v>1.5594176310886583</v>
          </cell>
          <cell r="I2434">
            <v>3.7733241834588482</v>
          </cell>
          <cell r="J2434">
            <v>33043138.397091996</v>
          </cell>
          <cell r="K2434">
            <v>1.6303424209054029</v>
          </cell>
          <cell r="L2434">
            <v>6.4470372241638874</v>
          </cell>
          <cell r="M2434">
            <v>39902752.713143989</v>
          </cell>
          <cell r="N2434">
            <v>1.3664214425564496</v>
          </cell>
          <cell r="O2434">
            <v>15.824469539479969</v>
          </cell>
          <cell r="Q2434">
            <v>17399.960719667735</v>
          </cell>
        </row>
        <row r="2435">
          <cell r="D2435">
            <v>41515</v>
          </cell>
          <cell r="E2435" t="str">
            <v/>
          </cell>
          <cell r="F2435">
            <v>22219.007359999385</v>
          </cell>
          <cell r="G2435">
            <v>781965.56210199813</v>
          </cell>
          <cell r="H2435">
            <v>1.5496776206613196</v>
          </cell>
          <cell r="I2435">
            <v>3.9387008768302478</v>
          </cell>
          <cell r="J2435">
            <v>33065357.404451996</v>
          </cell>
          <cell r="K2435">
            <v>1.6300392961919963</v>
          </cell>
          <cell r="L2435">
            <v>6.4537715178502371</v>
          </cell>
          <cell r="M2435">
            <v>39920344.713145986</v>
          </cell>
          <cell r="N2435">
            <v>1.3670531503683814</v>
          </cell>
          <cell r="O2435">
            <v>15.792059767864286</v>
          </cell>
          <cell r="Q2435">
            <v>17399.960719667735</v>
          </cell>
        </row>
        <row r="2436">
          <cell r="D2436">
            <v>41516</v>
          </cell>
          <cell r="E2436" t="str">
            <v/>
          </cell>
          <cell r="F2436">
            <v>14924.627108001245</v>
          </cell>
          <cell r="G2436">
            <v>796890.1892099994</v>
          </cell>
          <cell r="H2436">
            <v>1.5266130041877031</v>
          </cell>
          <cell r="I2436">
            <v>4.3585118543585484</v>
          </cell>
          <cell r="J2436">
            <v>33080282.031559996</v>
          </cell>
          <cell r="K2436">
            <v>1.6293774045698981</v>
          </cell>
          <cell r="L2436">
            <v>6.4684996214465666</v>
          </cell>
          <cell r="M2436">
            <v>39925902.502021976</v>
          </cell>
          <cell r="N2436">
            <v>1.3672727706056547</v>
          </cell>
          <cell r="O2436">
            <v>15.780805872811165</v>
          </cell>
          <cell r="Q2436">
            <v>17399.960719667735</v>
          </cell>
        </row>
        <row r="2437">
          <cell r="D2437">
            <v>41517</v>
          </cell>
          <cell r="E2437" t="str">
            <v>*</v>
          </cell>
          <cell r="F2437">
            <v>35898.999655999061</v>
          </cell>
          <cell r="G2437">
            <v>832789.18886599841</v>
          </cell>
          <cell r="H2437">
            <v>1.5439211510637907</v>
          </cell>
          <cell r="I2437">
            <v>4.0396902470650424</v>
          </cell>
          <cell r="J2437">
            <v>33116181.031215996</v>
          </cell>
          <cell r="K2437">
            <v>1.6297488597271959</v>
          </cell>
          <cell r="L2437">
            <v>6.460230227474506</v>
          </cell>
          <cell r="M2437">
            <v>39955138.529251978</v>
          </cell>
          <cell r="N2437">
            <v>1.3683032849749752</v>
          </cell>
          <cell r="O2437">
            <v>15.728094146579375</v>
          </cell>
          <cell r="Q2437">
            <v>17399.960719667735</v>
          </cell>
        </row>
        <row r="2438">
          <cell r="D2438">
            <v>41518</v>
          </cell>
          <cell r="E2438" t="str">
            <v/>
          </cell>
          <cell r="F2438">
            <v>32752.192674001166</v>
          </cell>
          <cell r="G2438">
            <v>32752.192674001166</v>
          </cell>
          <cell r="H2438">
            <v>1.3668808431348241</v>
          </cell>
          <cell r="I2438">
            <v>16.69298240270588</v>
          </cell>
          <cell r="J2438">
            <v>33148933.223889995</v>
          </cell>
          <cell r="K2438">
            <v>1.6294392489369378</v>
          </cell>
          <cell r="L2438">
            <v>5.9461839677020905</v>
          </cell>
          <cell r="M2438">
            <v>39975437.59431798</v>
          </cell>
          <cell r="N2438">
            <v>1.3690399374484463</v>
          </cell>
          <cell r="O2438">
            <v>15.541830125613131</v>
          </cell>
          <cell r="Q2438">
            <v>23961.263952523335</v>
          </cell>
        </row>
        <row r="2439">
          <cell r="D2439">
            <v>41519</v>
          </cell>
          <cell r="E2439" t="str">
            <v/>
          </cell>
          <cell r="F2439">
            <v>9774.8351459992373</v>
          </cell>
          <cell r="G2439">
            <v>42527.027820000403</v>
          </cell>
          <cell r="H2439">
            <v>0.88741203102355393</v>
          </cell>
          <cell r="I2439">
            <v>59.389582559374631</v>
          </cell>
          <cell r="J2439">
            <v>33158708.059035994</v>
          </cell>
          <cell r="K2439">
            <v>1.628002240955241</v>
          </cell>
          <cell r="L2439">
            <v>5.9771880876417267</v>
          </cell>
          <cell r="M2439">
            <v>39959200.758623987</v>
          </cell>
          <cell r="N2439">
            <v>1.3685253506295794</v>
          </cell>
          <cell r="O2439">
            <v>15.567922012643765</v>
          </cell>
          <cell r="Q2439">
            <v>23961.263952523335</v>
          </cell>
        </row>
        <row r="2440">
          <cell r="D2440">
            <v>41520</v>
          </cell>
          <cell r="E2440" t="str">
            <v/>
          </cell>
          <cell r="F2440">
            <v>18048.070488000118</v>
          </cell>
          <cell r="G2440">
            <v>60575.098308000524</v>
          </cell>
          <cell r="H2440">
            <v>0.84268089847045857</v>
          </cell>
          <cell r="I2440">
            <v>64.86683515489122</v>
          </cell>
          <cell r="J2440">
            <v>33176756.129523993</v>
          </cell>
          <cell r="K2440">
            <v>1.6269743261084761</v>
          </cell>
          <cell r="L2440">
            <v>5.9994603022526238</v>
          </cell>
          <cell r="M2440">
            <v>39965802.611769982</v>
          </cell>
          <cell r="N2440">
            <v>1.3687929372505594</v>
          </cell>
          <cell r="O2440">
            <v>15.554349329261507</v>
          </cell>
          <cell r="Q2440">
            <v>23961.263952523335</v>
          </cell>
        </row>
        <row r="2441">
          <cell r="D2441">
            <v>41521</v>
          </cell>
          <cell r="E2441" t="str">
            <v/>
          </cell>
          <cell r="F2441">
            <v>14884.390070000645</v>
          </cell>
          <cell r="G2441">
            <v>75459.488378001173</v>
          </cell>
          <cell r="H2441">
            <v>0.78730705241088306</v>
          </cell>
          <cell r="I2441">
            <v>71.605588794666659</v>
          </cell>
          <cell r="J2441">
            <v>33191640.519593991</v>
          </cell>
          <cell r="K2441">
            <v>1.6257938606476428</v>
          </cell>
          <cell r="L2441">
            <v>6.0251354541792974</v>
          </cell>
          <cell r="M2441">
            <v>39971119.667773977</v>
          </cell>
          <cell r="N2441">
            <v>1.3690165356078539</v>
          </cell>
          <cell r="O2441">
            <v>15.543015865724442</v>
          </cell>
          <cell r="P2441"/>
          <cell r="Q2441">
            <v>23961.263952523335</v>
          </cell>
        </row>
        <row r="2442">
          <cell r="D2442">
            <v>41522</v>
          </cell>
          <cell r="E2442" t="str">
            <v/>
          </cell>
          <cell r="F2442">
            <v>26419.543095998673</v>
          </cell>
          <cell r="G2442">
            <v>101879.03147399984</v>
          </cell>
          <cell r="H2442">
            <v>0.8503644188041346</v>
          </cell>
          <cell r="I2442">
            <v>63.924096163123842</v>
          </cell>
          <cell r="J2442">
            <v>33218060.06268999</v>
          </cell>
          <cell r="K2442">
            <v>1.6251805157174684</v>
          </cell>
          <cell r="L2442">
            <v>6.0385170181021186</v>
          </cell>
          <cell r="M2442">
            <v>39989564.187313981</v>
          </cell>
          <cell r="N2442">
            <v>1.3696897786424693</v>
          </cell>
          <cell r="O2442">
            <v>15.508935461011053</v>
          </cell>
          <cell r="P2442"/>
          <cell r="Q2442">
            <v>23961.263952523335</v>
          </cell>
        </row>
        <row r="2443">
          <cell r="D2443">
            <v>41523</v>
          </cell>
          <cell r="E2443" t="str">
            <v/>
          </cell>
          <cell r="F2443">
            <v>24741.622456000379</v>
          </cell>
          <cell r="G2443">
            <v>126620.65393000022</v>
          </cell>
          <cell r="H2443">
            <v>0.8807315992796082</v>
          </cell>
          <cell r="I2443">
            <v>60.204288622455863</v>
          </cell>
          <cell r="J2443">
            <v>33242801.685145989</v>
          </cell>
          <cell r="K2443">
            <v>1.6244866116623056</v>
          </cell>
          <cell r="L2443">
            <v>6.0536903048674873</v>
          </cell>
          <cell r="M2443">
            <v>40011405.854823984</v>
          </cell>
          <cell r="N2443">
            <v>1.3704794223469638</v>
          </cell>
          <cell r="O2443">
            <v>15.469046915723217</v>
          </cell>
          <cell r="P2443"/>
          <cell r="Q2443">
            <v>23961.263952523335</v>
          </cell>
        </row>
        <row r="2444">
          <cell r="D2444">
            <v>41524</v>
          </cell>
          <cell r="E2444" t="str">
            <v/>
          </cell>
          <cell r="F2444">
            <v>28904.038012001143</v>
          </cell>
          <cell r="G2444">
            <v>155524.69194200137</v>
          </cell>
          <cell r="H2444">
            <v>0.92723877916431419</v>
          </cell>
          <cell r="I2444">
            <v>54.586515194419746</v>
          </cell>
          <cell r="J2444">
            <v>33271705.723157991</v>
          </cell>
          <cell r="K2444">
            <v>1.6239974989193626</v>
          </cell>
          <cell r="L2444">
            <v>6.0644073275543109</v>
          </cell>
          <cell r="M2444">
            <v>40044847.166601978</v>
          </cell>
          <cell r="N2444">
            <v>1.3716664395200202</v>
          </cell>
          <cell r="O2444">
            <v>15.409255932795574</v>
          </cell>
          <cell r="P2444"/>
          <cell r="Q2444">
            <v>23961.263952523335</v>
          </cell>
        </row>
        <row r="2445">
          <cell r="D2445">
            <v>41525</v>
          </cell>
          <cell r="E2445" t="str">
            <v/>
          </cell>
          <cell r="F2445">
            <v>40159.08088199894</v>
          </cell>
          <cell r="G2445">
            <v>195683.77282400031</v>
          </cell>
          <cell r="H2445">
            <v>1.0208339447979804</v>
          </cell>
          <cell r="I2445">
            <v>43.92804702180316</v>
          </cell>
          <cell r="J2445">
            <v>33311864.804039989</v>
          </cell>
          <cell r="K2445">
            <v>1.6240582476883199</v>
          </cell>
          <cell r="L2445">
            <v>6.0630752699405432</v>
          </cell>
          <cell r="M2445">
            <v>40080168.381319977</v>
          </cell>
          <cell r="N2445">
            <v>1.3729179234097781</v>
          </cell>
          <cell r="O2445">
            <v>15.346439277100899</v>
          </cell>
          <cell r="P2445"/>
          <cell r="Q2445">
            <v>23961.263952523335</v>
          </cell>
        </row>
        <row r="2446">
          <cell r="D2446">
            <v>41526</v>
          </cell>
          <cell r="E2446" t="str">
            <v/>
          </cell>
          <cell r="F2446">
            <v>34179.817446000066</v>
          </cell>
          <cell r="G2446">
            <v>229863.59027000036</v>
          </cell>
          <cell r="H2446">
            <v>1.0659036589010698</v>
          </cell>
          <cell r="I2446">
            <v>39.234847677375726</v>
          </cell>
          <cell r="J2446">
            <v>33346044.62148599</v>
          </cell>
          <cell r="K2446">
            <v>1.6238276869191199</v>
          </cell>
          <cell r="L2446">
            <v>6.0681323281898125</v>
          </cell>
          <cell r="M2446">
            <v>40104937.821517974</v>
          </cell>
          <cell r="N2446">
            <v>1.3738080286191237</v>
          </cell>
          <cell r="O2446">
            <v>15.301899650607186</v>
          </cell>
          <cell r="P2446"/>
          <cell r="Q2446">
            <v>23961.263952523335</v>
          </cell>
        </row>
        <row r="2447">
          <cell r="D2447">
            <v>41527</v>
          </cell>
          <cell r="E2447" t="str">
            <v/>
          </cell>
          <cell r="F2447">
            <v>27591.099894000032</v>
          </cell>
          <cell r="G2447">
            <v>257454.69016400041</v>
          </cell>
          <cell r="H2447">
            <v>1.0744620595729808</v>
          </cell>
          <cell r="I2447">
            <v>38.380906289388442</v>
          </cell>
          <cell r="J2447">
            <v>33373635.721379988</v>
          </cell>
          <cell r="K2447">
            <v>1.6232771915963586</v>
          </cell>
          <cell r="L2447">
            <v>6.0802229976144488</v>
          </cell>
          <cell r="M2447">
            <v>40126787.284371987</v>
          </cell>
          <cell r="N2447">
            <v>1.3745981599661969</v>
          </cell>
          <cell r="O2447">
            <v>15.262458550381208</v>
          </cell>
          <cell r="P2447"/>
          <cell r="Q2447">
            <v>23961.263952523335</v>
          </cell>
        </row>
        <row r="2448">
          <cell r="D2448">
            <v>41528</v>
          </cell>
          <cell r="E2448" t="str">
            <v/>
          </cell>
          <cell r="F2448">
            <v>38527.274514000303</v>
          </cell>
          <cell r="G2448">
            <v>295981.96467800072</v>
          </cell>
          <cell r="H2448">
            <v>1.1229562592222981</v>
          </cell>
          <cell r="I2448">
            <v>33.778143713826537</v>
          </cell>
          <cell r="J2448">
            <v>33412162.995893989</v>
          </cell>
          <cell r="K2448">
            <v>1.6232592888641746</v>
          </cell>
          <cell r="L2448">
            <v>6.0806165848478084</v>
          </cell>
          <cell r="M2448">
            <v>40161888.070515983</v>
          </cell>
          <cell r="N2448">
            <v>1.3758422952462004</v>
          </cell>
          <cell r="O2448">
            <v>15.200537460402064</v>
          </cell>
          <cell r="Q2448">
            <v>23961.263952523335</v>
          </cell>
        </row>
        <row r="2449">
          <cell r="D2449">
            <v>41529</v>
          </cell>
          <cell r="E2449" t="str">
            <v/>
          </cell>
          <cell r="F2449">
            <v>23209.660777999856</v>
          </cell>
          <cell r="G2449">
            <v>319191.62545600056</v>
          </cell>
          <cell r="H2449">
            <v>1.1100959521182621</v>
          </cell>
          <cell r="I2449">
            <v>34.959153201846505</v>
          </cell>
          <cell r="J2449">
            <v>33435372.65667199</v>
          </cell>
          <cell r="K2449">
            <v>1.6224981191817647</v>
          </cell>
          <cell r="L2449">
            <v>6.0973731801682867</v>
          </cell>
          <cell r="M2449">
            <v>40175373.735941984</v>
          </cell>
          <cell r="N2449">
            <v>1.3763460054466772</v>
          </cell>
          <cell r="O2449">
            <v>15.175531015104504</v>
          </cell>
          <cell r="Q2449">
            <v>23961.263952523335</v>
          </cell>
        </row>
        <row r="2450">
          <cell r="D2450">
            <v>41530</v>
          </cell>
          <cell r="E2450" t="str">
            <v/>
          </cell>
          <cell r="F2450">
            <v>30296.832326000298</v>
          </cell>
          <cell r="G2450">
            <v>349488.45778200089</v>
          </cell>
          <cell r="H2450">
            <v>1.1219661690201146</v>
          </cell>
          <cell r="I2450">
            <v>33.868041015605286</v>
          </cell>
          <cell r="J2450">
            <v>33465669.488997988</v>
          </cell>
          <cell r="K2450">
            <v>1.6220822330154123</v>
          </cell>
          <cell r="L2450">
            <v>6.1065471775034403</v>
          </cell>
          <cell r="M2450">
            <v>40188869.01176998</v>
          </cell>
          <cell r="N2450">
            <v>1.3768500754380848</v>
          </cell>
          <cell r="O2450">
            <v>15.15054323510121</v>
          </cell>
          <cell r="Q2450">
            <v>23961.263952523335</v>
          </cell>
        </row>
        <row r="2451">
          <cell r="D2451">
            <v>41531</v>
          </cell>
          <cell r="E2451" t="str">
            <v/>
          </cell>
          <cell r="F2451">
            <v>31186.264559999727</v>
          </cell>
          <cell r="G2451">
            <v>380674.72234200063</v>
          </cell>
          <cell r="H2451">
            <v>1.1347920397577242</v>
          </cell>
          <cell r="I2451">
            <v>32.71678801356159</v>
          </cell>
          <cell r="J2451">
            <v>33496855.753557988</v>
          </cell>
          <cell r="K2451">
            <v>1.6217103725537787</v>
          </cell>
          <cell r="L2451">
            <v>6.1147611437501244</v>
          </cell>
          <cell r="M2451">
            <v>40209794.216733977</v>
          </cell>
          <cell r="N2451">
            <v>1.377608729281427</v>
          </cell>
          <cell r="O2451">
            <v>15.113004010849362</v>
          </cell>
          <cell r="Q2451">
            <v>23961.263952523335</v>
          </cell>
        </row>
        <row r="2452">
          <cell r="D2452">
            <v>41532</v>
          </cell>
          <cell r="E2452" t="str">
            <v/>
          </cell>
          <cell r="F2452">
            <v>35364.216576000043</v>
          </cell>
          <cell r="G2452">
            <v>416038.93891800067</v>
          </cell>
          <cell r="H2452">
            <v>1.157531978119176</v>
          </cell>
          <cell r="I2452">
            <v>30.746654317151688</v>
          </cell>
          <cell r="J2452">
            <v>33532219.970133986</v>
          </cell>
          <cell r="K2452">
            <v>1.6215414100475178</v>
          </cell>
          <cell r="L2452">
            <v>6.1184968043215271</v>
          </cell>
          <cell r="M2452">
            <v>40237373.846823983</v>
          </cell>
          <cell r="N2452">
            <v>1.3785954201524684</v>
          </cell>
          <cell r="O2452">
            <v>15.064304686077945</v>
          </cell>
          <cell r="Q2452">
            <v>23961.263952523335</v>
          </cell>
        </row>
        <row r="2453">
          <cell r="D2453">
            <v>41533</v>
          </cell>
          <cell r="E2453" t="str">
            <v/>
          </cell>
          <cell r="F2453">
            <v>14180.59945400076</v>
          </cell>
          <cell r="G2453">
            <v>430219.53837200144</v>
          </cell>
          <cell r="H2453">
            <v>1.1221745731580435</v>
          </cell>
          <cell r="I2453">
            <v>33.849104276547415</v>
          </cell>
          <cell r="J2453">
            <v>33546400.569587987</v>
          </cell>
          <cell r="K2453">
            <v>1.6203496330068536</v>
          </cell>
          <cell r="L2453">
            <v>6.1449080635058717</v>
          </cell>
          <cell r="M2453">
            <v>40242224.969727986</v>
          </cell>
          <cell r="N2453">
            <v>1.3788034330093533</v>
          </cell>
          <cell r="O2453">
            <v>15.054055754223672</v>
          </cell>
          <cell r="Q2453">
            <v>23961.263952523335</v>
          </cell>
        </row>
        <row r="2454">
          <cell r="D2454">
            <v>41534</v>
          </cell>
          <cell r="E2454" t="str">
            <v/>
          </cell>
          <cell r="F2454">
            <v>18885.295949998792</v>
          </cell>
          <cell r="G2454">
            <v>449104.83432200021</v>
          </cell>
          <cell r="H2454">
            <v>1.102526623096769</v>
          </cell>
          <cell r="I2454">
            <v>35.667731519045844</v>
          </cell>
          <cell r="J2454">
            <v>33565285.865537986</v>
          </cell>
          <cell r="K2454">
            <v>1.6193875937733273</v>
          </cell>
          <cell r="L2454">
            <v>6.1663071696733907</v>
          </cell>
          <cell r="M2454">
            <v>40263130.977169983</v>
          </cell>
          <cell r="N2454">
            <v>1.3795615573178284</v>
          </cell>
          <cell r="O2454">
            <v>15.01675484127758</v>
          </cell>
          <cell r="Q2454">
            <v>23961.263952523335</v>
          </cell>
        </row>
        <row r="2455">
          <cell r="D2455">
            <v>41535</v>
          </cell>
          <cell r="E2455" t="str">
            <v/>
          </cell>
          <cell r="F2455">
            <v>11372.119086000308</v>
          </cell>
          <cell r="G2455">
            <v>460476.95340800053</v>
          </cell>
          <cell r="H2455">
            <v>1.0676420500103507</v>
          </cell>
          <cell r="I2455">
            <v>39.060404750813824</v>
          </cell>
          <cell r="J2455">
            <v>33576657.984623984</v>
          </cell>
          <cell r="K2455">
            <v>1.6180657148069357</v>
          </cell>
          <cell r="L2455">
            <v>6.1958260622067769</v>
          </cell>
          <cell r="M2455">
            <v>40273914.932471983</v>
          </cell>
          <cell r="N2455">
            <v>1.379972898703222</v>
          </cell>
          <cell r="O2455">
            <v>14.996550561329924</v>
          </cell>
          <cell r="P2455"/>
          <cell r="Q2455">
            <v>23961.263952523335</v>
          </cell>
        </row>
        <row r="2456">
          <cell r="D2456">
            <v>41536</v>
          </cell>
          <cell r="E2456" t="str">
            <v/>
          </cell>
          <cell r="F2456">
            <v>15807.927180001054</v>
          </cell>
          <cell r="G2456">
            <v>476284.88058800157</v>
          </cell>
          <cell r="H2456">
            <v>1.0461729124045434</v>
          </cell>
          <cell r="I2456">
            <v>41.249597677334094</v>
          </cell>
          <cell r="J2456">
            <v>33592465.911803983</v>
          </cell>
          <cell r="K2456">
            <v>1.6169604009747578</v>
          </cell>
          <cell r="L2456">
            <v>6.2206120053369567</v>
          </cell>
          <cell r="M2456">
            <v>40276547.421005979</v>
          </cell>
          <cell r="N2456">
            <v>1.3801049491471464</v>
          </cell>
          <cell r="O2456">
            <v>14.990069624630287</v>
          </cell>
          <cell r="P2456"/>
          <cell r="Q2456">
            <v>23961.263952523335</v>
          </cell>
        </row>
        <row r="2457">
          <cell r="D2457">
            <v>41537</v>
          </cell>
          <cell r="E2457" t="str">
            <v/>
          </cell>
          <cell r="F2457">
            <v>19721.786177998583</v>
          </cell>
          <cell r="G2457">
            <v>496006.66676600015</v>
          </cell>
          <cell r="H2457">
            <v>1.0350177431140191</v>
          </cell>
          <cell r="I2457">
            <v>42.416427740089958</v>
          </cell>
          <cell r="J2457">
            <v>33612187.697981983</v>
          </cell>
          <cell r="K2457">
            <v>1.6160458089283261</v>
          </cell>
          <cell r="L2457">
            <v>6.2411924227948834</v>
          </cell>
          <cell r="M2457">
            <v>40291889.74423597</v>
          </cell>
          <cell r="N2457">
            <v>1.3806725324603331</v>
          </cell>
          <cell r="O2457">
            <v>14.962241381936758</v>
          </cell>
          <cell r="P2457"/>
          <cell r="Q2457">
            <v>23961.263952523335</v>
          </cell>
        </row>
        <row r="2458">
          <cell r="D2458">
            <v>41538</v>
          </cell>
          <cell r="E2458" t="str">
            <v/>
          </cell>
          <cell r="F2458">
            <v>32008.821586001268</v>
          </cell>
          <cell r="G2458">
            <v>528015.48835200141</v>
          </cell>
          <cell r="H2458">
            <v>1.0493434208332231</v>
          </cell>
          <cell r="I2458">
            <v>40.921580505267862</v>
          </cell>
          <cell r="J2458">
            <v>33644196.519567981</v>
          </cell>
          <cell r="K2458">
            <v>1.6157233923249739</v>
          </cell>
          <cell r="L2458">
            <v>6.2484629623422165</v>
          </cell>
          <cell r="M2458">
            <v>40318975.455237977</v>
          </cell>
          <cell r="N2458">
            <v>1.3816425702570094</v>
          </cell>
          <cell r="O2458">
            <v>14.914787305833288</v>
          </cell>
          <cell r="P2458"/>
          <cell r="Q2458">
            <v>23961.263952523335</v>
          </cell>
        </row>
        <row r="2459">
          <cell r="D2459">
            <v>41539</v>
          </cell>
          <cell r="E2459" t="str">
            <v/>
          </cell>
          <cell r="F2459">
            <v>25199.523349998315</v>
          </cell>
          <cell r="G2459">
            <v>553215.0117019997</v>
          </cell>
          <cell r="H2459">
            <v>1.0494495175784464</v>
          </cell>
          <cell r="I2459">
            <v>40.910631832456069</v>
          </cell>
          <cell r="J2459">
            <v>33669396.042917982</v>
          </cell>
          <cell r="K2459">
            <v>1.6150750841210701</v>
          </cell>
          <cell r="L2459">
            <v>6.2631067927749307</v>
          </cell>
          <cell r="M2459">
            <v>40338072.254227974</v>
          </cell>
          <cell r="N2459">
            <v>1.3823388961518892</v>
          </cell>
          <cell r="O2459">
            <v>14.880805692673981</v>
          </cell>
          <cell r="P2459"/>
          <cell r="Q2459">
            <v>23961.263952523335</v>
          </cell>
        </row>
        <row r="2460">
          <cell r="D2460">
            <v>41540</v>
          </cell>
          <cell r="E2460" t="str">
            <v/>
          </cell>
          <cell r="F2460">
            <v>5171.8350640001227</v>
          </cell>
          <cell r="G2460">
            <v>558386.8467659998</v>
          </cell>
          <cell r="H2460">
            <v>1.013205690564976</v>
          </cell>
          <cell r="I2460">
            <v>44.753603730736828</v>
          </cell>
          <cell r="J2460">
            <v>33674567.877981983</v>
          </cell>
          <cell r="K2460">
            <v>1.6134686665371569</v>
          </cell>
          <cell r="L2460">
            <v>6.2995329113068266</v>
          </cell>
          <cell r="M2460">
            <v>40311158.317849979</v>
          </cell>
          <cell r="N2460">
            <v>1.3814584819899207</v>
          </cell>
          <cell r="O2460">
            <v>14.923782574392309</v>
          </cell>
          <cell r="P2460"/>
          <cell r="Q2460">
            <v>23961.263952523335</v>
          </cell>
        </row>
        <row r="2461">
          <cell r="D2461">
            <v>41541</v>
          </cell>
          <cell r="E2461" t="str">
            <v/>
          </cell>
          <cell r="F2461">
            <v>9323.5853600002647</v>
          </cell>
          <cell r="G2461">
            <v>567710.43212600006</v>
          </cell>
          <cell r="H2461">
            <v>0.98720173466025718</v>
          </cell>
          <cell r="I2461">
            <v>47.630676446787589</v>
          </cell>
          <cell r="J2461">
            <v>33683891.463341981</v>
          </cell>
          <cell r="K2461">
            <v>1.6120646303300663</v>
          </cell>
          <cell r="L2461">
            <v>6.3315348146373296</v>
          </cell>
          <cell r="M2461">
            <v>40310232.804665975</v>
          </cell>
          <cell r="N2461">
            <v>1.3814686615308451</v>
          </cell>
          <cell r="O2461">
            <v>14.923285036523415</v>
          </cell>
          <cell r="P2461"/>
          <cell r="Q2461">
            <v>23961.263952523335</v>
          </cell>
        </row>
        <row r="2462">
          <cell r="D2462">
            <v>41542</v>
          </cell>
          <cell r="E2462" t="str">
            <v/>
          </cell>
          <cell r="F2462">
            <v>15400.235646000106</v>
          </cell>
          <cell r="G2462">
            <v>583110.66777200019</v>
          </cell>
          <cell r="H2462">
            <v>0.97342221833935139</v>
          </cell>
          <cell r="I2462">
            <v>49.192244779904591</v>
          </cell>
          <cell r="J2462">
            <v>33699291.698987983</v>
          </cell>
          <cell r="K2462">
            <v>1.610954297592593</v>
          </cell>
          <cell r="L2462">
            <v>6.3569517442479739</v>
          </cell>
          <cell r="M2462">
            <v>40312161.866355985</v>
          </cell>
          <cell r="N2462">
            <v>1.3815766735562678</v>
          </cell>
          <cell r="O2462">
            <v>14.918006720949373</v>
          </cell>
          <cell r="Q2462">
            <v>23961.263952523335</v>
          </cell>
        </row>
        <row r="2463">
          <cell r="D2463">
            <v>41543</v>
          </cell>
          <cell r="E2463" t="str">
            <v/>
          </cell>
          <cell r="F2463">
            <v>16006.119824001311</v>
          </cell>
          <cell r="G2463">
            <v>599116.78759600152</v>
          </cell>
          <cell r="H2463">
            <v>0.96167520272445162</v>
          </cell>
          <cell r="I2463">
            <v>50.542119394160089</v>
          </cell>
          <cell r="J2463">
            <v>33715297.818811983</v>
          </cell>
          <cell r="K2463">
            <v>1.6098754360126621</v>
          </cell>
          <cell r="L2463">
            <v>6.3817411067943368</v>
          </cell>
          <cell r="M2463">
            <v>40310247.054925986</v>
          </cell>
          <cell r="N2463">
            <v>1.3815529510843008</v>
          </cell>
          <cell r="O2463">
            <v>14.919165844958226</v>
          </cell>
          <cell r="Q2463">
            <v>23961.263952523335</v>
          </cell>
        </row>
        <row r="2464">
          <cell r="D2464">
            <v>41544</v>
          </cell>
          <cell r="E2464" t="str">
            <v/>
          </cell>
          <cell r="F2464">
            <v>28114.050905998658</v>
          </cell>
          <cell r="G2464">
            <v>627230.8385020002</v>
          </cell>
          <cell r="H2464">
            <v>0.96951362175215972</v>
          </cell>
          <cell r="I2464">
            <v>49.639546590133918</v>
          </cell>
          <cell r="J2464">
            <v>33743411.869717978</v>
          </cell>
          <cell r="K2464">
            <v>1.6093765225339163</v>
          </cell>
          <cell r="L2464">
            <v>6.3932358383354204</v>
          </cell>
          <cell r="M2464">
            <v>40298537.90262197</v>
          </cell>
          <cell r="N2464">
            <v>1.3811935355823381</v>
          </cell>
          <cell r="O2464">
            <v>14.936737349687224</v>
          </cell>
          <cell r="Q2464">
            <v>23961.263952523335</v>
          </cell>
        </row>
        <row r="2465">
          <cell r="D2465">
            <v>41545</v>
          </cell>
          <cell r="E2465" t="str">
            <v/>
          </cell>
          <cell r="F2465">
            <v>38777.706295999771</v>
          </cell>
          <cell r="G2465">
            <v>666008.54479800002</v>
          </cell>
          <cell r="H2465">
            <v>0.99268634176397608</v>
          </cell>
          <cell r="I2465">
            <v>47.016052907750058</v>
          </cell>
          <cell r="J2465">
            <v>33782189.576013975</v>
          </cell>
          <cell r="K2465">
            <v>1.609386765661545</v>
          </cell>
          <cell r="L2465">
            <v>6.3929996438690351</v>
          </cell>
          <cell r="M2465">
            <v>40300251.385907963</v>
          </cell>
          <cell r="N2465">
            <v>1.3812941601252371</v>
          </cell>
          <cell r="O2465">
            <v>14.93181605226267</v>
          </cell>
          <cell r="Q2465">
            <v>23961.263952523335</v>
          </cell>
        </row>
        <row r="2466">
          <cell r="D2466">
            <v>41546</v>
          </cell>
          <cell r="E2466" t="str">
            <v/>
          </cell>
          <cell r="F2466">
            <v>47021.026968001373</v>
          </cell>
          <cell r="G2466">
            <v>713029.57176600141</v>
          </cell>
          <cell r="H2466">
            <v>1.0261239415974746</v>
          </cell>
          <cell r="I2466">
            <v>43.360670187602857</v>
          </cell>
          <cell r="J2466">
            <v>33829210.602981977</v>
          </cell>
          <cell r="K2466">
            <v>1.6097892502444064</v>
          </cell>
          <cell r="L2466">
            <v>6.3837253824275297</v>
          </cell>
          <cell r="M2466">
            <v>40313713.524489969</v>
          </cell>
          <cell r="N2466">
            <v>1.3817974890350775</v>
          </cell>
          <cell r="O2466">
            <v>14.907221106530544</v>
          </cell>
          <cell r="Q2466">
            <v>23961.263952523335</v>
          </cell>
        </row>
        <row r="2467">
          <cell r="D2467">
            <v>41547</v>
          </cell>
          <cell r="E2467" t="str">
            <v>*</v>
          </cell>
          <cell r="F2467">
            <v>29646.30060599848</v>
          </cell>
          <cell r="G2467">
            <v>742675.8723719999</v>
          </cell>
          <cell r="H2467">
            <v>1.0331617923599965</v>
          </cell>
          <cell r="I2467">
            <v>42.612460275172218</v>
          </cell>
          <cell r="J2467">
            <v>33858856.903587975</v>
          </cell>
          <cell r="K2467">
            <v>1.6093649698361954</v>
          </cell>
          <cell r="L2467">
            <v>6.3935022398936114</v>
          </cell>
          <cell r="M2467">
            <v>40308140.942821965</v>
          </cell>
          <cell r="N2467">
            <v>1.381648392425773</v>
          </cell>
          <cell r="O2467">
            <v>14.914502890661918</v>
          </cell>
          <cell r="Q2467">
            <v>23961.263952523335</v>
          </cell>
        </row>
        <row r="2468">
          <cell r="D2468">
            <v>41548</v>
          </cell>
          <cell r="E2468" t="str">
            <v/>
          </cell>
          <cell r="F2468">
            <v>52752.924498001717</v>
          </cell>
          <cell r="G2468">
            <v>52752.924498001717</v>
          </cell>
          <cell r="H2468">
            <v>1.0651147622159671</v>
          </cell>
          <cell r="I2468">
            <v>30.872808239110828</v>
          </cell>
          <cell r="J2468">
            <v>33911609.828085974</v>
          </cell>
          <cell r="K2468">
            <v>1.6080867374889178</v>
          </cell>
          <cell r="L2468">
            <v>4.7861190197107657</v>
          </cell>
          <cell r="M2468">
            <v>40351975.151179962</v>
          </cell>
          <cell r="N2468">
            <v>1.3832262237103641</v>
          </cell>
          <cell r="O2468">
            <v>14.225082225870356</v>
          </cell>
          <cell r="Q2468">
            <v>49527.92541176451</v>
          </cell>
        </row>
        <row r="2469">
          <cell r="D2469">
            <v>41549</v>
          </cell>
          <cell r="E2469" t="str">
            <v/>
          </cell>
          <cell r="F2469">
            <v>50114.480399998458</v>
          </cell>
          <cell r="G2469">
            <v>102867.40489800018</v>
          </cell>
          <cell r="H2469">
            <v>1.0384788383803958</v>
          </cell>
          <cell r="I2469">
            <v>32.624238272893493</v>
          </cell>
          <cell r="J2469">
            <v>33961724.30848597</v>
          </cell>
          <cell r="K2469">
            <v>1.6066896734946061</v>
          </cell>
          <cell r="L2469">
            <v>4.8145004948753067</v>
          </cell>
          <cell r="M2469">
            <v>40397594.882895969</v>
          </cell>
          <cell r="N2469">
            <v>1.3848654361722998</v>
          </cell>
          <cell r="O2469">
            <v>14.145750508428879</v>
          </cell>
          <cell r="P2469"/>
          <cell r="Q2469">
            <v>49527.92541176451</v>
          </cell>
        </row>
        <row r="2470">
          <cell r="D2470">
            <v>41550</v>
          </cell>
          <cell r="E2470" t="str">
            <v/>
          </cell>
          <cell r="F2470">
            <v>45460.146658001519</v>
          </cell>
          <cell r="G2470">
            <v>148327.55155600171</v>
          </cell>
          <cell r="H2470">
            <v>0.99827555412990665</v>
          </cell>
          <cell r="I2470">
            <v>35.431603126809264</v>
          </cell>
          <cell r="J2470">
            <v>34007184.455143973</v>
          </cell>
          <cell r="K2470">
            <v>1.605079464751219</v>
          </cell>
          <cell r="L2470">
            <v>4.8474097760401786</v>
          </cell>
          <cell r="M2470">
            <v>40438786.578407966</v>
          </cell>
          <cell r="N2470">
            <v>1.3863530218986431</v>
          </cell>
          <cell r="O2470">
            <v>14.074097725061851</v>
          </cell>
          <cell r="P2470"/>
          <cell r="Q2470">
            <v>49527.92541176451</v>
          </cell>
        </row>
        <row r="2471">
          <cell r="D2471">
            <v>41551</v>
          </cell>
          <cell r="E2471" t="str">
            <v/>
          </cell>
          <cell r="F2471">
            <v>54191.913469999126</v>
          </cell>
          <cell r="G2471">
            <v>202519.46502600083</v>
          </cell>
          <cell r="H2471">
            <v>1.0222488795073568</v>
          </cell>
          <cell r="I2471">
            <v>33.733578377050769</v>
          </cell>
          <cell r="J2471">
            <v>34061376.368613973</v>
          </cell>
          <cell r="K2471">
            <v>1.6038879295318058</v>
          </cell>
          <cell r="L2471">
            <v>4.8718992713222224</v>
          </cell>
          <cell r="M2471">
            <v>40477242.02004797</v>
          </cell>
          <cell r="N2471">
            <v>1.3877469582333202</v>
          </cell>
          <cell r="O2471">
            <v>14.007249048271596</v>
          </cell>
          <cell r="P2471"/>
          <cell r="Q2471">
            <v>49527.92541176451</v>
          </cell>
        </row>
        <row r="2472">
          <cell r="D2472">
            <v>41552</v>
          </cell>
          <cell r="E2472" t="str">
            <v/>
          </cell>
          <cell r="F2472">
            <v>60074.209314000771</v>
          </cell>
          <cell r="G2472">
            <v>262593.6743400016</v>
          </cell>
          <cell r="H2472">
            <v>1.0603863261255315</v>
          </cell>
          <cell r="I2472">
            <v>31.177518246053392</v>
          </cell>
          <cell r="J2472">
            <v>34121450.577927977</v>
          </cell>
          <cell r="K2472">
            <v>1.6029782812045594</v>
          </cell>
          <cell r="L2472">
            <v>4.8906739739304257</v>
          </cell>
          <cell r="M2472">
            <v>40522528.138549976</v>
          </cell>
          <cell r="N2472">
            <v>1.3893752463467066</v>
          </cell>
          <cell r="O2472">
            <v>13.929519726896068</v>
          </cell>
          <cell r="P2472"/>
          <cell r="Q2472">
            <v>49527.92541176451</v>
          </cell>
        </row>
        <row r="2473">
          <cell r="D2473">
            <v>41553</v>
          </cell>
          <cell r="E2473" t="str">
            <v/>
          </cell>
          <cell r="F2473">
            <v>74177.350929999462</v>
          </cell>
          <cell r="G2473">
            <v>336771.02527000103</v>
          </cell>
          <cell r="H2473">
            <v>1.1332698421148582</v>
          </cell>
          <cell r="I2473">
            <v>26.768767467736431</v>
          </cell>
          <cell r="J2473">
            <v>34195627.928857975</v>
          </cell>
          <cell r="K2473">
            <v>1.602733864076608</v>
          </cell>
          <cell r="L2473">
            <v>4.8957302871634241</v>
          </cell>
          <cell r="M2473">
            <v>40581846.100973964</v>
          </cell>
          <cell r="N2473">
            <v>1.3914848407234666</v>
          </cell>
          <cell r="O2473">
            <v>13.829385992069909</v>
          </cell>
          <cell r="P2473"/>
          <cell r="Q2473">
            <v>49527.92541176451</v>
          </cell>
        </row>
        <row r="2474">
          <cell r="D2474">
            <v>41554</v>
          </cell>
          <cell r="E2474" t="str">
            <v/>
          </cell>
          <cell r="F2474">
            <v>19134.373676000563</v>
          </cell>
          <cell r="G2474">
            <v>355905.3989460016</v>
          </cell>
          <cell r="H2474">
            <v>1.0265648722040017</v>
          </cell>
          <cell r="I2474">
            <v>33.435425818812433</v>
          </cell>
          <cell r="J2474">
            <v>34214762.302533977</v>
          </cell>
          <cell r="K2474">
            <v>1.5999167140731627</v>
          </cell>
          <cell r="L2474">
            <v>4.9543675876194904</v>
          </cell>
          <cell r="M2474">
            <v>40576069.884315968</v>
          </cell>
          <cell r="N2474">
            <v>1.3913625708759707</v>
          </cell>
          <cell r="O2474">
            <v>13.835172070069879</v>
          </cell>
          <cell r="P2474"/>
          <cell r="Q2474">
            <v>49527.92541176451</v>
          </cell>
        </row>
        <row r="2475">
          <cell r="D2475">
            <v>41555</v>
          </cell>
          <cell r="E2475" t="str">
            <v/>
          </cell>
          <cell r="F2475">
            <v>42224.998864000016</v>
          </cell>
          <cell r="G2475">
            <v>398130.39781000162</v>
          </cell>
          <cell r="H2475">
            <v>1.0048129275051174</v>
          </cell>
          <cell r="I2475">
            <v>34.961482310358917</v>
          </cell>
          <cell r="J2475">
            <v>34256987.301397979</v>
          </cell>
          <cell r="K2475">
            <v>1.5981898288135175</v>
          </cell>
          <cell r="L2475">
            <v>4.9906395044809981</v>
          </cell>
          <cell r="M2475">
            <v>40604156.47068397</v>
          </cell>
          <cell r="N2475">
            <v>1.3924015141011434</v>
          </cell>
          <cell r="O2475">
            <v>13.78607568674891</v>
          </cell>
          <cell r="P2475"/>
          <cell r="Q2475">
            <v>49527.92541176451</v>
          </cell>
        </row>
        <row r="2476">
          <cell r="D2476">
            <v>41556</v>
          </cell>
          <cell r="E2476" t="str">
            <v/>
          </cell>
          <cell r="F2476">
            <v>30381.582803998441</v>
          </cell>
          <cell r="G2476">
            <v>428511.98061400006</v>
          </cell>
          <cell r="H2476">
            <v>0.96132518967036973</v>
          </cell>
          <cell r="I2476">
            <v>38.189696423107009</v>
          </cell>
          <cell r="J2476">
            <v>34287368.884201981</v>
          </cell>
          <cell r="K2476">
            <v>1.5959196488642757</v>
          </cell>
          <cell r="L2476">
            <v>5.0387050943953344</v>
          </cell>
          <cell r="M2476">
            <v>40625354.217747971</v>
          </cell>
          <cell r="N2476">
            <v>1.3932043249382879</v>
          </cell>
          <cell r="O2476">
            <v>13.748244505328188</v>
          </cell>
          <cell r="P2476"/>
          <cell r="Q2476">
            <v>49527.92541176451</v>
          </cell>
        </row>
        <row r="2477">
          <cell r="D2477">
            <v>41557</v>
          </cell>
          <cell r="E2477" t="str">
            <v/>
          </cell>
          <cell r="F2477">
            <v>29102.383834000597</v>
          </cell>
          <cell r="G2477">
            <v>457614.36444800068</v>
          </cell>
          <cell r="H2477">
            <v>0.92395221613563105</v>
          </cell>
          <cell r="I2477">
            <v>41.15519854907064</v>
          </cell>
          <cell r="J2477">
            <v>34316471.268035978</v>
          </cell>
          <cell r="K2477">
            <v>1.5936005078249458</v>
          </cell>
          <cell r="L2477">
            <v>5.0882589691813473</v>
          </cell>
          <cell r="M2477">
            <v>40651618.650021978</v>
          </cell>
          <cell r="N2477">
            <v>1.3941809894252621</v>
          </cell>
          <cell r="O2477">
            <v>13.70234567603401</v>
          </cell>
          <cell r="P2477"/>
          <cell r="Q2477">
            <v>49527.92541176451</v>
          </cell>
        </row>
        <row r="2478">
          <cell r="D2478">
            <v>41558</v>
          </cell>
          <cell r="E2478" t="str">
            <v/>
          </cell>
          <cell r="F2478">
            <v>26100.662483999684</v>
          </cell>
          <cell r="G2478">
            <v>483715.02693200036</v>
          </cell>
          <cell r="H2478">
            <v>0.8878646337770747</v>
          </cell>
          <cell r="I2478">
            <v>44.186580594102089</v>
          </cell>
          <cell r="J2478">
            <v>34342571.930519976</v>
          </cell>
          <cell r="K2478">
            <v>1.5911529352007321</v>
          </cell>
          <cell r="L2478">
            <v>5.1410563257709203</v>
          </cell>
          <cell r="M2478">
            <v>40667361.686641961</v>
          </cell>
          <cell r="N2478">
            <v>1.3947969006849572</v>
          </cell>
          <cell r="O2478">
            <v>13.673471003200355</v>
          </cell>
          <cell r="P2478"/>
          <cell r="Q2478">
            <v>49527.92541176451</v>
          </cell>
        </row>
        <row r="2479">
          <cell r="D2479">
            <v>41559</v>
          </cell>
          <cell r="E2479" t="str">
            <v/>
          </cell>
          <cell r="F2479">
            <v>28818.48062199997</v>
          </cell>
          <cell r="G2479">
            <v>512533.5075540003</v>
          </cell>
          <cell r="H2479">
            <v>0.86236452010474718</v>
          </cell>
          <cell r="I2479">
            <v>46.426678106514771</v>
          </cell>
          <cell r="J2479">
            <v>34371390.411141977</v>
          </cell>
          <cell r="K2479">
            <v>1.588842202929954</v>
          </cell>
          <cell r="L2479">
            <v>5.1913763137066642</v>
          </cell>
          <cell r="M2479">
            <v>40681996.954703964</v>
          </cell>
          <cell r="N2479">
            <v>1.3953748830816664</v>
          </cell>
          <cell r="O2479">
            <v>13.64642391278691</v>
          </cell>
          <cell r="P2479"/>
          <cell r="Q2479">
            <v>49527.92541176451</v>
          </cell>
        </row>
        <row r="2480">
          <cell r="D2480">
            <v>41560</v>
          </cell>
          <cell r="E2480" t="str">
            <v/>
          </cell>
          <cell r="F2480">
            <v>31581.432754000045</v>
          </cell>
          <cell r="G2480">
            <v>544114.94030800031</v>
          </cell>
          <cell r="H2480">
            <v>0.8450787118647568</v>
          </cell>
          <cell r="I2480">
            <v>47.990304294136685</v>
          </cell>
          <cell r="J2480">
            <v>34402971.843895979</v>
          </cell>
          <cell r="K2480">
            <v>1.5866694548719145</v>
          </cell>
          <cell r="L2480">
            <v>5.2391152851335558</v>
          </cell>
          <cell r="M2480">
            <v>40696496.665711969</v>
          </cell>
          <cell r="N2480">
            <v>1.3959482786658528</v>
          </cell>
          <cell r="O2480">
            <v>13.61963869429632</v>
          </cell>
          <cell r="P2480"/>
          <cell r="Q2480">
            <v>49527.92541176451</v>
          </cell>
        </row>
        <row r="2481">
          <cell r="D2481">
            <v>41561</v>
          </cell>
          <cell r="E2481" t="str">
            <v/>
          </cell>
          <cell r="F2481">
            <v>23164.999060000566</v>
          </cell>
          <cell r="G2481">
            <v>567279.93936800084</v>
          </cell>
          <cell r="H2481">
            <v>0.81812422653015215</v>
          </cell>
          <cell r="I2481">
            <v>50.498966245922325</v>
          </cell>
          <cell r="J2481">
            <v>34426136.842955977</v>
          </cell>
          <cell r="K2481">
            <v>1.5841193279698054</v>
          </cell>
          <cell r="L2481">
            <v>5.2956742648893602</v>
          </cell>
          <cell r="M2481">
            <v>40688861.709523968</v>
          </cell>
          <cell r="N2481">
            <v>1.3957624444966921</v>
          </cell>
          <cell r="O2481">
            <v>13.62831447909082</v>
          </cell>
          <cell r="P2481"/>
          <cell r="Q2481">
            <v>49527.92541176451</v>
          </cell>
        </row>
        <row r="2482">
          <cell r="D2482">
            <v>41562</v>
          </cell>
          <cell r="E2482" t="str">
            <v/>
          </cell>
          <cell r="F2482">
            <v>33653.619117999886</v>
          </cell>
          <cell r="G2482">
            <v>600933.55848600075</v>
          </cell>
          <cell r="H2482">
            <v>0.80888179545844541</v>
          </cell>
          <cell r="I2482">
            <v>51.378273235375246</v>
          </cell>
          <cell r="J2482">
            <v>34459790.462073974</v>
          </cell>
          <cell r="K2482">
            <v>1.5820623348723699</v>
          </cell>
          <cell r="L2482">
            <v>5.341715152609428</v>
          </cell>
          <cell r="M2482">
            <v>40707606.337531969</v>
          </cell>
          <cell r="N2482">
            <v>1.396481546316827</v>
          </cell>
          <cell r="O2482">
            <v>13.594770148945411</v>
          </cell>
          <cell r="P2482"/>
          <cell r="Q2482">
            <v>49527.92541176451</v>
          </cell>
        </row>
        <row r="2483">
          <cell r="D2483">
            <v>41563</v>
          </cell>
          <cell r="E2483" t="str">
            <v/>
          </cell>
          <cell r="F2483">
            <v>34479.906999999424</v>
          </cell>
          <cell r="G2483">
            <v>635413.46548600018</v>
          </cell>
          <cell r="H2483">
            <v>0.80183737280951761</v>
          </cell>
          <cell r="I2483">
            <v>52.054805751821029</v>
          </cell>
          <cell r="J2483">
            <v>34494270.369073972</v>
          </cell>
          <cell r="K2483">
            <v>1.5800525242581909</v>
          </cell>
          <cell r="L2483">
            <v>5.3870642276843572</v>
          </cell>
          <cell r="M2483">
            <v>40726821.776681967</v>
          </cell>
          <cell r="N2483">
            <v>1.3972168786569124</v>
          </cell>
          <cell r="O2483">
            <v>13.5605450194338</v>
          </cell>
          <cell r="P2483"/>
          <cell r="Q2483">
            <v>49527.92541176451</v>
          </cell>
        </row>
        <row r="2484">
          <cell r="D2484">
            <v>41564</v>
          </cell>
          <cell r="E2484" t="str">
            <v/>
          </cell>
          <cell r="F2484">
            <v>17592.089552001384</v>
          </cell>
          <cell r="G2484">
            <v>653005.5550380015</v>
          </cell>
          <cell r="H2484">
            <v>0.77556431353572242</v>
          </cell>
          <cell r="I2484">
            <v>54.624458101413495</v>
          </cell>
          <cell r="J2484">
            <v>34511862.458625972</v>
          </cell>
          <cell r="K2484">
            <v>1.5772799960061041</v>
          </cell>
          <cell r="L2484">
            <v>5.4502188092008801</v>
          </cell>
          <cell r="M2484">
            <v>40705379.110863961</v>
          </cell>
          <cell r="N2484">
            <v>1.3965573557205073</v>
          </cell>
          <cell r="O2484">
            <v>13.591238129023109</v>
          </cell>
          <cell r="P2484"/>
          <cell r="Q2484">
            <v>49527.92541176451</v>
          </cell>
        </row>
        <row r="2485">
          <cell r="D2485">
            <v>41565</v>
          </cell>
          <cell r="E2485" t="str">
            <v/>
          </cell>
          <cell r="F2485">
            <v>36029.293565998712</v>
          </cell>
          <cell r="G2485">
            <v>689034.84860400017</v>
          </cell>
          <cell r="H2485">
            <v>0.77289152519682647</v>
          </cell>
          <cell r="I2485">
            <v>54.889815259613449</v>
          </cell>
          <cell r="J2485">
            <v>34547891.752191968</v>
          </cell>
          <cell r="K2485">
            <v>1.5753607150817954</v>
          </cell>
          <cell r="L2485">
            <v>5.4943452491678197</v>
          </cell>
          <cell r="M2485">
            <v>40705608.059159964</v>
          </cell>
          <cell r="N2485">
            <v>1.3966413309626415</v>
          </cell>
          <cell r="O2485">
            <v>13.587326613533335</v>
          </cell>
          <cell r="P2485"/>
          <cell r="Q2485">
            <v>49527.92541176451</v>
          </cell>
        </row>
        <row r="2486">
          <cell r="D2486">
            <v>41566</v>
          </cell>
          <cell r="E2486" t="str">
            <v/>
          </cell>
          <cell r="F2486">
            <v>46960.52847400093</v>
          </cell>
          <cell r="G2486">
            <v>735995.37707800115</v>
          </cell>
          <cell r="H2486">
            <v>0.78211632067225212</v>
          </cell>
          <cell r="I2486">
            <v>53.976975663796892</v>
          </cell>
          <cell r="J2486">
            <v>34594852.280665971</v>
          </cell>
          <cell r="K2486">
            <v>1.5739474175739594</v>
          </cell>
          <cell r="L2486">
            <v>5.52705333740019</v>
          </cell>
          <cell r="M2486">
            <v>40686594.31437397</v>
          </cell>
          <cell r="N2486">
            <v>1.3960650474829439</v>
          </cell>
          <cell r="O2486">
            <v>13.614189793369281</v>
          </cell>
          <cell r="P2486"/>
          <cell r="Q2486">
            <v>49527.92541176451</v>
          </cell>
        </row>
        <row r="2487">
          <cell r="D2487">
            <v>41567</v>
          </cell>
          <cell r="E2487" t="str">
            <v/>
          </cell>
          <cell r="F2487">
            <v>43820.061705999848</v>
          </cell>
          <cell r="G2487">
            <v>779815.43878400105</v>
          </cell>
          <cell r="H2487">
            <v>0.78724823652594278</v>
          </cell>
          <cell r="I2487">
            <v>53.472867775787492</v>
          </cell>
          <cell r="J2487">
            <v>34638672.34237197</v>
          </cell>
          <cell r="K2487">
            <v>1.5723979158000043</v>
          </cell>
          <cell r="L2487">
            <v>5.5631241594700676</v>
          </cell>
          <cell r="M2487">
            <v>40650182.357379965</v>
          </cell>
          <cell r="N2487">
            <v>1.394891689791403</v>
          </cell>
          <cell r="O2487">
            <v>13.669032001516456</v>
          </cell>
          <cell r="P2487"/>
          <cell r="Q2487">
            <v>49527.92541176451</v>
          </cell>
        </row>
        <row r="2488">
          <cell r="D2488">
            <v>41568</v>
          </cell>
          <cell r="E2488" t="str">
            <v/>
          </cell>
          <cell r="F2488">
            <v>43504.546873999629</v>
          </cell>
          <cell r="G2488">
            <v>823319.98565800069</v>
          </cell>
          <cell r="H2488">
            <v>0.79158804405421912</v>
          </cell>
          <cell r="I2488">
            <v>53.048691608198475</v>
          </cell>
          <cell r="J2488">
            <v>34682176.889245972</v>
          </cell>
          <cell r="K2488">
            <v>1.5708410753969175</v>
          </cell>
          <cell r="L2488">
            <v>5.599588777724696</v>
          </cell>
          <cell r="M2488">
            <v>40602553.368943967</v>
          </cell>
          <cell r="N2488">
            <v>1.3933332760841062</v>
          </cell>
          <cell r="O2488">
            <v>13.742176530430372</v>
          </cell>
          <cell r="P2488"/>
          <cell r="Q2488">
            <v>49527.92541176451</v>
          </cell>
        </row>
        <row r="2489">
          <cell r="D2489">
            <v>41569</v>
          </cell>
          <cell r="E2489" t="str">
            <v/>
          </cell>
          <cell r="F2489">
            <v>118444.19423199972</v>
          </cell>
          <cell r="G2489">
            <v>941764.17989000038</v>
          </cell>
          <cell r="H2489">
            <v>0.86430962666779809</v>
          </cell>
          <cell r="I2489">
            <v>46.252990955141101</v>
          </cell>
          <cell r="J2489">
            <v>34800621.083477974</v>
          </cell>
          <cell r="K2489">
            <v>1.5726778080347004</v>
          </cell>
          <cell r="L2489">
            <v>5.5565922054255923</v>
          </cell>
          <cell r="M2489">
            <v>40631869.826185964</v>
          </cell>
          <cell r="N2489">
            <v>1.3944153267471513</v>
          </cell>
          <cell r="O2489">
            <v>13.691353245932003</v>
          </cell>
          <cell r="P2489"/>
          <cell r="Q2489">
            <v>49527.92541176451</v>
          </cell>
        </row>
        <row r="2490">
          <cell r="D2490">
            <v>41570</v>
          </cell>
          <cell r="E2490" t="str">
            <v/>
          </cell>
          <cell r="F2490">
            <v>87789.378467999937</v>
          </cell>
          <cell r="G2490">
            <v>1029553.5583580004</v>
          </cell>
          <cell r="H2490">
            <v>0.90379715720629672</v>
          </cell>
          <cell r="I2490">
            <v>42.828010125697055</v>
          </cell>
          <cell r="J2490">
            <v>34888410.461945973</v>
          </cell>
          <cell r="K2490">
            <v>1.5731241063758512</v>
          </cell>
          <cell r="L2490">
            <v>5.5461916917140863</v>
          </cell>
          <cell r="M2490">
            <v>40646362.550263971</v>
          </cell>
          <cell r="N2490">
            <v>1.394988742840193</v>
          </cell>
          <cell r="O2490">
            <v>13.66448831216125</v>
          </cell>
          <cell r="P2490"/>
          <cell r="Q2490">
            <v>49527.92541176451</v>
          </cell>
        </row>
        <row r="2491">
          <cell r="D2491">
            <v>41571</v>
          </cell>
          <cell r="E2491" t="str">
            <v/>
          </cell>
          <cell r="F2491">
            <v>138427.50953000045</v>
          </cell>
          <cell r="G2491">
            <v>1167981.0678880007</v>
          </cell>
          <cell r="H2491">
            <v>0.98259471649718932</v>
          </cell>
          <cell r="I2491">
            <v>36.581061261936789</v>
          </cell>
          <cell r="J2491">
            <v>35026837.971475974</v>
          </cell>
          <cell r="K2491">
            <v>1.5758466096505794</v>
          </cell>
          <cell r="L2491">
            <v>5.4831422933548595</v>
          </cell>
          <cell r="M2491">
            <v>40715758.204943962</v>
          </cell>
          <cell r="N2491">
            <v>1.3974466003144799</v>
          </cell>
          <cell r="O2491">
            <v>13.54986870929914</v>
          </cell>
          <cell r="P2491"/>
          <cell r="Q2491">
            <v>49527.92541176451</v>
          </cell>
        </row>
        <row r="2492">
          <cell r="D2492">
            <v>41572</v>
          </cell>
          <cell r="E2492" t="str">
            <v/>
          </cell>
          <cell r="F2492">
            <v>151160.91027799915</v>
          </cell>
          <cell r="G2492">
            <v>1319141.978166</v>
          </cell>
          <cell r="H2492">
            <v>1.0653722861993005</v>
          </cell>
          <cell r="I2492">
            <v>30.856289140414784</v>
          </cell>
          <cell r="J2492">
            <v>35177998.881753974</v>
          </cell>
          <cell r="K2492">
            <v>1.5791286051868956</v>
          </cell>
          <cell r="L2492">
            <v>5.4080329079112861</v>
          </cell>
          <cell r="M2492">
            <v>40820305.387661964</v>
          </cell>
          <cell r="N2492">
            <v>1.4011112626530937</v>
          </cell>
          <cell r="O2492">
            <v>13.380567043863357</v>
          </cell>
          <cell r="P2492"/>
          <cell r="Q2492">
            <v>49527.92541176451</v>
          </cell>
        </row>
        <row r="2493">
          <cell r="D2493">
            <v>41573</v>
          </cell>
          <cell r="E2493" t="str">
            <v/>
          </cell>
          <cell r="F2493">
            <v>135386.47784800001</v>
          </cell>
          <cell r="G2493">
            <v>1454528.4560139999</v>
          </cell>
          <cell r="H2493">
            <v>1.1295325150262845</v>
          </cell>
          <cell r="I2493">
            <v>26.980223195324314</v>
          </cell>
          <cell r="J2493">
            <v>35313385.359601974</v>
          </cell>
          <cell r="K2493">
            <v>1.5816895012726417</v>
          </cell>
          <cell r="L2493">
            <v>5.3501004391800837</v>
          </cell>
          <cell r="M2493">
            <v>40898654.811709963</v>
          </cell>
          <cell r="N2493">
            <v>1.4038770668961198</v>
          </cell>
          <cell r="O2493">
            <v>13.254047744309428</v>
          </cell>
          <cell r="P2493"/>
          <cell r="Q2493">
            <v>49527.92541176451</v>
          </cell>
        </row>
        <row r="2494">
          <cell r="D2494">
            <v>41574</v>
          </cell>
          <cell r="E2494" t="str">
            <v/>
          </cell>
          <cell r="F2494">
            <v>95478.916614000191</v>
          </cell>
          <cell r="G2494">
            <v>1550007.3726280001</v>
          </cell>
          <cell r="H2494">
            <v>1.159097216175089</v>
          </cell>
          <cell r="I2494">
            <v>25.348895549517913</v>
          </cell>
          <cell r="J2494">
            <v>35408864.276215978</v>
          </cell>
          <cell r="K2494">
            <v>1.5824555539632719</v>
          </cell>
          <cell r="L2494">
            <v>5.3328848068206591</v>
          </cell>
          <cell r="M2494">
            <v>40910129.592263967</v>
          </cell>
          <cell r="N2494">
            <v>1.4043475252070772</v>
          </cell>
          <cell r="O2494">
            <v>13.232634033462098</v>
          </cell>
          <cell r="P2494"/>
          <cell r="Q2494">
            <v>49527.92541176451</v>
          </cell>
        </row>
        <row r="2495">
          <cell r="D2495">
            <v>41575</v>
          </cell>
          <cell r="E2495" t="str">
            <v/>
          </cell>
          <cell r="F2495">
            <v>75242.831020001482</v>
          </cell>
          <cell r="G2495">
            <v>1625250.2036480017</v>
          </cell>
          <cell r="H2495">
            <v>1.1719580347392917</v>
          </cell>
          <cell r="I2495">
            <v>24.668339873834277</v>
          </cell>
          <cell r="J2495">
            <v>35484107.107235983</v>
          </cell>
          <cell r="K2495">
            <v>1.582315850502749</v>
          </cell>
          <cell r="L2495">
            <v>5.3360204878852517</v>
          </cell>
          <cell r="M2495">
            <v>40925586.06608396</v>
          </cell>
          <cell r="N2495">
            <v>1.4049547243522107</v>
          </cell>
          <cell r="O2495">
            <v>13.205042177777692</v>
          </cell>
          <cell r="P2495"/>
          <cell r="Q2495">
            <v>49527.92541176451</v>
          </cell>
        </row>
        <row r="2496">
          <cell r="D2496">
            <v>41576</v>
          </cell>
          <cell r="E2496" t="str">
            <v/>
          </cell>
          <cell r="F2496">
            <v>70355.107709999807</v>
          </cell>
          <cell r="G2496">
            <v>1695605.3113580015</v>
          </cell>
          <cell r="H2496">
            <v>1.1805289274973132</v>
          </cell>
          <cell r="I2496">
            <v>24.224350564629681</v>
          </cell>
          <cell r="J2496">
            <v>35554462.214945979</v>
          </cell>
          <cell r="K2496">
            <v>1.5819592885397231</v>
          </cell>
          <cell r="L2496">
            <v>5.3440314964921853</v>
          </cell>
          <cell r="M2496">
            <v>40923829.274993956</v>
          </cell>
          <cell r="N2496">
            <v>1.4049710347995188</v>
          </cell>
          <cell r="O2496">
            <v>13.204301723468802</v>
          </cell>
          <cell r="P2496"/>
          <cell r="Q2496">
            <v>49527.92541176451</v>
          </cell>
        </row>
        <row r="2497">
          <cell r="D2497">
            <v>41577</v>
          </cell>
          <cell r="E2497" t="str">
            <v/>
          </cell>
          <cell r="F2497">
            <v>59885.746909999434</v>
          </cell>
          <cell r="G2497">
            <v>1755491.0582680011</v>
          </cell>
          <cell r="H2497">
            <v>1.1814823278471864</v>
          </cell>
          <cell r="I2497">
            <v>24.175429796168956</v>
          </cell>
          <cell r="J2497">
            <v>35614347.961855978</v>
          </cell>
          <cell r="K2497">
            <v>1.5811394954447577</v>
          </cell>
          <cell r="L2497">
            <v>5.3624931076794669</v>
          </cell>
          <cell r="M2497">
            <v>40950255.798573963</v>
          </cell>
          <cell r="N2497">
            <v>1.4059549715402364</v>
          </cell>
          <cell r="O2497">
            <v>13.159702219990766</v>
          </cell>
          <cell r="P2497"/>
          <cell r="Q2497">
            <v>49527.92541176451</v>
          </cell>
        </row>
        <row r="2498">
          <cell r="D2498">
            <v>41578</v>
          </cell>
          <cell r="E2498" t="str">
            <v>*</v>
          </cell>
          <cell r="F2498">
            <v>54940.708349999484</v>
          </cell>
          <cell r="G2498">
            <v>1810431.7666180006</v>
          </cell>
          <cell r="H2498">
            <v>1.1791534622958535</v>
          </cell>
          <cell r="I2498">
            <v>24.295092526052041</v>
          </cell>
          <cell r="J2498">
            <v>35669288.670205981</v>
          </cell>
          <cell r="K2498">
            <v>1.5801042407063801</v>
          </cell>
          <cell r="L2498">
            <v>5.3858927710244924</v>
          </cell>
          <cell r="M2498">
            <v>40947040.587733962</v>
          </cell>
          <cell r="N2498">
            <v>1.4059212633174625</v>
          </cell>
          <cell r="O2498">
            <v>13.161227895440742</v>
          </cell>
          <cell r="P2498"/>
          <cell r="Q2498">
            <v>49527.92541176451</v>
          </cell>
        </row>
        <row r="2499">
          <cell r="D2499">
            <v>41579</v>
          </cell>
          <cell r="E2499" t="str">
            <v/>
          </cell>
          <cell r="F2499">
            <v>61027.178169999526</v>
          </cell>
          <cell r="G2499">
            <v>61027.178169999526</v>
          </cell>
          <cell r="H2499">
            <v>0.67833412104291313</v>
          </cell>
          <cell r="I2499">
            <v>72.730971128792461</v>
          </cell>
          <cell r="J2499">
            <v>35730315.848375984</v>
          </cell>
          <cell r="K2499">
            <v>1.5765246006150992</v>
          </cell>
          <cell r="L2499">
            <v>4.4971236230534899</v>
          </cell>
          <cell r="M2499">
            <v>40952332.697483972</v>
          </cell>
          <cell r="N2499">
            <v>1.4061281742774001</v>
          </cell>
          <cell r="O2499">
            <v>11.700783533601289</v>
          </cell>
          <cell r="P2499"/>
          <cell r="Q2499">
            <v>89966.251551923327</v>
          </cell>
        </row>
        <row r="2500">
          <cell r="D2500">
            <v>41580</v>
          </cell>
          <cell r="E2500" t="str">
            <v/>
          </cell>
          <cell r="F2500">
            <v>93749.87113000144</v>
          </cell>
          <cell r="G2500">
            <v>154777.04930000097</v>
          </cell>
          <cell r="H2500">
            <v>0.86019505442367239</v>
          </cell>
          <cell r="I2500">
            <v>57.553752004352035</v>
          </cell>
          <cell r="J2500">
            <v>35824065.719505988</v>
          </cell>
          <cell r="K2500">
            <v>1.5744113783456568</v>
          </cell>
          <cell r="L2500">
            <v>4.542738336236507</v>
          </cell>
          <cell r="M2500">
            <v>40996523.764313966</v>
          </cell>
          <cell r="N2500">
            <v>1.4076707406251334</v>
          </cell>
          <cell r="O2500">
            <v>11.631560115713302</v>
          </cell>
          <cell r="P2500"/>
          <cell r="Q2500">
            <v>89966.251551923327</v>
          </cell>
        </row>
        <row r="2501">
          <cell r="D2501">
            <v>41581</v>
          </cell>
          <cell r="E2501" t="str">
            <v/>
          </cell>
          <cell r="F2501">
            <v>89747.508959999788</v>
          </cell>
          <cell r="G2501">
            <v>244524.55826000078</v>
          </cell>
          <cell r="H2501">
            <v>0.90598624129210392</v>
          </cell>
          <cell r="I2501">
            <v>53.984519609260005</v>
          </cell>
          <cell r="J2501">
            <v>35913813.228465989</v>
          </cell>
          <cell r="K2501">
            <v>1.5721395963103486</v>
          </cell>
          <cell r="L2501">
            <v>4.5922591011873131</v>
          </cell>
          <cell r="M2501">
            <v>41037006.700013973</v>
          </cell>
          <cell r="N2501">
            <v>1.409086036330512</v>
          </cell>
          <cell r="O2501">
            <v>11.56837037505376</v>
          </cell>
          <cell r="P2501"/>
          <cell r="Q2501">
            <v>89966.251551923327</v>
          </cell>
        </row>
        <row r="2502">
          <cell r="D2502">
            <v>41582</v>
          </cell>
          <cell r="E2502" t="str">
            <v/>
          </cell>
          <cell r="F2502">
            <v>125883.24954999881</v>
          </cell>
          <cell r="G2502">
            <v>370407.80780999956</v>
          </cell>
          <cell r="H2502">
            <v>1.0292965457058683</v>
          </cell>
          <cell r="I2502">
            <v>45.125631637054006</v>
          </cell>
          <cell r="J2502">
            <v>36039696.478015989</v>
          </cell>
          <cell r="K2502">
            <v>1.5714612871735791</v>
          </cell>
          <cell r="L2502">
            <v>4.6071427900417072</v>
          </cell>
          <cell r="M2502">
            <v>41072564.592363961</v>
          </cell>
          <cell r="N2502">
            <v>1.4103322687341435</v>
          </cell>
          <cell r="O2502">
            <v>11.512983389018959</v>
          </cell>
          <cell r="P2502"/>
          <cell r="Q2502">
            <v>89966.251551923327</v>
          </cell>
        </row>
        <row r="2503">
          <cell r="D2503">
            <v>41583</v>
          </cell>
          <cell r="E2503" t="str">
            <v/>
          </cell>
          <cell r="F2503">
            <v>165385.73912999994</v>
          </cell>
          <cell r="G2503">
            <v>535793.54693999956</v>
          </cell>
          <cell r="H2503">
            <v>1.1910989681075475</v>
          </cell>
          <cell r="I2503">
            <v>35.305091461913264</v>
          </cell>
          <cell r="J2503">
            <v>36205082.217145987</v>
          </cell>
          <cell r="K2503">
            <v>1.5725040001408548</v>
          </cell>
          <cell r="L2503">
            <v>4.5842818401225944</v>
          </cell>
          <cell r="M2503">
            <v>41100642.249023959</v>
          </cell>
          <cell r="N2503">
            <v>1.4113216880618646</v>
          </cell>
          <cell r="O2503">
            <v>11.469179240096583</v>
          </cell>
          <cell r="P2503"/>
          <cell r="Q2503">
            <v>89966.251551923327</v>
          </cell>
        </row>
        <row r="2504">
          <cell r="D2504">
            <v>41584</v>
          </cell>
          <cell r="E2504" t="str">
            <v/>
          </cell>
          <cell r="F2504">
            <v>142784.77938000055</v>
          </cell>
          <cell r="G2504">
            <v>678578.32632000011</v>
          </cell>
          <cell r="H2504">
            <v>1.2570979202654378</v>
          </cell>
          <cell r="I2504">
            <v>31.876917585109933</v>
          </cell>
          <cell r="J2504">
            <v>36347866.996525988</v>
          </cell>
          <cell r="K2504">
            <v>1.5725607839029312</v>
          </cell>
          <cell r="L2504">
            <v>4.5830399414655272</v>
          </cell>
          <cell r="M2504">
            <v>41172519.079543971</v>
          </cell>
          <cell r="N2504">
            <v>1.4138151542091066</v>
          </cell>
          <cell r="O2504">
            <v>11.359448395558736</v>
          </cell>
          <cell r="P2504"/>
          <cell r="Q2504">
            <v>89966.251551923327</v>
          </cell>
        </row>
        <row r="2505">
          <cell r="D2505">
            <v>41585</v>
          </cell>
          <cell r="E2505" t="str">
            <v/>
          </cell>
          <cell r="F2505">
            <v>124371.15439999966</v>
          </cell>
          <cell r="G2505">
            <v>802949.48071999976</v>
          </cell>
          <cell r="H2505">
            <v>1.2750010886925014</v>
          </cell>
          <cell r="I2505">
            <v>31.001634268433431</v>
          </cell>
          <cell r="J2505">
            <v>36472238.150925986</v>
          </cell>
          <cell r="K2505">
            <v>1.5718235656830348</v>
          </cell>
          <cell r="L2505">
            <v>4.599187939360128</v>
          </cell>
          <cell r="M2505">
            <v>41239175.106783971</v>
          </cell>
          <cell r="N2505">
            <v>1.4161294303954299</v>
          </cell>
          <cell r="O2505">
            <v>11.25844618893116</v>
          </cell>
          <cell r="P2505"/>
          <cell r="Q2505">
            <v>89966.251551923327</v>
          </cell>
        </row>
        <row r="2506">
          <cell r="D2506">
            <v>41586</v>
          </cell>
          <cell r="E2506" t="str">
            <v/>
          </cell>
          <cell r="F2506">
            <v>107282.1145660015</v>
          </cell>
          <cell r="G2506">
            <v>910231.59528600122</v>
          </cell>
          <cell r="H2506">
            <v>1.264684783994624</v>
          </cell>
          <cell r="I2506">
            <v>31.503210349497767</v>
          </cell>
          <cell r="J2506">
            <v>36579520.265491985</v>
          </cell>
          <cell r="K2506">
            <v>1.5703584098101318</v>
          </cell>
          <cell r="L2506">
            <v>4.6314389904471787</v>
          </cell>
          <cell r="M2506">
            <v>41266932.315359965</v>
          </cell>
          <cell r="N2506">
            <v>1.4171080026723919</v>
          </cell>
          <cell r="O2506">
            <v>11.215981126216478</v>
          </cell>
          <cell r="P2506"/>
          <cell r="Q2506">
            <v>89966.251551923327</v>
          </cell>
        </row>
        <row r="2507">
          <cell r="D2507">
            <v>41587</v>
          </cell>
          <cell r="E2507" t="str">
            <v/>
          </cell>
          <cell r="F2507">
            <v>106687.62267999873</v>
          </cell>
          <cell r="G2507">
            <v>1016919.217966</v>
          </cell>
          <cell r="H2507">
            <v>1.2559267755335182</v>
          </cell>
          <cell r="I2507">
            <v>31.934972176110566</v>
          </cell>
          <cell r="J2507">
            <v>36686207.888171986</v>
          </cell>
          <cell r="K2507">
            <v>1.5688791046522115</v>
          </cell>
          <cell r="L2507">
            <v>4.6642162651554964</v>
          </cell>
          <cell r="M2507">
            <v>41268330.954711966</v>
          </cell>
          <cell r="N2507">
            <v>1.4171814395547671</v>
          </cell>
          <cell r="O2507">
            <v>11.212800144355883</v>
          </cell>
          <cell r="P2507"/>
          <cell r="Q2507">
            <v>89966.251551923327</v>
          </cell>
        </row>
        <row r="2508">
          <cell r="D2508">
            <v>41588</v>
          </cell>
          <cell r="E2508" t="str">
            <v/>
          </cell>
          <cell r="F2508">
            <v>99330.398806000827</v>
          </cell>
          <cell r="G2508">
            <v>1116249.6167720007</v>
          </cell>
          <cell r="H2508">
            <v>1.2407426090524243</v>
          </cell>
          <cell r="I2508">
            <v>32.696622644592686</v>
          </cell>
          <cell r="J2508">
            <v>36785538.286977984</v>
          </cell>
          <cell r="K2508">
            <v>1.5670977143033522</v>
          </cell>
          <cell r="L2508">
            <v>4.7039750903453692</v>
          </cell>
          <cell r="M2508">
            <v>41282170.080915958</v>
          </cell>
          <cell r="N2508">
            <v>1.417682101173946</v>
          </cell>
          <cell r="O2508">
            <v>11.19113512413934</v>
          </cell>
          <cell r="P2508"/>
          <cell r="Q2508">
            <v>89966.251551923327</v>
          </cell>
        </row>
        <row r="2509">
          <cell r="D2509">
            <v>41589</v>
          </cell>
          <cell r="E2509" t="str">
            <v/>
          </cell>
          <cell r="F2509">
            <v>90351.369170000558</v>
          </cell>
          <cell r="G2509">
            <v>1206600.9859420012</v>
          </cell>
          <cell r="H2509">
            <v>1.2192460709413107</v>
          </cell>
          <cell r="I2509">
            <v>33.803668671703122</v>
          </cell>
          <cell r="J2509">
            <v>36875889.656147987</v>
          </cell>
          <cell r="K2509">
            <v>1.5649488722311959</v>
          </cell>
          <cell r="L2509">
            <v>4.7523570577191254</v>
          </cell>
          <cell r="M2509">
            <v>41279871.157177962</v>
          </cell>
          <cell r="N2509">
            <v>1.4176285696980038</v>
          </cell>
          <cell r="O2509">
            <v>11.193449784589138</v>
          </cell>
          <cell r="P2509"/>
          <cell r="Q2509">
            <v>89966.251551923327</v>
          </cell>
        </row>
        <row r="2510">
          <cell r="D2510">
            <v>41590</v>
          </cell>
          <cell r="E2510" t="str">
            <v/>
          </cell>
          <cell r="F2510">
            <v>79747.224599998735</v>
          </cell>
          <cell r="G2510">
            <v>1286348.2105419999</v>
          </cell>
          <cell r="H2510">
            <v>1.1915099535959455</v>
          </cell>
          <cell r="I2510">
            <v>35.282740109220647</v>
          </cell>
          <cell r="J2510">
            <v>36955636.880747989</v>
          </cell>
          <cell r="K2510">
            <v>1.5623680664858335</v>
          </cell>
          <cell r="L2510">
            <v>4.8110799726992282</v>
          </cell>
          <cell r="M2510">
            <v>41235114.429051973</v>
          </cell>
          <cell r="N2510">
            <v>1.4161169291430649</v>
          </cell>
          <cell r="O2510">
            <v>11.258989611667502</v>
          </cell>
          <cell r="P2510"/>
          <cell r="Q2510">
            <v>89966.251551923327</v>
          </cell>
        </row>
        <row r="2511">
          <cell r="D2511">
            <v>41591</v>
          </cell>
          <cell r="E2511" t="str">
            <v/>
          </cell>
          <cell r="F2511">
            <v>80036.986040000673</v>
          </cell>
          <cell r="G2511">
            <v>1366385.1965820005</v>
          </cell>
          <cell r="H2511">
            <v>1.1682886834800421</v>
          </cell>
          <cell r="I2511">
            <v>36.565774431344302</v>
          </cell>
          <cell r="J2511">
            <v>37035673.866787992</v>
          </cell>
          <cell r="K2511">
            <v>1.5598190222760231</v>
          </cell>
          <cell r="L2511">
            <v>4.8697454483475848</v>
          </cell>
          <cell r="M2511">
            <v>41256437.115251973</v>
          </cell>
          <cell r="N2511">
            <v>1.4168746073754481</v>
          </cell>
          <cell r="O2511">
            <v>11.226096222593574</v>
          </cell>
          <cell r="P2511"/>
          <cell r="Q2511">
            <v>89966.251551923327</v>
          </cell>
        </row>
        <row r="2512">
          <cell r="D2512">
            <v>41592</v>
          </cell>
          <cell r="E2512" t="str">
            <v/>
          </cell>
          <cell r="F2512">
            <v>77009.85595999939</v>
          </cell>
          <cell r="G2512">
            <v>1443395.0525419998</v>
          </cell>
          <cell r="H2512">
            <v>1.1459813522478446</v>
          </cell>
          <cell r="I2512">
            <v>37.837311687006547</v>
          </cell>
          <cell r="J2512">
            <v>37112683.722747989</v>
          </cell>
          <cell r="K2512">
            <v>1.557162210841551</v>
          </cell>
          <cell r="L2512">
            <v>4.9316019716468702</v>
          </cell>
          <cell r="M2512">
            <v>41268266.609951973</v>
          </cell>
          <cell r="N2512">
            <v>1.4173062811554151</v>
          </cell>
          <cell r="O2512">
            <v>11.207394380993785</v>
          </cell>
          <cell r="P2512"/>
          <cell r="Q2512">
            <v>89966.251551923327</v>
          </cell>
        </row>
        <row r="2513">
          <cell r="D2513">
            <v>41593</v>
          </cell>
          <cell r="E2513" t="str">
            <v/>
          </cell>
          <cell r="F2513">
            <v>69254.465730000651</v>
          </cell>
          <cell r="G2513">
            <v>1512649.5182720006</v>
          </cell>
          <cell r="H2513">
            <v>1.1209014433588183</v>
          </cell>
          <cell r="I2513">
            <v>39.313112483851711</v>
          </cell>
          <cell r="J2513">
            <v>37181938.188477993</v>
          </cell>
          <cell r="K2513">
            <v>1.5542012071943732</v>
          </cell>
          <cell r="L2513">
            <v>5.0014047723012212</v>
          </cell>
          <cell r="M2513">
            <v>41279547.742053978</v>
          </cell>
          <cell r="N2513">
            <v>1.4177191372599309</v>
          </cell>
          <cell r="O2513">
            <v>11.189533963323994</v>
          </cell>
          <cell r="P2513"/>
          <cell r="Q2513">
            <v>89966.251551923327</v>
          </cell>
        </row>
        <row r="2514">
          <cell r="D2514">
            <v>41594</v>
          </cell>
          <cell r="E2514" t="str">
            <v/>
          </cell>
          <cell r="F2514">
            <v>70019.263900000529</v>
          </cell>
          <cell r="G2514">
            <v>1582668.7821720012</v>
          </cell>
          <cell r="H2514">
            <v>1.099487832152938</v>
          </cell>
          <cell r="I2514">
            <v>40.612280280771728</v>
          </cell>
          <cell r="J2514">
            <v>37251957.45237799</v>
          </cell>
          <cell r="K2514">
            <v>1.5512942390104374</v>
          </cell>
          <cell r="L2514">
            <v>5.0708295694067429</v>
          </cell>
          <cell r="M2514">
            <v>41301520.393303968</v>
          </cell>
          <cell r="N2514">
            <v>1.4184992080044045</v>
          </cell>
          <cell r="O2514">
            <v>11.155857341778797</v>
          </cell>
          <cell r="P2514"/>
          <cell r="Q2514">
            <v>89966.251551923327</v>
          </cell>
        </row>
        <row r="2515">
          <cell r="D2515">
            <v>41595</v>
          </cell>
          <cell r="E2515" t="str">
            <v/>
          </cell>
          <cell r="F2515">
            <v>71249.925371999532</v>
          </cell>
          <cell r="G2515">
            <v>1653918.7075440008</v>
          </cell>
          <cell r="H2515">
            <v>1.0813981249594755</v>
          </cell>
          <cell r="I2515">
            <v>41.738044569741128</v>
          </cell>
          <cell r="J2515">
            <v>37323207.377749987</v>
          </cell>
          <cell r="K2515">
            <v>1.5484600288982413</v>
          </cell>
          <cell r="L2515">
            <v>5.1393809233181038</v>
          </cell>
          <cell r="M2515">
            <v>41310556.414007962</v>
          </cell>
          <cell r="N2515">
            <v>1.41883499065386</v>
          </cell>
          <cell r="O2515">
            <v>11.141389228045862</v>
          </cell>
          <cell r="P2515"/>
          <cell r="Q2515">
            <v>89966.251551923327</v>
          </cell>
        </row>
        <row r="2516">
          <cell r="D2516">
            <v>41596</v>
          </cell>
          <cell r="E2516" t="str">
            <v/>
          </cell>
          <cell r="F2516">
            <v>74124.726016000335</v>
          </cell>
          <cell r="G2516">
            <v>1728043.4335600012</v>
          </cell>
          <cell r="H2516">
            <v>1.0670936192128508</v>
          </cell>
          <cell r="I2516">
            <v>42.64663470161976</v>
          </cell>
          <cell r="J2516">
            <v>37397332.103765987</v>
          </cell>
          <cell r="K2516">
            <v>1.5457657233398994</v>
          </cell>
          <cell r="L2516">
            <v>5.2053481058581657</v>
          </cell>
          <cell r="M2516">
            <v>41313439.97162196</v>
          </cell>
          <cell r="N2516">
            <v>1.4189594716474998</v>
          </cell>
          <cell r="O2516">
            <v>11.136029906878154</v>
          </cell>
          <cell r="P2516"/>
          <cell r="Q2516">
            <v>89966.251551923327</v>
          </cell>
        </row>
        <row r="2517">
          <cell r="D2517">
            <v>41597</v>
          </cell>
          <cell r="E2517" t="str">
            <v/>
          </cell>
          <cell r="F2517">
            <v>93702.419801998316</v>
          </cell>
          <cell r="G2517">
            <v>1821745.8533619996</v>
          </cell>
          <cell r="H2517">
            <v>1.065748089414684</v>
          </cell>
          <cell r="I2517">
            <v>42.732936298825393</v>
          </cell>
          <cell r="J2517">
            <v>37491034.523567982</v>
          </cell>
          <cell r="K2517">
            <v>1.5438975999825382</v>
          </cell>
          <cell r="L2517">
            <v>5.2515490565646079</v>
          </cell>
          <cell r="M2517">
            <v>41309728.501933962</v>
          </cell>
          <cell r="N2517">
            <v>1.4188574389489257</v>
          </cell>
          <cell r="O2517">
            <v>11.140422583051668</v>
          </cell>
          <cell r="P2517"/>
          <cell r="Q2517">
            <v>89966.251551923327</v>
          </cell>
        </row>
        <row r="2518">
          <cell r="D2518">
            <v>41598</v>
          </cell>
          <cell r="E2518" t="str">
            <v/>
          </cell>
          <cell r="F2518">
            <v>69237.581474000574</v>
          </cell>
          <cell r="G2518">
            <v>1890983.4348360002</v>
          </cell>
          <cell r="H2518">
            <v>1.0509404372286388</v>
          </cell>
          <cell r="I2518">
            <v>43.6921956448749</v>
          </cell>
          <cell r="J2518">
            <v>37560272.105041981</v>
          </cell>
          <cell r="K2518">
            <v>1.5410395135221093</v>
          </cell>
          <cell r="L2518">
            <v>5.3229720941214032</v>
          </cell>
          <cell r="M2518">
            <v>41313085.336545952</v>
          </cell>
          <cell r="N2518">
            <v>1.4189981806566339</v>
          </cell>
          <cell r="O2518">
            <v>11.134363827167936</v>
          </cell>
          <cell r="P2518"/>
          <cell r="Q2518">
            <v>89966.251551923327</v>
          </cell>
        </row>
        <row r="2519">
          <cell r="D2519">
            <v>41599</v>
          </cell>
          <cell r="E2519" t="str">
            <v/>
          </cell>
          <cell r="F2519">
            <v>87339.345839999849</v>
          </cell>
          <cell r="G2519">
            <v>1978322.7806760001</v>
          </cell>
          <cell r="H2519">
            <v>1.0471242835374437</v>
          </cell>
          <cell r="I2519">
            <v>43.942234225378954</v>
          </cell>
          <cell r="J2519">
            <v>37647611.45088198</v>
          </cell>
          <cell r="K2519">
            <v>1.5389424047779481</v>
          </cell>
          <cell r="L2519">
            <v>5.3759519981425807</v>
          </cell>
          <cell r="M2519">
            <v>41339379.278905958</v>
          </cell>
          <cell r="N2519">
            <v>1.4199267721725275</v>
          </cell>
          <cell r="O2519">
            <v>11.094463242604835</v>
          </cell>
          <cell r="P2519"/>
          <cell r="Q2519">
            <v>89966.251551923327</v>
          </cell>
        </row>
        <row r="2520">
          <cell r="D2520">
            <v>41600</v>
          </cell>
          <cell r="E2520" t="str">
            <v/>
          </cell>
          <cell r="F2520">
            <v>68852.7252880007</v>
          </cell>
          <cell r="G2520">
            <v>2047175.5059640007</v>
          </cell>
          <cell r="H2520">
            <v>1.0343148734563836</v>
          </cell>
          <cell r="I2520">
            <v>44.789970267484428</v>
          </cell>
          <cell r="J2520">
            <v>37716464.176169984</v>
          </cell>
          <cell r="K2520">
            <v>1.536107745211974</v>
          </cell>
          <cell r="L2520">
            <v>5.4483441623320079</v>
          </cell>
          <cell r="M2520">
            <v>41356122.627031967</v>
          </cell>
          <cell r="N2520">
            <v>1.4205273468897615</v>
          </cell>
          <cell r="O2520">
            <v>11.068725645616684</v>
          </cell>
          <cell r="P2520"/>
          <cell r="Q2520">
            <v>89966.251551923327</v>
          </cell>
        </row>
        <row r="2521">
          <cell r="D2521">
            <v>41601</v>
          </cell>
          <cell r="E2521" t="str">
            <v/>
          </cell>
          <cell r="F2521">
            <v>70580.783561999502</v>
          </cell>
          <cell r="G2521">
            <v>2117756.2895260002</v>
          </cell>
          <cell r="H2521">
            <v>1.0234544490389572</v>
          </cell>
          <cell r="I2521">
            <v>45.518901561737145</v>
          </cell>
          <cell r="J2521">
            <v>37787044.959731981</v>
          </cell>
          <cell r="K2521">
            <v>1.5333639059376707</v>
          </cell>
          <cell r="L2521">
            <v>5.519278516187109</v>
          </cell>
          <cell r="M2521">
            <v>41376962.42812597</v>
          </cell>
          <cell r="N2521">
            <v>1.4212686533360241</v>
          </cell>
          <cell r="O2521">
            <v>11.037030995516595</v>
          </cell>
          <cell r="P2521"/>
          <cell r="Q2521">
            <v>89966.251551923327</v>
          </cell>
        </row>
        <row r="2522">
          <cell r="D2522">
            <v>41602</v>
          </cell>
          <cell r="E2522" t="str">
            <v/>
          </cell>
          <cell r="F2522">
            <v>82362.58840199963</v>
          </cell>
          <cell r="G2522">
            <v>2200118.8779279999</v>
          </cell>
          <cell r="H2522">
            <v>1.0189556453928628</v>
          </cell>
          <cell r="I2522">
            <v>45.823582394968156</v>
          </cell>
          <cell r="J2522">
            <v>37869407.548133984</v>
          </cell>
          <cell r="K2522">
            <v>1.5311163837906332</v>
          </cell>
          <cell r="L2522">
            <v>5.5780196953300276</v>
          </cell>
          <cell r="M2522">
            <v>41404714.028469972</v>
          </cell>
          <cell r="N2522">
            <v>1.4222474059200803</v>
          </cell>
          <cell r="O2522">
            <v>10.99530927815281</v>
          </cell>
          <cell r="P2522"/>
          <cell r="Q2522">
            <v>89966.251551923327</v>
          </cell>
        </row>
        <row r="2523">
          <cell r="D2523">
            <v>41603</v>
          </cell>
          <cell r="E2523" t="str">
            <v/>
          </cell>
          <cell r="F2523">
            <v>76217.111036000933</v>
          </cell>
          <cell r="G2523">
            <v>2276335.9889640007</v>
          </cell>
          <cell r="H2523">
            <v>1.0120843981813474</v>
          </cell>
          <cell r="I2523">
            <v>46.292014855933616</v>
          </cell>
          <cell r="J2523">
            <v>37945624.659169987</v>
          </cell>
          <cell r="K2523">
            <v>1.5286375827224605</v>
          </cell>
          <cell r="L2523">
            <v>5.6434778753942094</v>
          </cell>
          <cell r="M2523">
            <v>41437639.838577963</v>
          </cell>
          <cell r="N2523">
            <v>1.4234039303372814</v>
          </cell>
          <cell r="O2523">
            <v>10.946192445460778</v>
          </cell>
          <cell r="P2523"/>
          <cell r="Q2523">
            <v>89966.251551923327</v>
          </cell>
        </row>
        <row r="2524">
          <cell r="D2524">
            <v>41604</v>
          </cell>
          <cell r="E2524" t="str">
            <v/>
          </cell>
          <cell r="F2524">
            <v>58563.552303999757</v>
          </cell>
          <cell r="G2524">
            <v>2334899.5412680004</v>
          </cell>
          <cell r="H2524">
            <v>0.99819462255219249</v>
          </cell>
          <cell r="I2524">
            <v>47.250240306024494</v>
          </cell>
          <cell r="J2524">
            <v>38004188.211473987</v>
          </cell>
          <cell r="K2524">
            <v>1.5254680799957496</v>
          </cell>
          <cell r="L2524">
            <v>5.7282131119643198</v>
          </cell>
          <cell r="M2524">
            <v>41446036.137329973</v>
          </cell>
          <cell r="N2524">
            <v>1.4237178799781212</v>
          </cell>
          <cell r="O2524">
            <v>10.932893315823566</v>
          </cell>
          <cell r="P2524"/>
          <cell r="Q2524">
            <v>89966.251551923327</v>
          </cell>
        </row>
        <row r="2525">
          <cell r="D2525">
            <v>41605</v>
          </cell>
          <cell r="E2525" t="str">
            <v/>
          </cell>
          <cell r="F2525">
            <v>55869.845043999412</v>
          </cell>
          <cell r="G2525">
            <v>2390769.386312</v>
          </cell>
          <cell r="H2525">
            <v>0.98422478185331119</v>
          </cell>
          <cell r="I2525">
            <v>48.229172052237246</v>
          </cell>
          <cell r="J2525">
            <v>38060058.056517988</v>
          </cell>
          <cell r="K2525">
            <v>1.5222136513671549</v>
          </cell>
          <cell r="L2525">
            <v>5.816444043477242</v>
          </cell>
          <cell r="M2525">
            <v>41446697.061489977</v>
          </cell>
          <cell r="N2525">
            <v>1.4237661173113449</v>
          </cell>
          <cell r="O2525">
            <v>10.930851237066918</v>
          </cell>
          <cell r="P2525"/>
          <cell r="Q2525">
            <v>89966.251551923327</v>
          </cell>
        </row>
        <row r="2526">
          <cell r="D2526">
            <v>41606</v>
          </cell>
          <cell r="E2526" t="str">
            <v/>
          </cell>
          <cell r="F2526">
            <v>50361.245014000466</v>
          </cell>
          <cell r="G2526">
            <v>2441130.6313260007</v>
          </cell>
          <cell r="H2526">
            <v>0.96906601452383867</v>
          </cell>
          <cell r="I2526">
            <v>49.308475714120512</v>
          </cell>
          <cell r="J2526">
            <v>38110419.301531985</v>
          </cell>
          <cell r="K2526">
            <v>1.5187630321749719</v>
          </cell>
          <cell r="L2526">
            <v>5.9113666514247765</v>
          </cell>
          <cell r="M2526">
            <v>41437132.200901963</v>
          </cell>
          <cell r="N2526">
            <v>1.4234630765867349</v>
          </cell>
          <cell r="O2526">
            <v>10.943685856205665</v>
          </cell>
          <cell r="P2526"/>
          <cell r="Q2526">
            <v>89966.251551923327</v>
          </cell>
        </row>
        <row r="2527">
          <cell r="D2527">
            <v>41607</v>
          </cell>
          <cell r="E2527" t="str">
            <v/>
          </cell>
          <cell r="F2527">
            <v>52622.057775999943</v>
          </cell>
          <cell r="G2527">
            <v>2493752.6891020006</v>
          </cell>
          <cell r="H2527">
            <v>0.95581921614652032</v>
          </cell>
          <cell r="I2527">
            <v>50.266010254117063</v>
          </cell>
          <cell r="J2527">
            <v>38163041.359307982</v>
          </cell>
          <cell r="K2527">
            <v>1.5154268428659756</v>
          </cell>
          <cell r="L2527">
            <v>6.0045016829766595</v>
          </cell>
          <cell r="M2527">
            <v>41420666.373923972</v>
          </cell>
          <cell r="N2527">
            <v>1.422922956292874</v>
          </cell>
          <cell r="O2527">
            <v>10.966595075926266</v>
          </cell>
          <cell r="P2527"/>
          <cell r="Q2527">
            <v>89966.251551923327</v>
          </cell>
        </row>
        <row r="2528">
          <cell r="D2528">
            <v>41608</v>
          </cell>
          <cell r="E2528" t="str">
            <v>*</v>
          </cell>
          <cell r="F2528">
            <v>54987.344021999474</v>
          </cell>
          <cell r="G2528">
            <v>2548740.0331239998</v>
          </cell>
          <cell r="H2528">
            <v>0.94433189822408548</v>
          </cell>
          <cell r="I2528">
            <v>51.107059713370418</v>
          </cell>
          <cell r="J2528">
            <v>38218028.70332998</v>
          </cell>
          <cell r="K2528">
            <v>1.5122079952040506</v>
          </cell>
          <cell r="L2528">
            <v>6.0956443077450739</v>
          </cell>
          <cell r="M2528">
            <v>41412454.575623967</v>
          </cell>
          <cell r="N2528">
            <v>1.422666372119046</v>
          </cell>
          <cell r="O2528">
            <v>10.977493208266765</v>
          </cell>
          <cell r="P2528"/>
          <cell r="Q2528">
            <v>89966.251551923327</v>
          </cell>
        </row>
        <row r="2529">
          <cell r="D2529">
            <v>41609</v>
          </cell>
          <cell r="E2529" t="str">
            <v/>
          </cell>
          <cell r="F2529">
            <v>55859.379804000971</v>
          </cell>
          <cell r="G2529">
            <v>55859.379804000971</v>
          </cell>
          <cell r="H2529">
            <v>0.45323165578394542</v>
          </cell>
          <cell r="I2529">
            <v>78.912548708244685</v>
          </cell>
          <cell r="J2529">
            <v>38273888.083133981</v>
          </cell>
          <cell r="K2529">
            <v>1.5070688293256105</v>
          </cell>
          <cell r="L2529">
            <v>5.267554092787563</v>
          </cell>
          <cell r="M2529">
            <v>41408243.282123961</v>
          </cell>
          <cell r="N2529">
            <v>1.4225459627219559</v>
          </cell>
          <cell r="O2529">
            <v>8.0839554128172573</v>
          </cell>
          <cell r="P2529"/>
          <cell r="Q2529">
            <v>123246.86303603873</v>
          </cell>
        </row>
        <row r="2530">
          <cell r="D2530">
            <v>41610</v>
          </cell>
          <cell r="E2530" t="str">
            <v/>
          </cell>
          <cell r="F2530">
            <v>55098.16390600046</v>
          </cell>
          <cell r="G2530">
            <v>110957.54371000142</v>
          </cell>
          <cell r="H2530">
            <v>0.45014348023428485</v>
          </cell>
          <cell r="I2530">
            <v>79.183110127562912</v>
          </cell>
          <cell r="J2530">
            <v>38328986.247039981</v>
          </cell>
          <cell r="K2530">
            <v>1.5019494740400283</v>
          </cell>
          <cell r="L2530">
            <v>5.4074485818609963</v>
          </cell>
          <cell r="M2530">
            <v>41404417.769899964</v>
          </cell>
          <cell r="N2530">
            <v>1.4224388026400467</v>
          </cell>
          <cell r="O2530">
            <v>8.0882228847739093</v>
          </cell>
          <cell r="P2530"/>
          <cell r="Q2530">
            <v>123246.86303603873</v>
          </cell>
        </row>
        <row r="2531">
          <cell r="D2531">
            <v>41611</v>
          </cell>
          <cell r="E2531" t="str">
            <v/>
          </cell>
          <cell r="F2531">
            <v>45219.569931999911</v>
          </cell>
          <cell r="G2531">
            <v>156177.11364200135</v>
          </cell>
          <cell r="H2531">
            <v>0.42239645373728074</v>
          </cell>
          <cell r="I2531">
            <v>81.601143922661763</v>
          </cell>
          <cell r="J2531">
            <v>38374205.81697198</v>
          </cell>
          <cell r="K2531">
            <v>1.4964940896991872</v>
          </cell>
          <cell r="L2531">
            <v>5.5602883002100256</v>
          </cell>
          <cell r="M2531">
            <v>41368887.143975958</v>
          </cell>
          <cell r="N2531">
            <v>1.4212423987763207</v>
          </cell>
          <cell r="O2531">
            <v>8.13600517358819</v>
          </cell>
          <cell r="P2531"/>
          <cell r="Q2531">
            <v>123246.86303603873</v>
          </cell>
        </row>
        <row r="2532">
          <cell r="D2532">
            <v>41612</v>
          </cell>
          <cell r="E2532" t="str">
            <v/>
          </cell>
          <cell r="F2532">
            <v>40941.714011998964</v>
          </cell>
          <cell r="G2532">
            <v>197118.82765400031</v>
          </cell>
          <cell r="H2532">
            <v>0.39984552709540488</v>
          </cell>
          <cell r="I2532">
            <v>83.539532027858797</v>
          </cell>
          <cell r="J2532">
            <v>38415147.530983977</v>
          </cell>
          <cell r="K2532">
            <v>1.4909248677571214</v>
          </cell>
          <cell r="L2532">
            <v>5.7204094866245558</v>
          </cell>
          <cell r="M2532">
            <v>41347979.252125949</v>
          </cell>
          <cell r="N2532">
            <v>1.4205483317431693</v>
          </cell>
          <cell r="O2532">
            <v>8.1638409528279396</v>
          </cell>
          <cell r="P2532"/>
          <cell r="Q2532">
            <v>123246.86303603873</v>
          </cell>
        </row>
        <row r="2533">
          <cell r="D2533">
            <v>41613</v>
          </cell>
          <cell r="E2533" t="str">
            <v/>
          </cell>
          <cell r="F2533">
            <v>50856.142322000713</v>
          </cell>
          <cell r="G2533">
            <v>247974.96997600101</v>
          </cell>
          <cell r="H2533">
            <v>0.4024037024025357</v>
          </cell>
          <cell r="I2533">
            <v>83.321268521107442</v>
          </cell>
          <cell r="J2533">
            <v>38466003.673305981</v>
          </cell>
          <cell r="K2533">
            <v>1.4857916265621862</v>
          </cell>
          <cell r="L2533">
            <v>5.8717368282484417</v>
          </cell>
          <cell r="M2533">
            <v>41316616.200081952</v>
          </cell>
          <cell r="N2533">
            <v>1.4194950381395064</v>
          </cell>
          <cell r="O2533">
            <v>8.2062468308132566</v>
          </cell>
          <cell r="P2533"/>
          <cell r="Q2533">
            <v>123246.86303603873</v>
          </cell>
        </row>
        <row r="2534">
          <cell r="D2534">
            <v>41614</v>
          </cell>
          <cell r="E2534" t="str">
            <v/>
          </cell>
          <cell r="F2534">
            <v>52539.324909999748</v>
          </cell>
          <cell r="G2534">
            <v>300514.29488600075</v>
          </cell>
          <cell r="H2534">
            <v>0.40638531951671542</v>
          </cell>
          <cell r="I2534">
            <v>82.980653224378727</v>
          </cell>
          <cell r="J2534">
            <v>38518542.998215981</v>
          </cell>
          <cell r="K2534">
            <v>1.480771734594245</v>
          </cell>
          <cell r="L2534">
            <v>6.0232660578802051</v>
          </cell>
          <cell r="M2534">
            <v>41312528.971349955</v>
          </cell>
          <cell r="N2534">
            <v>1.4193788268812473</v>
          </cell>
          <cell r="O2534">
            <v>8.2109376046258564</v>
          </cell>
          <cell r="P2534"/>
          <cell r="Q2534">
            <v>123246.86303603873</v>
          </cell>
        </row>
        <row r="2535">
          <cell r="D2535">
            <v>41615</v>
          </cell>
          <cell r="E2535" t="str">
            <v/>
          </cell>
          <cell r="F2535">
            <v>41523.187498000683</v>
          </cell>
          <cell r="G2535">
            <v>342037.48238400143</v>
          </cell>
          <cell r="H2535">
            <v>0.39646037456661959</v>
          </cell>
          <cell r="I2535">
            <v>83.827617679829416</v>
          </cell>
          <cell r="J2535">
            <v>38560066.185713984</v>
          </cell>
          <cell r="K2535">
            <v>1.4753776894173112</v>
          </cell>
          <cell r="L2535">
            <v>6.1900750032858003</v>
          </cell>
          <cell r="M2535">
            <v>41281540.335997961</v>
          </cell>
          <cell r="N2535">
            <v>1.4183383414846948</v>
          </cell>
          <cell r="O2535">
            <v>8.2530431901572285</v>
          </cell>
          <cell r="P2535"/>
          <cell r="Q2535">
            <v>123246.86303603873</v>
          </cell>
        </row>
        <row r="2536">
          <cell r="D2536">
            <v>41616</v>
          </cell>
          <cell r="E2536" t="str">
            <v/>
          </cell>
          <cell r="F2536">
            <v>43257.123229999408</v>
          </cell>
          <cell r="G2536">
            <v>385294.60561400081</v>
          </cell>
          <cell r="H2536">
            <v>0.39077526612313906</v>
          </cell>
          <cell r="I2536">
            <v>84.309436538931919</v>
          </cell>
          <cell r="J2536">
            <v>38603323.308943987</v>
          </cell>
          <cell r="K2536">
            <v>1.4701003104218602</v>
          </cell>
          <cell r="L2536">
            <v>6.3573541952102293</v>
          </cell>
          <cell r="M2536">
            <v>41239867.238417968</v>
          </cell>
          <cell r="N2536">
            <v>1.4169307208922515</v>
          </cell>
          <cell r="O2536">
            <v>8.3103136776881961</v>
          </cell>
          <cell r="P2536"/>
          <cell r="Q2536">
            <v>123246.86303603873</v>
          </cell>
        </row>
        <row r="2537">
          <cell r="D2537">
            <v>41617</v>
          </cell>
          <cell r="E2537" t="str">
            <v/>
          </cell>
          <cell r="F2537">
            <v>34772.985937999343</v>
          </cell>
          <cell r="G2537">
            <v>420067.59155200014</v>
          </cell>
          <cell r="H2537">
            <v>0.37870478557708276</v>
          </cell>
          <cell r="I2537">
            <v>85.323226526889613</v>
          </cell>
          <cell r="J2537">
            <v>38638096.294881985</v>
          </cell>
          <cell r="K2537">
            <v>1.4645506534789416</v>
          </cell>
          <cell r="L2537">
            <v>6.5377068196767141</v>
          </cell>
          <cell r="M2537">
            <v>41207085.245265961</v>
          </cell>
          <cell r="N2537">
            <v>1.4158285405011632</v>
          </cell>
          <cell r="O2537">
            <v>8.3554052449605116</v>
          </cell>
          <cell r="P2537"/>
          <cell r="Q2537">
            <v>123246.86303603873</v>
          </cell>
        </row>
        <row r="2538">
          <cell r="D2538">
            <v>41618</v>
          </cell>
          <cell r="E2538" t="str">
            <v/>
          </cell>
          <cell r="F2538">
            <v>49747.981408000931</v>
          </cell>
          <cell r="G2538">
            <v>469815.57296000107</v>
          </cell>
          <cell r="H2538">
            <v>0.38119880813730883</v>
          </cell>
          <cell r="I2538">
            <v>85.114853218765901</v>
          </cell>
          <cell r="J2538">
            <v>38687844.276289985</v>
          </cell>
          <cell r="K2538">
            <v>1.459617584491159</v>
          </cell>
          <cell r="L2538">
            <v>6.7019230523890361</v>
          </cell>
          <cell r="M2538">
            <v>41190874.797703966</v>
          </cell>
          <cell r="N2538">
            <v>1.4152957116603508</v>
          </cell>
          <cell r="O2538">
            <v>8.3772823852903517</v>
          </cell>
          <cell r="P2538"/>
          <cell r="Q2538">
            <v>123246.86303603873</v>
          </cell>
        </row>
        <row r="2539">
          <cell r="D2539">
            <v>41619</v>
          </cell>
          <cell r="E2539" t="str">
            <v/>
          </cell>
          <cell r="F2539">
            <v>41039.653725999073</v>
          </cell>
          <cell r="G2539">
            <v>510855.22668600013</v>
          </cell>
          <cell r="H2539">
            <v>0.37681595377078164</v>
          </cell>
          <cell r="I2539">
            <v>85.480632625573378</v>
          </cell>
          <cell r="J2539">
            <v>38728883.930015981</v>
          </cell>
          <cell r="K2539">
            <v>1.4544031516552107</v>
          </cell>
          <cell r="L2539">
            <v>6.8795778450883809</v>
          </cell>
          <cell r="M2539">
            <v>41185820.93136996</v>
          </cell>
          <cell r="N2539">
            <v>1.4151462051494224</v>
          </cell>
          <cell r="O2539">
            <v>8.3834301003608118</v>
          </cell>
          <cell r="P2539"/>
          <cell r="Q2539">
            <v>123246.86303603873</v>
          </cell>
        </row>
        <row r="2540">
          <cell r="D2540">
            <v>41620</v>
          </cell>
          <cell r="E2540" t="str">
            <v/>
          </cell>
          <cell r="F2540">
            <v>35770.239814001077</v>
          </cell>
          <cell r="G2540">
            <v>546625.46650000126</v>
          </cell>
          <cell r="H2540">
            <v>0.36960066233096328</v>
          </cell>
          <cell r="I2540">
            <v>86.078554450513892</v>
          </cell>
          <cell r="J2540">
            <v>38764654.16982998</v>
          </cell>
          <cell r="K2540">
            <v>1.449039791825804</v>
          </cell>
          <cell r="L2540">
            <v>7.0667586330519843</v>
          </cell>
          <cell r="M2540">
            <v>41163058.706609957</v>
          </cell>
          <cell r="N2540">
            <v>1.4143882233604419</v>
          </cell>
          <cell r="O2540">
            <v>8.4146605236764991</v>
          </cell>
          <cell r="P2540"/>
          <cell r="Q2540">
            <v>123246.86303603873</v>
          </cell>
        </row>
        <row r="2541">
          <cell r="D2541">
            <v>41621</v>
          </cell>
          <cell r="E2541" t="str">
            <v/>
          </cell>
          <cell r="F2541">
            <v>45784.247877999791</v>
          </cell>
          <cell r="G2541">
            <v>592409.71437800105</v>
          </cell>
          <cell r="H2541">
            <v>0.36974554083175193</v>
          </cell>
          <cell r="I2541">
            <v>86.066602984094914</v>
          </cell>
          <cell r="J2541">
            <v>38810438.41770798</v>
          </cell>
          <cell r="K2541">
            <v>1.4440982349905418</v>
          </cell>
          <cell r="L2541">
            <v>7.2432925984945662</v>
          </cell>
          <cell r="M2541">
            <v>41142160.57248196</v>
          </cell>
          <cell r="N2541">
            <v>1.4136942681115239</v>
          </cell>
          <cell r="O2541">
            <v>8.4433441635945012</v>
          </cell>
          <cell r="P2541"/>
          <cell r="Q2541">
            <v>123246.86303603873</v>
          </cell>
        </row>
        <row r="2542">
          <cell r="D2542">
            <v>41622</v>
          </cell>
          <cell r="E2542" t="str">
            <v/>
          </cell>
          <cell r="F2542">
            <v>44218.658611998937</v>
          </cell>
          <cell r="G2542">
            <v>636628.37298999995</v>
          </cell>
          <cell r="H2542">
            <v>0.36896237432245621</v>
          </cell>
          <cell r="I2542">
            <v>86.13118136181815</v>
          </cell>
          <cell r="J2542">
            <v>38854657.076319978</v>
          </cell>
          <cell r="K2542">
            <v>1.43914380606579</v>
          </cell>
          <cell r="L2542">
            <v>7.4242835252070201</v>
          </cell>
          <cell r="M2542">
            <v>40998119.067901969</v>
          </cell>
          <cell r="N2542">
            <v>1.4087688622350403</v>
          </cell>
          <cell r="O2542">
            <v>8.6494536248621916</v>
          </cell>
          <cell r="P2542"/>
          <cell r="Q2542">
            <v>123246.86303603873</v>
          </cell>
        </row>
        <row r="2543">
          <cell r="D2543">
            <v>41623</v>
          </cell>
          <cell r="E2543" t="str">
            <v/>
          </cell>
          <cell r="F2543">
            <v>53887.273812000989</v>
          </cell>
          <cell r="G2543">
            <v>690515.64680200093</v>
          </cell>
          <cell r="H2543">
            <v>0.37351357527051837</v>
          </cell>
          <cell r="I2543">
            <v>85.754972652899326</v>
          </cell>
          <cell r="J2543">
            <v>38908544.350131981</v>
          </cell>
          <cell r="K2543">
            <v>1.4345908951400883</v>
          </cell>
          <cell r="L2543">
            <v>7.5941983536596869</v>
          </cell>
          <cell r="M2543">
            <v>40822676.794073991</v>
          </cell>
          <cell r="N2543">
            <v>1.4027642831681242</v>
          </cell>
          <cell r="O2543">
            <v>8.9067898499479483</v>
          </cell>
          <cell r="P2543"/>
          <cell r="Q2543">
            <v>123246.86303603873</v>
          </cell>
        </row>
        <row r="2544">
          <cell r="D2544">
            <v>41624</v>
          </cell>
          <cell r="E2544" t="str">
            <v/>
          </cell>
          <cell r="F2544">
            <v>41295.428125999839</v>
          </cell>
          <cell r="G2544">
            <v>731811.0749280008</v>
          </cell>
          <cell r="H2544">
            <v>0.37111039629159315</v>
          </cell>
          <cell r="I2544">
            <v>85.95389992953703</v>
          </cell>
          <cell r="J2544">
            <v>38949839.778257981</v>
          </cell>
          <cell r="K2544">
            <v>1.4296170040734688</v>
          </cell>
          <cell r="L2544">
            <v>7.7838257417934482</v>
          </cell>
          <cell r="M2544">
            <v>40672063.368111983</v>
          </cell>
          <cell r="N2544">
            <v>1.3976126920426593</v>
          </cell>
          <cell r="O2544">
            <v>9.1329809765064667</v>
          </cell>
          <cell r="P2544"/>
          <cell r="Q2544">
            <v>123246.86303603873</v>
          </cell>
        </row>
        <row r="2545">
          <cell r="D2545">
            <v>41625</v>
          </cell>
          <cell r="E2545" t="str">
            <v/>
          </cell>
          <cell r="F2545">
            <v>43393.348615999683</v>
          </cell>
          <cell r="G2545">
            <v>775204.42354400048</v>
          </cell>
          <cell r="H2545">
            <v>0.36999124428129737</v>
          </cell>
          <cell r="I2545">
            <v>86.046328923254634</v>
          </cell>
          <cell r="J2545">
            <v>38993233.126873977</v>
          </cell>
          <cell r="K2545">
            <v>1.4247645661588408</v>
          </cell>
          <cell r="L2545">
            <v>7.9729195037551275</v>
          </cell>
          <cell r="M2545">
            <v>40537431.971607983</v>
          </cell>
          <cell r="N2545">
            <v>1.3930101244197617</v>
          </cell>
          <cell r="O2545">
            <v>9.3393683216296921</v>
          </cell>
          <cell r="P2545"/>
          <cell r="Q2545">
            <v>123246.86303603873</v>
          </cell>
        </row>
        <row r="2546">
          <cell r="D2546">
            <v>41626</v>
          </cell>
          <cell r="E2546" t="str">
            <v/>
          </cell>
          <cell r="F2546">
            <v>39215.231072000097</v>
          </cell>
          <cell r="G2546">
            <v>814419.6546160006</v>
          </cell>
          <cell r="H2546">
            <v>0.36711308712437807</v>
          </cell>
          <cell r="I2546">
            <v>86.283400511144578</v>
          </cell>
          <cell r="J2546">
            <v>39032448.357945979</v>
          </cell>
          <cell r="K2546">
            <v>1.4198036573186266</v>
          </cell>
          <cell r="L2546">
            <v>8.1704972358136239</v>
          </cell>
          <cell r="M2546">
            <v>40453029.472317986</v>
          </cell>
          <cell r="N2546">
            <v>1.390133472478384</v>
          </cell>
          <cell r="O2546">
            <v>9.47045339914877</v>
          </cell>
          <cell r="P2546"/>
          <cell r="Q2546">
            <v>123246.86303603873</v>
          </cell>
        </row>
        <row r="2547">
          <cell r="D2547">
            <v>41627</v>
          </cell>
          <cell r="E2547" t="str">
            <v/>
          </cell>
          <cell r="F2547">
            <v>75765.574855999614</v>
          </cell>
          <cell r="G2547">
            <v>890185.22947200015</v>
          </cell>
          <cell r="H2547">
            <v>0.38014642343502764</v>
          </cell>
          <cell r="I2547">
            <v>85.202852008019107</v>
          </cell>
          <cell r="J2547">
            <v>39108213.932801977</v>
          </cell>
          <cell r="K2547">
            <v>1.4162106139053383</v>
          </cell>
          <cell r="L2547">
            <v>8.3163274135384935</v>
          </cell>
          <cell r="M2547">
            <v>40406471.20483198</v>
          </cell>
          <cell r="N2547">
            <v>1.3885572289532579</v>
          </cell>
          <cell r="O2547">
            <v>9.5429695765497531</v>
          </cell>
          <cell r="P2547"/>
          <cell r="Q2547">
            <v>123246.86303603873</v>
          </cell>
        </row>
        <row r="2548">
          <cell r="D2548">
            <v>41628</v>
          </cell>
          <cell r="E2548" t="str">
            <v/>
          </cell>
          <cell r="F2548">
            <v>61824.268451999742</v>
          </cell>
          <cell r="G2548">
            <v>952009.49792399991</v>
          </cell>
          <cell r="H2548">
            <v>0.38622057976665158</v>
          </cell>
          <cell r="I2548">
            <v>84.693519460580077</v>
          </cell>
          <cell r="J2548">
            <v>39170038.201253973</v>
          </cell>
          <cell r="K2548">
            <v>1.4121468921984623</v>
          </cell>
          <cell r="L2548">
            <v>8.4840660491130375</v>
          </cell>
          <cell r="M2548">
            <v>40304884.54999198</v>
          </cell>
          <cell r="N2548">
            <v>1.3850898640328713</v>
          </cell>
          <cell r="O2548">
            <v>9.7042195280961359</v>
          </cell>
          <cell r="P2548"/>
          <cell r="Q2548">
            <v>123246.86303603873</v>
          </cell>
        </row>
        <row r="2549">
          <cell r="D2549">
            <v>41629</v>
          </cell>
          <cell r="E2549" t="str">
            <v/>
          </cell>
          <cell r="F2549">
            <v>51840.926362000202</v>
          </cell>
          <cell r="G2549">
            <v>1003850.4242860001</v>
          </cell>
          <cell r="H2549">
            <v>0.38785896840634582</v>
          </cell>
          <cell r="I2549">
            <v>84.555565059846529</v>
          </cell>
          <cell r="J2549">
            <v>39221879.127615973</v>
          </cell>
          <cell r="K2549">
            <v>1.4077607986573915</v>
          </cell>
          <cell r="L2549">
            <v>8.6684994271924545</v>
          </cell>
          <cell r="M2549">
            <v>40215854.648613974</v>
          </cell>
          <cell r="N2549">
            <v>1.3820539048797873</v>
          </cell>
          <cell r="O2549">
            <v>9.8473789030148353</v>
          </cell>
          <cell r="P2549"/>
          <cell r="Q2549">
            <v>123246.86303603873</v>
          </cell>
        </row>
        <row r="2550">
          <cell r="D2550">
            <v>41630</v>
          </cell>
          <cell r="E2550" t="str">
            <v/>
          </cell>
          <cell r="F2550">
            <v>56708.032405999606</v>
          </cell>
          <cell r="G2550">
            <v>1060558.4566919997</v>
          </cell>
          <cell r="H2550">
            <v>0.39114344486652569</v>
          </cell>
          <cell r="I2550">
            <v>84.278312189671396</v>
          </cell>
          <cell r="J2550">
            <v>39278587.160021976</v>
          </cell>
          <cell r="K2550">
            <v>1.4035872608457254</v>
          </cell>
          <cell r="L2550">
            <v>8.8473084643265523</v>
          </cell>
          <cell r="M2550">
            <v>40141773.833577976</v>
          </cell>
          <cell r="N2550">
            <v>1.3795315896444451</v>
          </cell>
          <cell r="O2550">
            <v>9.9677315476427548</v>
          </cell>
          <cell r="P2550"/>
          <cell r="Q2550">
            <v>123246.86303603873</v>
          </cell>
        </row>
        <row r="2551">
          <cell r="D2551">
            <v>41631</v>
          </cell>
          <cell r="E2551" t="str">
            <v/>
          </cell>
          <cell r="F2551">
            <v>55608.833004000444</v>
          </cell>
          <cell r="G2551">
            <v>1116167.2896960001</v>
          </cell>
          <cell r="H2551">
            <v>0.39375454595779713</v>
          </cell>
          <cell r="I2551">
            <v>84.057261462045545</v>
          </cell>
          <cell r="J2551">
            <v>39334195.993025973</v>
          </cell>
          <cell r="K2551">
            <v>1.3994112166540289</v>
          </cell>
          <cell r="L2551">
            <v>9.0295062290919539</v>
          </cell>
          <cell r="M2551">
            <v>40089326.363305978</v>
          </cell>
          <cell r="N2551">
            <v>1.3777526629934007</v>
          </cell>
          <cell r="O2551">
            <v>10.053391061477345</v>
          </cell>
          <cell r="P2551"/>
          <cell r="Q2551">
            <v>123246.86303603873</v>
          </cell>
        </row>
        <row r="2552">
          <cell r="D2552">
            <v>41632</v>
          </cell>
          <cell r="E2552" t="str">
            <v/>
          </cell>
          <cell r="F2552">
            <v>187415.71055200108</v>
          </cell>
          <cell r="G2552">
            <v>1303583.0002480012</v>
          </cell>
          <cell r="H2552">
            <v>0.44070864771449891</v>
          </cell>
          <cell r="I2552">
            <v>80.008254648653732</v>
          </cell>
          <cell r="J2552">
            <v>39521611.703577973</v>
          </cell>
          <cell r="K2552">
            <v>1.3999405181041162</v>
          </cell>
          <cell r="L2552">
            <v>9.0062299352264397</v>
          </cell>
          <cell r="M2552">
            <v>40172078.654721983</v>
          </cell>
          <cell r="N2552">
            <v>1.3806201745154958</v>
          </cell>
          <cell r="O2552">
            <v>9.9156313993143073</v>
          </cell>
          <cell r="P2552"/>
          <cell r="Q2552">
            <v>123246.86303603873</v>
          </cell>
        </row>
        <row r="2553">
          <cell r="D2553">
            <v>41633</v>
          </cell>
          <cell r="E2553" t="str">
            <v/>
          </cell>
          <cell r="F2553">
            <v>276486.59235799906</v>
          </cell>
          <cell r="G2553">
            <v>1580069.5926060001</v>
          </cell>
          <cell r="H2553">
            <v>0.51281454267731585</v>
          </cell>
          <cell r="I2553">
            <v>73.681858281321183</v>
          </cell>
          <cell r="J2553">
            <v>39798098.295935974</v>
          </cell>
          <cell r="K2553">
            <v>1.403606586230471</v>
          </cell>
          <cell r="L2553">
            <v>8.8464729776771005</v>
          </cell>
          <cell r="M2553">
            <v>40324289.49142798</v>
          </cell>
          <cell r="N2553">
            <v>1.3858749520133564</v>
          </cell>
          <cell r="O2553">
            <v>9.6674995225196412</v>
          </cell>
          <cell r="P2553"/>
          <cell r="Q2553">
            <v>123246.86303603873</v>
          </cell>
        </row>
        <row r="2554">
          <cell r="D2554">
            <v>41634</v>
          </cell>
          <cell r="E2554" t="str">
            <v/>
          </cell>
          <cell r="F2554">
            <v>194057.56769400075</v>
          </cell>
          <cell r="G2554">
            <v>1774127.1603000008</v>
          </cell>
          <cell r="H2554">
            <v>0.5536502782353625</v>
          </cell>
          <cell r="I2554">
            <v>70.132662941345245</v>
          </cell>
          <cell r="J2554">
            <v>39992155.863629974</v>
          </cell>
          <cell r="K2554">
            <v>1.404346381552388</v>
          </cell>
          <cell r="L2554">
            <v>8.8145425045868748</v>
          </cell>
          <cell r="M2554">
            <v>40424110.590689987</v>
          </cell>
          <cell r="N2554">
            <v>1.3893293349315345</v>
          </cell>
          <cell r="O2554">
            <v>9.5073871178060987</v>
          </cell>
          <cell r="P2554"/>
          <cell r="Q2554">
            <v>123246.86303603873</v>
          </cell>
        </row>
        <row r="2555">
          <cell r="D2555">
            <v>41635</v>
          </cell>
          <cell r="E2555" t="str">
            <v/>
          </cell>
          <cell r="F2555">
            <v>208722.85693199979</v>
          </cell>
          <cell r="G2555">
            <v>1982850.0172320006</v>
          </cell>
          <cell r="H2555">
            <v>0.59586822510554904</v>
          </cell>
          <cell r="I2555">
            <v>66.537554095588007</v>
          </cell>
          <cell r="J2555">
            <v>40200878.720561974</v>
          </cell>
          <cell r="K2555">
            <v>1.4055925614463258</v>
          </cell>
          <cell r="L2555">
            <v>8.7609880210800064</v>
          </cell>
          <cell r="M2555">
            <v>40548837.131499976</v>
          </cell>
          <cell r="N2555">
            <v>1.3936398212058076</v>
          </cell>
          <cell r="O2555">
            <v>9.3108894152445938</v>
          </cell>
          <cell r="P2555"/>
          <cell r="Q2555">
            <v>123246.86303603873</v>
          </cell>
        </row>
        <row r="2556">
          <cell r="D2556">
            <v>41636</v>
          </cell>
          <cell r="E2556" t="str">
            <v/>
          </cell>
          <cell r="F2556">
            <v>264464.97808399878</v>
          </cell>
          <cell r="G2556">
            <v>2247314.9953159993</v>
          </cell>
          <cell r="H2556">
            <v>0.6512234701604126</v>
          </cell>
          <cell r="I2556">
            <v>61.983090988622969</v>
          </cell>
          <cell r="J2556">
            <v>40465343.698645972</v>
          </cell>
          <cell r="K2556">
            <v>1.4087686647560336</v>
          </cell>
          <cell r="L2556">
            <v>8.6258051443311672</v>
          </cell>
          <cell r="M2556">
            <v>40733186.77408798</v>
          </cell>
          <cell r="N2556">
            <v>1.3999997007063234</v>
          </cell>
          <cell r="O2556">
            <v>9.027547019098602</v>
          </cell>
          <cell r="P2556"/>
          <cell r="Q2556">
            <v>123246.86303603873</v>
          </cell>
        </row>
        <row r="2557">
          <cell r="D2557">
            <v>41637</v>
          </cell>
          <cell r="E2557" t="str">
            <v/>
          </cell>
          <cell r="F2557">
            <v>193145.6854800017</v>
          </cell>
          <cell r="G2557">
            <v>2440460.6807960011</v>
          </cell>
          <cell r="H2557">
            <v>0.68280696567964505</v>
          </cell>
          <cell r="I2557">
            <v>59.480366571865531</v>
          </cell>
          <cell r="J2557">
            <v>40658489.38412597</v>
          </cell>
          <cell r="K2557">
            <v>1.4094453126213591</v>
          </cell>
          <cell r="L2557">
            <v>8.5972470421177949</v>
          </cell>
          <cell r="M2557">
            <v>40816203.963703968</v>
          </cell>
          <cell r="N2557">
            <v>1.4028769412489952</v>
          </cell>
          <cell r="O2557">
            <v>8.9018995758901376</v>
          </cell>
          <cell r="P2557"/>
          <cell r="Q2557">
            <v>123246.86303603873</v>
          </cell>
        </row>
        <row r="2558">
          <cell r="D2558">
            <v>41638</v>
          </cell>
          <cell r="E2558" t="str">
            <v/>
          </cell>
          <cell r="F2558">
            <v>153158.12080999863</v>
          </cell>
          <cell r="G2558">
            <v>2593618.8016059999</v>
          </cell>
          <cell r="H2558">
            <v>0.70146986238711173</v>
          </cell>
          <cell r="I2558">
            <v>58.037098988365408</v>
          </cell>
          <cell r="J2558">
            <v>40811647.504935972</v>
          </cell>
          <cell r="K2558">
            <v>1.4087359130179797</v>
          </cell>
          <cell r="L2558">
            <v>8.6271895866400055</v>
          </cell>
          <cell r="M2558">
            <v>40891747.188439973</v>
          </cell>
          <cell r="N2558">
            <v>1.4054973910397284</v>
          </cell>
          <cell r="O2558">
            <v>8.7888236046613226</v>
          </cell>
          <cell r="P2558"/>
          <cell r="Q2558">
            <v>123246.86303603873</v>
          </cell>
        </row>
        <row r="2559">
          <cell r="D2559">
            <v>41639</v>
          </cell>
          <cell r="E2559" t="str">
            <v>*</v>
          </cell>
          <cell r="F2559">
            <v>162593.74900400089</v>
          </cell>
          <cell r="G2559">
            <v>2756212.5506100007</v>
          </cell>
          <cell r="H2559">
            <v>0.72139833897227579</v>
          </cell>
          <cell r="I2559">
            <v>56.526240629284487</v>
          </cell>
          <cell r="J2559">
            <v>40974241.253939971</v>
          </cell>
          <cell r="K2559">
            <v>1.408356842909203</v>
          </cell>
          <cell r="L2559">
            <v>8.6432276255497431</v>
          </cell>
          <cell r="M2559">
            <v>40974241.253939971</v>
          </cell>
          <cell r="N2559">
            <v>1.408356842909203</v>
          </cell>
          <cell r="O2559">
            <v>8.6432276255497431</v>
          </cell>
          <cell r="P2559"/>
          <cell r="Q2559">
            <v>123246.86303603873</v>
          </cell>
        </row>
        <row r="2560">
          <cell r="D2560">
            <v>41640</v>
          </cell>
          <cell r="E2560" t="str">
            <v/>
          </cell>
          <cell r="F2560">
            <v>198809.01265399996</v>
          </cell>
          <cell r="G2560">
            <v>198809.01265399996</v>
          </cell>
          <cell r="H2560">
            <v>1.4138262334083291</v>
          </cell>
          <cell r="I2560">
            <v>24.981127050184714</v>
          </cell>
          <cell r="J2560">
            <v>198809.01265399996</v>
          </cell>
          <cell r="K2560">
            <v>1.4138262334083291</v>
          </cell>
          <cell r="L2560">
            <v>24.981127050184714</v>
          </cell>
          <cell r="M2560">
            <v>41076689.40054398</v>
          </cell>
          <cell r="N2560">
            <v>1.411619623695054</v>
          </cell>
          <cell r="O2560">
            <v>6.7762364671722919</v>
          </cell>
          <cell r="P2560"/>
          <cell r="Q2560">
            <v>140617.71380117096</v>
          </cell>
        </row>
        <row r="2561">
          <cell r="D2561">
            <v>41641</v>
          </cell>
          <cell r="E2561" t="str">
            <v/>
          </cell>
          <cell r="F2561">
            <v>190731.94548799889</v>
          </cell>
          <cell r="G2561">
            <v>389540.95814199885</v>
          </cell>
          <cell r="H2561">
            <v>1.3851062843078132</v>
          </cell>
          <cell r="I2561">
            <v>25.95448274466381</v>
          </cell>
          <cell r="J2561">
            <v>389540.95814199885</v>
          </cell>
          <cell r="K2561">
            <v>1.3851062843078132</v>
          </cell>
          <cell r="L2561">
            <v>25.95448274466381</v>
          </cell>
          <cell r="M2561">
            <v>41177523.414069973</v>
          </cell>
          <cell r="N2561">
            <v>1.4148257494603897</v>
          </cell>
          <cell r="O2561">
            <v>6.6505784907065824</v>
          </cell>
          <cell r="P2561"/>
          <cell r="Q2561">
            <v>140617.71380117096</v>
          </cell>
        </row>
        <row r="2562">
          <cell r="D2562">
            <v>41642</v>
          </cell>
          <cell r="E2562" t="str">
            <v/>
          </cell>
          <cell r="F2562">
            <v>339932.48671400012</v>
          </cell>
          <cell r="G2562">
            <v>729473.44485599897</v>
          </cell>
          <cell r="H2562">
            <v>1.7292118352586585</v>
          </cell>
          <cell r="I2562">
            <v>16.534618838072102</v>
          </cell>
          <cell r="J2562">
            <v>729473.44485599897</v>
          </cell>
          <cell r="K2562">
            <v>1.7292118352586585</v>
          </cell>
          <cell r="L2562">
            <v>16.534618838072102</v>
          </cell>
          <cell r="M2562">
            <v>41441614.417567968</v>
          </cell>
          <cell r="N2562">
            <v>1.4236390501904777</v>
          </cell>
          <cell r="O2562">
            <v>6.3158416842444716</v>
          </cell>
          <cell r="P2562"/>
          <cell r="Q2562">
            <v>140617.71380117096</v>
          </cell>
        </row>
        <row r="2563">
          <cell r="D2563">
            <v>41643</v>
          </cell>
          <cell r="E2563" t="str">
            <v/>
          </cell>
          <cell r="F2563">
            <v>361169.93665600108</v>
          </cell>
          <cell r="G2563">
            <v>1090643.381512</v>
          </cell>
          <cell r="H2563">
            <v>1.9390220336218371</v>
          </cell>
          <cell r="I2563">
            <v>12.672955507170357</v>
          </cell>
          <cell r="J2563">
            <v>1090643.381512</v>
          </cell>
          <cell r="K2563">
            <v>1.9390220336218371</v>
          </cell>
          <cell r="L2563">
            <v>12.672955507170357</v>
          </cell>
          <cell r="M2563">
            <v>41740499.321399979</v>
          </cell>
          <cell r="N2563">
            <v>1.4336441770476132</v>
          </cell>
          <cell r="O2563">
            <v>5.9542443109785514</v>
          </cell>
          <cell r="P2563"/>
          <cell r="Q2563">
            <v>140617.71380117096</v>
          </cell>
        </row>
        <row r="2564">
          <cell r="D2564">
            <v>41644</v>
          </cell>
          <cell r="E2564" t="str">
            <v/>
          </cell>
          <cell r="F2564">
            <v>305055.29886199959</v>
          </cell>
          <cell r="G2564">
            <v>1395698.6803739995</v>
          </cell>
          <cell r="H2564">
            <v>1.9850965325001284</v>
          </cell>
          <cell r="I2564">
            <v>11.965786397949451</v>
          </cell>
          <cell r="J2564">
            <v>1395698.6803739995</v>
          </cell>
          <cell r="K2564">
            <v>1.9850965325001284</v>
          </cell>
          <cell r="L2564">
            <v>11.965786397949451</v>
          </cell>
          <cell r="M2564">
            <v>41971005.613173977</v>
          </cell>
          <cell r="N2564">
            <v>1.4412974993296959</v>
          </cell>
          <cell r="O2564">
            <v>5.6903608997691091</v>
          </cell>
          <cell r="P2564"/>
          <cell r="Q2564">
            <v>140617.71380117096</v>
          </cell>
        </row>
        <row r="2565">
          <cell r="D2565">
            <v>41645</v>
          </cell>
          <cell r="E2565" t="str">
            <v/>
          </cell>
          <cell r="F2565">
            <v>315936.58131399925</v>
          </cell>
          <cell r="G2565">
            <v>1711635.2616879987</v>
          </cell>
          <cell r="H2565">
            <v>2.0287098680756031</v>
          </cell>
          <cell r="I2565">
            <v>11.336573729216571</v>
          </cell>
          <cell r="J2565">
            <v>1711635.2616879987</v>
          </cell>
          <cell r="K2565">
            <v>2.0287098680756031</v>
          </cell>
          <cell r="L2565">
            <v>11.336573729216571</v>
          </cell>
          <cell r="M2565">
            <v>42210323.319409981</v>
          </cell>
          <cell r="N2565">
            <v>1.4492505526082513</v>
          </cell>
          <cell r="O2565">
            <v>5.4273915011383123</v>
          </cell>
          <cell r="P2565"/>
          <cell r="Q2565">
            <v>140617.71380117096</v>
          </cell>
        </row>
        <row r="2566">
          <cell r="D2566">
            <v>41646</v>
          </cell>
          <cell r="E2566" t="str">
            <v/>
          </cell>
          <cell r="F2566">
            <v>327050.60330800101</v>
          </cell>
          <cell r="G2566">
            <v>2038685.8649959997</v>
          </cell>
          <cell r="H2566">
            <v>2.0711532706923172</v>
          </cell>
          <cell r="I2566">
            <v>10.759389863508984</v>
          </cell>
          <cell r="J2566">
            <v>2038685.8649959997</v>
          </cell>
          <cell r="K2566">
            <v>2.0711532706923172</v>
          </cell>
          <cell r="L2566">
            <v>10.759389863508984</v>
          </cell>
          <cell r="M2566">
            <v>42482397.737123981</v>
          </cell>
          <cell r="N2566">
            <v>1.4583251605916918</v>
          </cell>
          <cell r="O2566">
            <v>5.140836160066975</v>
          </cell>
          <cell r="P2566"/>
          <cell r="Q2566">
            <v>140617.71380117096</v>
          </cell>
        </row>
        <row r="2567">
          <cell r="D2567">
            <v>41647</v>
          </cell>
          <cell r="E2567" t="str">
            <v/>
          </cell>
          <cell r="F2567">
            <v>300159.53868199955</v>
          </cell>
          <cell r="G2567">
            <v>2338845.403677999</v>
          </cell>
          <cell r="H2567">
            <v>2.0790814155400907</v>
          </cell>
          <cell r="I2567">
            <v>10.655244113385265</v>
          </cell>
          <cell r="J2567">
            <v>2338845.403677999</v>
          </cell>
          <cell r="K2567">
            <v>2.0790814155400907</v>
          </cell>
          <cell r="L2567">
            <v>10.655244113385265</v>
          </cell>
          <cell r="M2567">
            <v>42716326.790275984</v>
          </cell>
          <cell r="N2567">
            <v>1.4660872442650987</v>
          </cell>
          <cell r="O2567">
            <v>4.9067240297862469</v>
          </cell>
          <cell r="P2567"/>
          <cell r="Q2567">
            <v>140617.71380117096</v>
          </cell>
        </row>
        <row r="2568">
          <cell r="D2568">
            <v>41648</v>
          </cell>
          <cell r="E2568" t="str">
            <v/>
          </cell>
          <cell r="F2568">
            <v>236093.20415400082</v>
          </cell>
          <cell r="G2568">
            <v>2574938.6078319997</v>
          </cell>
          <cell r="H2568">
            <v>2.0346248137958889</v>
          </cell>
          <cell r="I2568">
            <v>11.254108333995806</v>
          </cell>
          <cell r="J2568">
            <v>2574938.6078319997</v>
          </cell>
          <cell r="K2568">
            <v>2.0346248137958889</v>
          </cell>
          <cell r="L2568">
            <v>11.254108333995806</v>
          </cell>
          <cell r="M2568">
            <v>42890068.554633982</v>
          </cell>
          <cell r="N2568">
            <v>1.4717811506485194</v>
          </cell>
          <cell r="O2568">
            <v>4.7412181448030939</v>
          </cell>
          <cell r="P2568"/>
          <cell r="Q2568">
            <v>140617.71380117096</v>
          </cell>
        </row>
        <row r="2569">
          <cell r="D2569">
            <v>41649</v>
          </cell>
          <cell r="E2569" t="str">
            <v/>
          </cell>
          <cell r="F2569">
            <v>187788.40022999916</v>
          </cell>
          <cell r="G2569">
            <v>2762727.008061999</v>
          </cell>
          <cell r="H2569">
            <v>1.9647076697381161</v>
          </cell>
          <cell r="I2569">
            <v>12.273171499016499</v>
          </cell>
          <cell r="J2569">
            <v>2762727.008061999</v>
          </cell>
          <cell r="K2569">
            <v>1.9647076697381161</v>
          </cell>
          <cell r="L2569">
            <v>12.273171499016499</v>
          </cell>
          <cell r="M2569">
            <v>43019527.743343972</v>
          </cell>
          <cell r="N2569">
            <v>1.4759536876305699</v>
          </cell>
          <cell r="O2569">
            <v>4.6231903690046927</v>
          </cell>
          <cell r="P2569"/>
          <cell r="Q2569">
            <v>140617.71380117096</v>
          </cell>
        </row>
        <row r="2570">
          <cell r="D2570">
            <v>41650</v>
          </cell>
          <cell r="E2570" t="str">
            <v/>
          </cell>
          <cell r="F2570">
            <v>173319.03246000063</v>
          </cell>
          <cell r="G2570">
            <v>2936046.0405219998</v>
          </cell>
          <cell r="H2570">
            <v>1.8981483142906015</v>
          </cell>
          <cell r="I2570">
            <v>13.339240225633775</v>
          </cell>
          <cell r="J2570">
            <v>2936046.0405219998</v>
          </cell>
          <cell r="K2570">
            <v>1.8981483142906015</v>
          </cell>
          <cell r="L2570">
            <v>13.339240225633775</v>
          </cell>
          <cell r="M2570">
            <v>43127861.97580798</v>
          </cell>
          <cell r="N2570">
            <v>1.4794000572292001</v>
          </cell>
          <cell r="O2570">
            <v>4.527737600976744</v>
          </cell>
          <cell r="P2570"/>
          <cell r="Q2570">
            <v>140617.71380117096</v>
          </cell>
        </row>
        <row r="2571">
          <cell r="D2571">
            <v>41651</v>
          </cell>
          <cell r="E2571" t="str">
            <v/>
          </cell>
          <cell r="F2571">
            <v>175862.79058399861</v>
          </cell>
          <cell r="G2571">
            <v>3111908.8311059983</v>
          </cell>
          <cell r="H2571">
            <v>1.8441896750801847</v>
          </cell>
          <cell r="I2571">
            <v>14.278936622124217</v>
          </cell>
          <cell r="J2571">
            <v>3111908.8311059983</v>
          </cell>
          <cell r="K2571">
            <v>1.8441896750801847</v>
          </cell>
          <cell r="L2571">
            <v>14.278936622124217</v>
          </cell>
          <cell r="M2571">
            <v>43228481.957411982</v>
          </cell>
          <cell r="N2571">
            <v>1.4825805962639571</v>
          </cell>
          <cell r="O2571">
            <v>4.4412526816392628</v>
          </cell>
          <cell r="P2571"/>
          <cell r="Q2571">
            <v>140617.71380117096</v>
          </cell>
        </row>
        <row r="2572">
          <cell r="D2572">
            <v>41652</v>
          </cell>
          <cell r="E2572" t="str">
            <v/>
          </cell>
          <cell r="F2572">
            <v>158011.44916800101</v>
          </cell>
          <cell r="G2572">
            <v>3269920.2802739991</v>
          </cell>
          <cell r="H2572">
            <v>1.788767022677562</v>
          </cell>
          <cell r="I2572">
            <v>15.320842622642438</v>
          </cell>
          <cell r="J2572">
            <v>3269920.2802739991</v>
          </cell>
          <cell r="K2572">
            <v>1.788767022677562</v>
          </cell>
          <cell r="L2572">
            <v>15.320842622642438</v>
          </cell>
          <cell r="M2572">
            <v>43302314.555505991</v>
          </cell>
          <cell r="N2572">
            <v>1.4848414305016879</v>
          </cell>
          <cell r="O2572">
            <v>4.3807001426525609</v>
          </cell>
          <cell r="P2572"/>
          <cell r="Q2572">
            <v>140617.71380117096</v>
          </cell>
        </row>
        <row r="2573">
          <cell r="D2573">
            <v>41653</v>
          </cell>
          <cell r="E2573" t="str">
            <v/>
          </cell>
          <cell r="F2573">
            <v>173551.24140800041</v>
          </cell>
          <cell r="G2573">
            <v>3443471.5216819993</v>
          </cell>
          <cell r="H2573">
            <v>1.7491555288439491</v>
          </cell>
          <cell r="I2573">
            <v>16.116771682706897</v>
          </cell>
          <cell r="J2573">
            <v>3443471.5216819993</v>
          </cell>
          <cell r="K2573">
            <v>1.7491555288439491</v>
          </cell>
          <cell r="L2573">
            <v>16.116771682706897</v>
          </cell>
          <cell r="M2573">
            <v>43401103.086043991</v>
          </cell>
          <cell r="N2573">
            <v>1.4879570242113767</v>
          </cell>
          <cell r="O2573">
            <v>4.2984953155783661</v>
          </cell>
          <cell r="P2573"/>
          <cell r="Q2573">
            <v>140617.71380117096</v>
          </cell>
        </row>
        <row r="2574">
          <cell r="D2574">
            <v>41654</v>
          </cell>
          <cell r="E2574" t="str">
            <v/>
          </cell>
          <cell r="F2574">
            <v>172328.64586400025</v>
          </cell>
          <cell r="G2574">
            <v>3615800.1675459994</v>
          </cell>
          <cell r="H2574">
            <v>1.7142459366385983</v>
          </cell>
          <cell r="I2574">
            <v>16.855980435280227</v>
          </cell>
          <cell r="J2574">
            <v>3615800.1675459994</v>
          </cell>
          <cell r="K2574">
            <v>1.7142459366385983</v>
          </cell>
          <cell r="L2574">
            <v>16.855980435280227</v>
          </cell>
          <cell r="M2574">
            <v>43490235.163309984</v>
          </cell>
          <cell r="N2574">
            <v>1.4907404798340231</v>
          </cell>
          <cell r="O2574">
            <v>4.2262546632816367</v>
          </cell>
          <cell r="P2574"/>
          <cell r="Q2574">
            <v>140617.71380117096</v>
          </cell>
        </row>
        <row r="2575">
          <cell r="D2575">
            <v>41655</v>
          </cell>
          <cell r="E2575" t="str">
            <v/>
          </cell>
          <cell r="F2575">
            <v>207060.01845199949</v>
          </cell>
          <cell r="G2575">
            <v>3822860.1859979988</v>
          </cell>
          <cell r="H2575">
            <v>1.6991370088886006</v>
          </cell>
          <cell r="I2575">
            <v>17.187370619354759</v>
          </cell>
          <cell r="J2575">
            <v>3822860.1859979988</v>
          </cell>
          <cell r="K2575">
            <v>1.6991370088886006</v>
          </cell>
          <cell r="L2575">
            <v>17.187370619354759</v>
          </cell>
          <cell r="M2575">
            <v>43581520.212753981</v>
          </cell>
          <cell r="N2575">
            <v>1.4935967040610665</v>
          </cell>
          <cell r="O2575">
            <v>4.1532869477596162</v>
          </cell>
          <cell r="P2575"/>
          <cell r="Q2575">
            <v>140617.71380117096</v>
          </cell>
        </row>
        <row r="2576">
          <cell r="D2576">
            <v>41656</v>
          </cell>
          <cell r="E2576" t="str">
            <v/>
          </cell>
          <cell r="F2576">
            <v>173269.70775400056</v>
          </cell>
          <cell r="G2576">
            <v>3996129.8937519994</v>
          </cell>
          <cell r="H2576">
            <v>1.6716703606113914</v>
          </cell>
          <cell r="I2576">
            <v>17.808223801951193</v>
          </cell>
          <cell r="J2576">
            <v>3996129.8937519994</v>
          </cell>
          <cell r="K2576">
            <v>1.6716703606113914</v>
          </cell>
          <cell r="L2576">
            <v>17.808223801951193</v>
          </cell>
          <cell r="M2576">
            <v>43628850.083897978</v>
          </cell>
          <cell r="N2576">
            <v>1.4949457578649639</v>
          </cell>
          <cell r="O2576">
            <v>4.1192272987611851</v>
          </cell>
          <cell r="P2576"/>
          <cell r="Q2576">
            <v>140617.71380117096</v>
          </cell>
        </row>
        <row r="2577">
          <cell r="D2577">
            <v>41657</v>
          </cell>
          <cell r="E2577" t="str">
            <v/>
          </cell>
          <cell r="F2577">
            <v>225401.0301859985</v>
          </cell>
          <cell r="G2577">
            <v>4221530.9239379978</v>
          </cell>
          <cell r="H2577">
            <v>1.6678517196343452</v>
          </cell>
          <cell r="I2577">
            <v>17.896464339032569</v>
          </cell>
          <cell r="J2577">
            <v>4221530.9239379978</v>
          </cell>
          <cell r="K2577">
            <v>1.6678517196343452</v>
          </cell>
          <cell r="L2577">
            <v>17.896464339032569</v>
          </cell>
          <cell r="M2577">
            <v>43582055.277411968</v>
          </cell>
          <cell r="N2577">
            <v>1.493069718884553</v>
          </cell>
          <cell r="O2577">
            <v>4.1666620058135928</v>
          </cell>
          <cell r="P2577"/>
          <cell r="Q2577">
            <v>140617.71380117096</v>
          </cell>
        </row>
        <row r="2578">
          <cell r="D2578">
            <v>41658</v>
          </cell>
          <cell r="E2578" t="str">
            <v/>
          </cell>
          <cell r="F2578">
            <v>187391.91736400023</v>
          </cell>
          <cell r="G2578">
            <v>4408922.8413019981</v>
          </cell>
          <cell r="H2578">
            <v>1.6502086708858839</v>
          </cell>
          <cell r="I2578">
            <v>18.310403101222008</v>
          </cell>
          <cell r="J2578">
            <v>4408922.8413019981</v>
          </cell>
          <cell r="K2578">
            <v>1.6502086708858839</v>
          </cell>
          <cell r="L2578">
            <v>18.310403101222008</v>
          </cell>
          <cell r="M2578">
            <v>43368522.675525978</v>
          </cell>
          <cell r="N2578">
            <v>1.4854831674524642</v>
          </cell>
          <cell r="O2578">
            <v>4.3636508659209756</v>
          </cell>
          <cell r="P2578"/>
          <cell r="Q2578">
            <v>140617.71380117096</v>
          </cell>
        </row>
        <row r="2579">
          <cell r="D2579">
            <v>41659</v>
          </cell>
          <cell r="E2579" t="str">
            <v/>
          </cell>
          <cell r="F2579">
            <v>174205.86287399975</v>
          </cell>
          <cell r="G2579">
            <v>4583128.7041759975</v>
          </cell>
          <cell r="H2579">
            <v>1.6296413091512769</v>
          </cell>
          <cell r="I2579">
            <v>18.806182977133702</v>
          </cell>
          <cell r="J2579">
            <v>4583128.7041759975</v>
          </cell>
          <cell r="K2579">
            <v>1.6296413091512769</v>
          </cell>
          <cell r="L2579">
            <v>18.806182977133702</v>
          </cell>
          <cell r="M2579">
            <v>43288774.572845973</v>
          </cell>
          <cell r="N2579">
            <v>1.482481010983203</v>
          </cell>
          <cell r="O2579">
            <v>4.4439374678502119</v>
          </cell>
          <cell r="P2579"/>
          <cell r="Q2579">
            <v>140617.71380117096</v>
          </cell>
        </row>
        <row r="2580">
          <cell r="D2580">
            <v>41660</v>
          </cell>
          <cell r="E2580" t="str">
            <v/>
          </cell>
          <cell r="F2580">
            <v>172733.54697600112</v>
          </cell>
          <cell r="G2580">
            <v>4755862.2511519985</v>
          </cell>
          <cell r="H2580">
            <v>1.6105341559418247</v>
          </cell>
          <cell r="I2580">
            <v>19.27988619029064</v>
          </cell>
          <cell r="J2580">
            <v>4755862.2511519985</v>
          </cell>
          <cell r="K2580">
            <v>1.6105341559418247</v>
          </cell>
          <cell r="L2580">
            <v>19.27988619029064</v>
          </cell>
          <cell r="M2580">
            <v>43159494.904207967</v>
          </cell>
          <cell r="N2580">
            <v>1.4777839858847357</v>
          </cell>
          <cell r="O2580">
            <v>4.5722703248061265</v>
          </cell>
          <cell r="P2580"/>
          <cell r="Q2580">
            <v>140617.71380117096</v>
          </cell>
        </row>
        <row r="2581">
          <cell r="D2581">
            <v>41661</v>
          </cell>
          <cell r="E2581" t="str">
            <v/>
          </cell>
          <cell r="F2581">
            <v>191554.50658800011</v>
          </cell>
          <cell r="G2581">
            <v>4947416.7577399984</v>
          </cell>
          <cell r="H2581">
            <v>1.599247874384087</v>
          </cell>
          <cell r="I2581">
            <v>19.565780232434893</v>
          </cell>
          <cell r="J2581">
            <v>4947416.7577399984</v>
          </cell>
          <cell r="K2581">
            <v>1.599247874384087</v>
          </cell>
          <cell r="L2581">
            <v>19.565780232434893</v>
          </cell>
          <cell r="M2581">
            <v>43109584.906521969</v>
          </cell>
          <cell r="N2581">
            <v>1.4758058015173876</v>
          </cell>
          <cell r="O2581">
            <v>4.6273272295918044</v>
          </cell>
          <cell r="P2581"/>
          <cell r="Q2581">
            <v>140617.71380117096</v>
          </cell>
        </row>
        <row r="2582">
          <cell r="D2582">
            <v>41662</v>
          </cell>
          <cell r="E2582" t="str">
            <v/>
          </cell>
          <cell r="F2582">
            <v>207880.375215999</v>
          </cell>
          <cell r="G2582">
            <v>5155297.1329559973</v>
          </cell>
          <cell r="H2582">
            <v>1.5939908817157564</v>
          </cell>
          <cell r="I2582">
            <v>19.700515144442456</v>
          </cell>
          <cell r="J2582">
            <v>5155297.1329559973</v>
          </cell>
          <cell r="K2582">
            <v>1.5939908817157564</v>
          </cell>
          <cell r="L2582">
            <v>19.700515144442456</v>
          </cell>
          <cell r="M2582">
            <v>43004029.026715964</v>
          </cell>
          <cell r="N2582">
            <v>1.4719237150161821</v>
          </cell>
          <cell r="O2582">
            <v>4.7371404236920434</v>
          </cell>
          <cell r="P2582"/>
          <cell r="Q2582">
            <v>140617.71380117096</v>
          </cell>
        </row>
        <row r="2583">
          <cell r="D2583">
            <v>41663</v>
          </cell>
          <cell r="E2583" t="str">
            <v/>
          </cell>
          <cell r="F2583">
            <v>183558.49668000126</v>
          </cell>
          <cell r="G2583">
            <v>5338855.629635999</v>
          </cell>
          <cell r="H2583">
            <v>1.5819651158319958</v>
          </cell>
          <cell r="I2583">
            <v>20.012533875016114</v>
          </cell>
          <cell r="J2583">
            <v>5338855.629635999</v>
          </cell>
          <cell r="K2583">
            <v>1.5819651158319958</v>
          </cell>
          <cell r="L2583">
            <v>20.012533875016114</v>
          </cell>
          <cell r="M2583">
            <v>42952075.013339959</v>
          </cell>
          <cell r="N2583">
            <v>1.4698773717810698</v>
          </cell>
          <cell r="O2583">
            <v>4.7959795390643212</v>
          </cell>
          <cell r="P2583"/>
          <cell r="Q2583">
            <v>140617.71380117096</v>
          </cell>
        </row>
        <row r="2584">
          <cell r="D2584">
            <v>41664</v>
          </cell>
          <cell r="E2584" t="str">
            <v/>
          </cell>
          <cell r="F2584">
            <v>204324.91933200011</v>
          </cell>
          <cell r="G2584">
            <v>5543180.5489679994</v>
          </cell>
          <cell r="H2584">
            <v>1.5768086108428359</v>
          </cell>
          <cell r="I2584">
            <v>20.147962280416966</v>
          </cell>
          <cell r="J2584">
            <v>5543180.5489679994</v>
          </cell>
          <cell r="K2584">
            <v>1.5768086108428359</v>
          </cell>
          <cell r="L2584">
            <v>20.147962280416966</v>
          </cell>
          <cell r="M2584">
            <v>42974944.751361959</v>
          </cell>
          <cell r="N2584">
            <v>1.4703918765830224</v>
          </cell>
          <cell r="O2584">
            <v>4.7811233356506611</v>
          </cell>
          <cell r="P2584"/>
          <cell r="Q2584">
            <v>140617.71380117096</v>
          </cell>
        </row>
        <row r="2585">
          <cell r="D2585">
            <v>41665</v>
          </cell>
          <cell r="E2585" t="str">
            <v/>
          </cell>
          <cell r="F2585">
            <v>193210.08432799971</v>
          </cell>
          <cell r="G2585">
            <v>5736390.6332959989</v>
          </cell>
          <cell r="H2585">
            <v>1.5690086476934719</v>
          </cell>
          <cell r="I2585">
            <v>20.354708774247054</v>
          </cell>
          <cell r="J2585">
            <v>5736390.6332959989</v>
          </cell>
          <cell r="K2585">
            <v>1.5690086476934719</v>
          </cell>
          <cell r="L2585">
            <v>20.354708774247054</v>
          </cell>
          <cell r="M2585">
            <v>42970573.120967969</v>
          </cell>
          <cell r="N2585">
            <v>1.4699742976677459</v>
          </cell>
          <cell r="O2585">
            <v>4.7931776081470474</v>
          </cell>
          <cell r="P2585"/>
          <cell r="Q2585">
            <v>140617.71380117096</v>
          </cell>
        </row>
        <row r="2586">
          <cell r="D2586">
            <v>41666</v>
          </cell>
          <cell r="E2586" t="str">
            <v/>
          </cell>
          <cell r="F2586">
            <v>196496.37769200004</v>
          </cell>
          <cell r="G2586">
            <v>5932887.0109879989</v>
          </cell>
          <cell r="H2586">
            <v>1.5626520302642593</v>
          </cell>
          <cell r="I2586">
            <v>20.524897549833156</v>
          </cell>
          <cell r="J2586">
            <v>5932887.0109879989</v>
          </cell>
          <cell r="K2586">
            <v>1.5626520302642593</v>
          </cell>
          <cell r="L2586">
            <v>20.524897549833156</v>
          </cell>
          <cell r="M2586">
            <v>42953359.550571971</v>
          </cell>
          <cell r="N2586">
            <v>1.4691176429052137</v>
          </cell>
          <cell r="O2586">
            <v>4.8179936260295371</v>
          </cell>
          <cell r="P2586"/>
          <cell r="Q2586">
            <v>140617.71380117096</v>
          </cell>
        </row>
        <row r="2587">
          <cell r="D2587">
            <v>41667</v>
          </cell>
          <cell r="E2587" t="str">
            <v/>
          </cell>
          <cell r="F2587">
            <v>188227.29248199938</v>
          </cell>
          <cell r="G2587">
            <v>6121114.3034699988</v>
          </cell>
          <cell r="H2587">
            <v>1.5546492629871498</v>
          </cell>
          <cell r="I2587">
            <v>20.741353070901379</v>
          </cell>
          <cell r="J2587">
            <v>6121114.3034699988</v>
          </cell>
          <cell r="K2587">
            <v>1.5546492629871498</v>
          </cell>
          <cell r="L2587">
            <v>20.741353070901379</v>
          </cell>
          <cell r="M2587">
            <v>42705407.203439966</v>
          </cell>
          <cell r="N2587">
            <v>1.460370866565498</v>
          </cell>
          <cell r="O2587">
            <v>5.0781682821416592</v>
          </cell>
          <cell r="P2587"/>
          <cell r="Q2587">
            <v>140617.71380117096</v>
          </cell>
        </row>
        <row r="2588">
          <cell r="D2588">
            <v>41668</v>
          </cell>
          <cell r="E2588" t="str">
            <v/>
          </cell>
          <cell r="F2588">
            <v>180908.54367400045</v>
          </cell>
          <cell r="G2588">
            <v>6302022.8471439993</v>
          </cell>
          <cell r="H2588">
            <v>1.5454036819814103</v>
          </cell>
          <cell r="I2588">
            <v>20.994502161885343</v>
          </cell>
          <cell r="J2588">
            <v>6302022.8471439993</v>
          </cell>
          <cell r="K2588">
            <v>1.5454036819814103</v>
          </cell>
          <cell r="L2588">
            <v>20.994502161885343</v>
          </cell>
          <cell r="M2588">
            <v>42695924.408743963</v>
          </cell>
          <cell r="N2588">
            <v>1.4597805900246623</v>
          </cell>
          <cell r="O2588">
            <v>5.0961789780610056</v>
          </cell>
          <cell r="P2588"/>
          <cell r="Q2588">
            <v>140617.71380117096</v>
          </cell>
        </row>
        <row r="2589">
          <cell r="D2589">
            <v>41669</v>
          </cell>
          <cell r="E2589" t="str">
            <v/>
          </cell>
          <cell r="F2589">
            <v>194880.72082599861</v>
          </cell>
          <cell r="G2589">
            <v>6496903.5679699983</v>
          </cell>
          <cell r="H2589">
            <v>1.5400865681252678</v>
          </cell>
          <cell r="I2589">
            <v>21.141598495096691</v>
          </cell>
          <cell r="J2589">
            <v>6496903.5679699983</v>
          </cell>
          <cell r="K2589">
            <v>1.5400865681252678</v>
          </cell>
          <cell r="L2589">
            <v>21.141598495096691</v>
          </cell>
          <cell r="M2589">
            <v>42706674.725411959</v>
          </cell>
          <cell r="N2589">
            <v>1.4598821758798453</v>
          </cell>
          <cell r="O2589">
            <v>5.0930752232267285</v>
          </cell>
          <cell r="P2589"/>
          <cell r="Q2589">
            <v>140617.71380117096</v>
          </cell>
        </row>
        <row r="2590">
          <cell r="D2590">
            <v>41670</v>
          </cell>
          <cell r="E2590" t="str">
            <v>*</v>
          </cell>
          <cell r="F2590">
            <v>190415.78096000082</v>
          </cell>
          <cell r="G2590">
            <v>6687319.3489299994</v>
          </cell>
          <cell r="H2590">
            <v>1.534088225205845</v>
          </cell>
          <cell r="I2590">
            <v>21.308878116961104</v>
          </cell>
          <cell r="J2590">
            <v>6687319.3489299994</v>
          </cell>
          <cell r="K2590">
            <v>1.534088225205845</v>
          </cell>
          <cell r="L2590">
            <v>21.308878116961104</v>
          </cell>
          <cell r="M2590">
            <v>42695709.213609964</v>
          </cell>
          <cell r="N2590">
            <v>1.4592415274662218</v>
          </cell>
          <cell r="O2590">
            <v>5.112677793882292</v>
          </cell>
          <cell r="P2590"/>
          <cell r="Q2590">
            <v>140617.71380117096</v>
          </cell>
        </row>
        <row r="2591">
          <cell r="D2591">
            <v>41671</v>
          </cell>
          <cell r="E2591" t="str">
            <v/>
          </cell>
          <cell r="F2591">
            <v>204043.0176700002</v>
          </cell>
          <cell r="G2591">
            <v>204043.0176700002</v>
          </cell>
          <cell r="H2591">
            <v>1.7697363852938286</v>
          </cell>
          <cell r="I2591">
            <v>10.865708721392309</v>
          </cell>
          <cell r="J2591">
            <v>6891362.3665999994</v>
          </cell>
          <cell r="K2591">
            <v>1.5401603131431971</v>
          </cell>
          <cell r="L2591">
            <v>18.340943194782533</v>
          </cell>
          <cell r="M2591">
            <v>42682411.354029968</v>
          </cell>
          <cell r="N2591">
            <v>1.4585001883019983</v>
          </cell>
          <cell r="O2591">
            <v>6.549293983168047</v>
          </cell>
          <cell r="P2591"/>
          <cell r="Q2591">
            <v>115295.7126075718</v>
          </cell>
        </row>
        <row r="2592">
          <cell r="D2592">
            <v>41672</v>
          </cell>
          <cell r="E2592" t="str">
            <v/>
          </cell>
          <cell r="F2592">
            <v>177834.2839839996</v>
          </cell>
          <cell r="G2592">
            <v>381877.30165399984</v>
          </cell>
          <cell r="H2592">
            <v>1.6560776329722813</v>
          </cell>
          <cell r="I2592">
            <v>13.185823680092446</v>
          </cell>
          <cell r="J2592">
            <v>7069196.6505839992</v>
          </cell>
          <cell r="K2592">
            <v>1.5402170490626339</v>
          </cell>
          <cell r="L2592">
            <v>18.339316063523881</v>
          </cell>
          <cell r="M2592">
            <v>42627208.664649963</v>
          </cell>
          <cell r="N2592">
            <v>1.4563274926814553</v>
          </cell>
          <cell r="O2592">
            <v>6.6253940547280283</v>
          </cell>
          <cell r="P2592"/>
          <cell r="Q2592">
            <v>115295.7126075718</v>
          </cell>
        </row>
        <row r="2593">
          <cell r="D2593">
            <v>41673</v>
          </cell>
          <cell r="E2593" t="str">
            <v/>
          </cell>
          <cell r="F2593">
            <v>166533.39945600013</v>
          </cell>
          <cell r="G2593">
            <v>548410.70111000002</v>
          </cell>
          <cell r="H2593">
            <v>1.5855192088440369</v>
          </cell>
          <cell r="I2593">
            <v>14.881526713369354</v>
          </cell>
          <cell r="J2593">
            <v>7235730.0500399992</v>
          </cell>
          <cell r="K2593">
            <v>1.5378691345807334</v>
          </cell>
          <cell r="L2593">
            <v>18.406777415040676</v>
          </cell>
          <cell r="M2593">
            <v>42608164.906963974</v>
          </cell>
          <cell r="N2593">
            <v>1.4553907518929601</v>
          </cell>
          <cell r="O2593">
            <v>6.6584498623722732</v>
          </cell>
          <cell r="P2593"/>
          <cell r="Q2593">
            <v>115295.7126075718</v>
          </cell>
        </row>
        <row r="2594">
          <cell r="D2594">
            <v>41674</v>
          </cell>
          <cell r="E2594" t="str">
            <v/>
          </cell>
          <cell r="F2594">
            <v>202657.8347140002</v>
          </cell>
          <cell r="G2594">
            <v>751068.53582400025</v>
          </cell>
          <cell r="H2594">
            <v>1.6285699590157081</v>
          </cell>
          <cell r="I2594">
            <v>13.82167154450844</v>
          </cell>
          <cell r="J2594">
            <v>7438387.8847539993</v>
          </cell>
          <cell r="K2594">
            <v>1.5431277178193177</v>
          </cell>
          <cell r="L2594">
            <v>18.256041749202723</v>
          </cell>
          <cell r="M2594">
            <v>42640214.488355972</v>
          </cell>
          <cell r="N2594">
            <v>1.4561992598680669</v>
          </cell>
          <cell r="O2594">
            <v>6.6299103702861073</v>
          </cell>
          <cell r="P2594"/>
          <cell r="Q2594">
            <v>115295.7126075718</v>
          </cell>
        </row>
        <row r="2595">
          <cell r="D2595">
            <v>41675</v>
          </cell>
          <cell r="E2595" t="str">
            <v/>
          </cell>
          <cell r="F2595">
            <v>262707.94242999959</v>
          </cell>
          <cell r="G2595">
            <v>1013776.4782539998</v>
          </cell>
          <cell r="H2595">
            <v>1.7585675222886339</v>
          </cell>
          <cell r="I2595">
            <v>11.073421728293864</v>
          </cell>
          <cell r="J2595">
            <v>7701095.8271839991</v>
          </cell>
          <cell r="K2595">
            <v>1.5603072819741066</v>
          </cell>
          <cell r="L2595">
            <v>17.772476493101983</v>
          </cell>
          <cell r="M2595">
            <v>42733981.940499969</v>
          </cell>
          <cell r="N2595">
            <v>1.4591147533043509</v>
          </cell>
          <cell r="O2595">
            <v>6.5279123256655858</v>
          </cell>
          <cell r="P2595"/>
          <cell r="Q2595">
            <v>115295.7126075718</v>
          </cell>
        </row>
        <row r="2596">
          <cell r="D2596">
            <v>41676</v>
          </cell>
          <cell r="E2596" t="str">
            <v/>
          </cell>
          <cell r="F2596">
            <v>343990.25683799974</v>
          </cell>
          <cell r="G2596">
            <v>1357766.7350919996</v>
          </cell>
          <cell r="H2596">
            <v>1.9627308833147814</v>
          </cell>
          <cell r="I2596">
            <v>7.8583550153341619</v>
          </cell>
          <cell r="J2596">
            <v>8045086.0840219986</v>
          </cell>
          <cell r="K2596">
            <v>1.5927951072226341</v>
          </cell>
          <cell r="L2596">
            <v>16.894149310776907</v>
          </cell>
          <cell r="M2596">
            <v>42950871.937439971</v>
          </cell>
          <cell r="N2596">
            <v>1.4662321879818225</v>
          </cell>
          <cell r="O2596">
            <v>6.2848484014420443</v>
          </cell>
          <cell r="P2596"/>
          <cell r="Q2596">
            <v>115295.7126075718</v>
          </cell>
        </row>
        <row r="2597">
          <cell r="D2597">
            <v>41677</v>
          </cell>
          <cell r="E2597" t="str">
            <v/>
          </cell>
          <cell r="F2597">
            <v>302028.50459600106</v>
          </cell>
          <cell r="G2597">
            <v>1659795.2396880006</v>
          </cell>
          <cell r="H2597">
            <v>2.0565691499454974</v>
          </cell>
          <cell r="I2597">
            <v>6.7285854438044579</v>
          </cell>
          <cell r="J2597">
            <v>8347114.588618</v>
          </cell>
          <cell r="K2597">
            <v>1.6157105227345741</v>
          </cell>
          <cell r="L2597">
            <v>16.30198137321165</v>
          </cell>
          <cell r="M2597">
            <v>43061835.259211972</v>
          </cell>
          <cell r="N2597">
            <v>1.4697314731148712</v>
          </cell>
          <cell r="O2597">
            <v>6.1683806268715387</v>
          </cell>
          <cell r="P2597"/>
          <cell r="Q2597">
            <v>115295.7126075718</v>
          </cell>
        </row>
        <row r="2598">
          <cell r="D2598">
            <v>41678</v>
          </cell>
          <cell r="E2598" t="str">
            <v/>
          </cell>
          <cell r="F2598">
            <v>338751.21263199934</v>
          </cell>
          <cell r="G2598">
            <v>1998546.4523199999</v>
          </cell>
          <cell r="H2598">
            <v>2.1667614596415934</v>
          </cell>
          <cell r="I2598">
            <v>5.61920964067395</v>
          </cell>
          <cell r="J2598">
            <v>8685865.8012499996</v>
          </cell>
          <cell r="K2598">
            <v>1.6445785125994028</v>
          </cell>
          <cell r="L2598">
            <v>15.586799668518946</v>
          </cell>
          <cell r="M2598">
            <v>43250228.159233972</v>
          </cell>
          <cell r="N2598">
            <v>1.4758715923470205</v>
          </cell>
          <cell r="O2598">
            <v>5.9687445242447623</v>
          </cell>
          <cell r="P2598"/>
          <cell r="Q2598">
            <v>115295.7126075718</v>
          </cell>
        </row>
        <row r="2599">
          <cell r="D2599">
            <v>41679</v>
          </cell>
          <cell r="E2599" t="str">
            <v/>
          </cell>
          <cell r="F2599">
            <v>330379.75640800095</v>
          </cell>
          <cell r="G2599">
            <v>2328926.208728001</v>
          </cell>
          <cell r="H2599">
            <v>2.2443989710902872</v>
          </cell>
          <cell r="I2599">
            <v>4.9561976151288656</v>
          </cell>
          <cell r="J2599">
            <v>9016245.5576579999</v>
          </cell>
          <cell r="K2599">
            <v>1.6706618638272055</v>
          </cell>
          <cell r="L2599">
            <v>14.968940360964789</v>
          </cell>
          <cell r="M2599">
            <v>43441505.771361969</v>
          </cell>
          <cell r="N2599">
            <v>1.4821077192891394</v>
          </cell>
          <cell r="O2599">
            <v>5.7720207461264383</v>
          </cell>
          <cell r="P2599"/>
          <cell r="Q2599">
            <v>115295.7126075718</v>
          </cell>
        </row>
        <row r="2600">
          <cell r="D2600">
            <v>41680</v>
          </cell>
          <cell r="E2600" t="str">
            <v/>
          </cell>
          <cell r="F2600">
            <v>325910.14680599992</v>
          </cell>
          <cell r="G2600">
            <v>2654836.3555340008</v>
          </cell>
          <cell r="H2600">
            <v>2.3026323316723656</v>
          </cell>
          <cell r="I2600">
            <v>4.5142214539810706</v>
          </cell>
          <cell r="J2600">
            <v>9342155.7044639997</v>
          </cell>
          <cell r="K2600">
            <v>1.694843182283313</v>
          </cell>
          <cell r="L2600">
            <v>14.419160756902038</v>
          </cell>
          <cell r="M2600">
            <v>43631063.546951972</v>
          </cell>
          <cell r="N2600">
            <v>1.4882827333857129</v>
          </cell>
          <cell r="O2600">
            <v>5.5830668515294395</v>
          </cell>
          <cell r="P2600"/>
          <cell r="Q2600">
            <v>115295.7126075718</v>
          </cell>
        </row>
        <row r="2601">
          <cell r="D2601">
            <v>41681</v>
          </cell>
          <cell r="E2601" t="str">
            <v/>
          </cell>
          <cell r="F2601">
            <v>286663.68779000023</v>
          </cell>
          <cell r="G2601">
            <v>2941500.0433240011</v>
          </cell>
          <cell r="H2601">
            <v>2.3193325128906386</v>
          </cell>
          <cell r="I2601">
            <v>4.3954400514984453</v>
          </cell>
          <cell r="J2601">
            <v>9628819.3922540005</v>
          </cell>
          <cell r="K2601">
            <v>1.7110594639481893</v>
          </cell>
          <cell r="L2601">
            <v>14.062441630239253</v>
          </cell>
          <cell r="M2601">
            <v>43771345.01744397</v>
          </cell>
          <cell r="N2601">
            <v>1.4927748082269929</v>
          </cell>
          <cell r="O2601">
            <v>5.4491791374425613</v>
          </cell>
          <cell r="P2601"/>
          <cell r="Q2601">
            <v>115295.7126075718</v>
          </cell>
        </row>
        <row r="2602">
          <cell r="D2602">
            <v>41682</v>
          </cell>
          <cell r="E2602" t="str">
            <v/>
          </cell>
          <cell r="F2602">
            <v>259142.26687999949</v>
          </cell>
          <cell r="G2602">
            <v>3200642.3102040007</v>
          </cell>
          <cell r="H2602">
            <v>2.3133574222731652</v>
          </cell>
          <cell r="I2602">
            <v>4.4375471856487376</v>
          </cell>
          <cell r="J2602">
            <v>9887961.6591340005</v>
          </cell>
          <cell r="K2602">
            <v>1.7218321791644231</v>
          </cell>
          <cell r="L2602">
            <v>13.830633975251871</v>
          </cell>
          <cell r="M2602">
            <v>43878895.028199971</v>
          </cell>
          <cell r="N2602">
            <v>1.4961490679529614</v>
          </cell>
          <cell r="O2602">
            <v>5.3505469137431705</v>
          </cell>
          <cell r="P2602"/>
          <cell r="Q2602">
            <v>115295.7126075718</v>
          </cell>
        </row>
        <row r="2603">
          <cell r="D2603">
            <v>41683</v>
          </cell>
          <cell r="E2603" t="str">
            <v/>
          </cell>
          <cell r="F2603">
            <v>263596.67203999928</v>
          </cell>
          <cell r="G2603">
            <v>3464238.9822439998</v>
          </cell>
          <cell r="H2603">
            <v>2.3112734696222894</v>
          </cell>
          <cell r="I2603">
            <v>4.4523350167519844</v>
          </cell>
          <cell r="J2603">
            <v>10151558.331173999</v>
          </cell>
          <cell r="K2603">
            <v>1.7329412398274835</v>
          </cell>
          <cell r="L2603">
            <v>13.595819109299301</v>
          </cell>
          <cell r="M2603">
            <v>43981162.335251972</v>
          </cell>
          <cell r="N2603">
            <v>1.4993419135439905</v>
          </cell>
          <cell r="O2603">
            <v>5.2587255474261685</v>
          </cell>
          <cell r="P2603"/>
          <cell r="Q2603">
            <v>115295.7126075718</v>
          </cell>
        </row>
        <row r="2604">
          <cell r="D2604">
            <v>41684</v>
          </cell>
          <cell r="E2604" t="str">
            <v/>
          </cell>
          <cell r="F2604">
            <v>303556.73254000064</v>
          </cell>
          <cell r="G2604">
            <v>3767795.7147840005</v>
          </cell>
          <cell r="H2604">
            <v>2.334243479267414</v>
          </cell>
          <cell r="I2604">
            <v>4.2922258252197416</v>
          </cell>
          <cell r="J2604">
            <v>10455115.063713999</v>
          </cell>
          <cell r="K2604">
            <v>1.7503112407724597</v>
          </cell>
          <cell r="L2604">
            <v>13.237090996521218</v>
          </cell>
          <cell r="M2604">
            <v>44130982.333723977</v>
          </cell>
          <cell r="N2604">
            <v>1.504154286029677</v>
          </cell>
          <cell r="O2604">
            <v>5.1230557875939216</v>
          </cell>
          <cell r="P2604"/>
          <cell r="Q2604">
            <v>115295.7126075718</v>
          </cell>
        </row>
        <row r="2605">
          <cell r="D2605">
            <v>41685</v>
          </cell>
          <cell r="E2605" t="str">
            <v/>
          </cell>
          <cell r="F2605">
            <v>320929.19070599967</v>
          </cell>
          <cell r="G2605">
            <v>4088724.9054900003</v>
          </cell>
          <cell r="H2605">
            <v>2.3641959809362305</v>
          </cell>
          <cell r="I2605">
            <v>4.0926977820358594</v>
          </cell>
          <cell r="J2605">
            <v>10776044.254419999</v>
          </cell>
          <cell r="K2605">
            <v>1.7698766755159265</v>
          </cell>
          <cell r="L2605">
            <v>12.845011151547482</v>
          </cell>
          <cell r="M2605">
            <v>44307579.682737984</v>
          </cell>
          <cell r="N2605">
            <v>1.5098772676816259</v>
          </cell>
          <cell r="O2605">
            <v>4.9658999283779153</v>
          </cell>
          <cell r="P2605"/>
          <cell r="Q2605">
            <v>115295.7126075718</v>
          </cell>
        </row>
        <row r="2606">
          <cell r="D2606">
            <v>41686</v>
          </cell>
          <cell r="E2606" t="str">
            <v/>
          </cell>
          <cell r="F2606">
            <v>277547.15946599975</v>
          </cell>
          <cell r="G2606">
            <v>4366272.0649560001</v>
          </cell>
          <cell r="H2606">
            <v>2.3668877002268367</v>
          </cell>
          <cell r="I2606">
            <v>4.0752627604492826</v>
          </cell>
          <cell r="J2606">
            <v>11053591.413885999</v>
          </cell>
          <cell r="K2606">
            <v>1.7817221594166479</v>
          </cell>
          <cell r="L2606">
            <v>12.613643643205553</v>
          </cell>
          <cell r="M2606">
            <v>44458820.885793984</v>
          </cell>
          <cell r="N2606">
            <v>1.5147341087875918</v>
          </cell>
          <cell r="O2606">
            <v>4.8360186518857766</v>
          </cell>
          <cell r="P2606"/>
          <cell r="Q2606">
            <v>115295.7126075718</v>
          </cell>
        </row>
        <row r="2607">
          <cell r="D2607">
            <v>41687</v>
          </cell>
          <cell r="E2607" t="str">
            <v/>
          </cell>
          <cell r="F2607">
            <v>354480.50054600037</v>
          </cell>
          <cell r="G2607">
            <v>4720752.565502</v>
          </cell>
          <cell r="H2607">
            <v>2.4085139082980414</v>
          </cell>
          <cell r="I2607">
            <v>3.8155917188730015</v>
          </cell>
          <cell r="J2607">
            <v>11408071.914432</v>
          </cell>
          <cell r="K2607">
            <v>1.8053099766882688</v>
          </cell>
          <cell r="L2607">
            <v>12.166018144875036</v>
          </cell>
          <cell r="M2607">
            <v>44679235.828097984</v>
          </cell>
          <cell r="N2607">
            <v>1.5219453675122401</v>
          </cell>
          <cell r="O2607">
            <v>4.648937595112046</v>
          </cell>
          <cell r="P2607"/>
          <cell r="Q2607">
            <v>115295.7126075718</v>
          </cell>
        </row>
        <row r="2608">
          <cell r="D2608">
            <v>41688</v>
          </cell>
          <cell r="E2608" t="str">
            <v/>
          </cell>
          <cell r="F2608">
            <v>216535.76934799977</v>
          </cell>
          <cell r="G2608">
            <v>4937288.3348500002</v>
          </cell>
          <cell r="H2608">
            <v>2.3790459348142474</v>
          </cell>
          <cell r="I2608">
            <v>3.9975019536835577</v>
          </cell>
          <cell r="J2608">
            <v>11624607.68378</v>
          </cell>
          <cell r="K2608">
            <v>1.8066140882248716</v>
          </cell>
          <cell r="L2608">
            <v>12.141768401946262</v>
          </cell>
          <cell r="M2608">
            <v>44790161.090951987</v>
          </cell>
          <cell r="N2608">
            <v>1.5254248941080379</v>
          </cell>
          <cell r="O2608">
            <v>4.5610767076373238</v>
          </cell>
          <cell r="P2608"/>
          <cell r="Q2608">
            <v>115295.7126075718</v>
          </cell>
        </row>
        <row r="2609">
          <cell r="D2609">
            <v>41689</v>
          </cell>
          <cell r="E2609" t="str">
            <v/>
          </cell>
          <cell r="F2609">
            <v>234610.77283800088</v>
          </cell>
          <cell r="G2609">
            <v>5171899.1076880014</v>
          </cell>
          <cell r="H2609">
            <v>2.360930949103035</v>
          </cell>
          <cell r="I2609">
            <v>4.1139542883923959</v>
          </cell>
          <cell r="J2609">
            <v>11859218.456618</v>
          </cell>
          <cell r="K2609">
            <v>1.8106319275537834</v>
          </cell>
          <cell r="L2609">
            <v>12.067380371118519</v>
          </cell>
          <cell r="M2609">
            <v>44909775.225373991</v>
          </cell>
          <cell r="N2609">
            <v>1.5291989172892715</v>
          </cell>
          <cell r="O2609">
            <v>4.4675148159842415</v>
          </cell>
          <cell r="P2609"/>
          <cell r="Q2609">
            <v>115295.7126075718</v>
          </cell>
        </row>
        <row r="2610">
          <cell r="D2610">
            <v>41690</v>
          </cell>
          <cell r="E2610" t="str">
            <v/>
          </cell>
          <cell r="F2610">
            <v>206380.80523799855</v>
          </cell>
          <cell r="G2610">
            <v>5378279.9129259996</v>
          </cell>
          <cell r="H2610">
            <v>2.3323850433328217</v>
          </cell>
          <cell r="I2610">
            <v>4.3049463834978985</v>
          </cell>
          <cell r="J2610">
            <v>12065599.261855999</v>
          </cell>
          <cell r="K2610">
            <v>1.8102752478069</v>
          </cell>
          <cell r="L2610">
            <v>12.073964421449956</v>
          </cell>
          <cell r="M2610">
            <v>45083528.25176999</v>
          </cell>
          <cell r="N2610">
            <v>1.5348145553178441</v>
          </cell>
          <cell r="O2610">
            <v>4.3315775290127316</v>
          </cell>
          <cell r="P2610"/>
          <cell r="Q2610">
            <v>115295.7126075718</v>
          </cell>
        </row>
        <row r="2611">
          <cell r="D2611">
            <v>41691</v>
          </cell>
          <cell r="E2611" t="str">
            <v/>
          </cell>
          <cell r="F2611">
            <v>208491.87900800075</v>
          </cell>
          <cell r="G2611">
            <v>5586771.7919340003</v>
          </cell>
          <cell r="H2611">
            <v>2.3074297038464695</v>
          </cell>
          <cell r="I2611">
            <v>4.4797499272151375</v>
          </cell>
          <cell r="J2611">
            <v>12274091.140864</v>
          </cell>
          <cell r="K2611">
            <v>1.8102420496088887</v>
          </cell>
          <cell r="L2611">
            <v>12.074577430802325</v>
          </cell>
          <cell r="M2611">
            <v>45040644.301937997</v>
          </cell>
          <cell r="N2611">
            <v>1.5330542924811341</v>
          </cell>
          <cell r="O2611">
            <v>4.3737706126050764</v>
          </cell>
          <cell r="P2611"/>
          <cell r="Q2611">
            <v>115295.7126075718</v>
          </cell>
        </row>
        <row r="2612">
          <cell r="D2612">
            <v>41692</v>
          </cell>
          <cell r="E2612" t="str">
            <v/>
          </cell>
          <cell r="F2612">
            <v>189984.48239199919</v>
          </cell>
          <cell r="G2612">
            <v>5776756.2743259994</v>
          </cell>
          <cell r="H2612">
            <v>2.2774466171601366</v>
          </cell>
          <cell r="I2612">
            <v>4.6999389905794109</v>
          </cell>
          <cell r="J2612">
            <v>12464075.623256</v>
          </cell>
          <cell r="K2612">
            <v>1.8075260400000959</v>
          </cell>
          <cell r="L2612">
            <v>12.124841390363205</v>
          </cell>
          <cell r="M2612">
            <v>45082494.717727996</v>
          </cell>
          <cell r="N2612">
            <v>1.534178268939677</v>
          </cell>
          <cell r="O2612">
            <v>4.3467854928417538</v>
          </cell>
          <cell r="P2612"/>
          <cell r="Q2612">
            <v>115295.7126075718</v>
          </cell>
        </row>
        <row r="2613">
          <cell r="D2613">
            <v>41693</v>
          </cell>
          <cell r="E2613" t="str">
            <v/>
          </cell>
          <cell r="F2613">
            <v>176852.62579600012</v>
          </cell>
          <cell r="G2613">
            <v>5953608.9001219999</v>
          </cell>
          <cell r="H2613">
            <v>2.2451187040746032</v>
          </cell>
          <cell r="I2613">
            <v>4.9504593182478906</v>
          </cell>
          <cell r="J2613">
            <v>12640928.249051999</v>
          </cell>
          <cell r="K2613">
            <v>1.8030263110457392</v>
          </cell>
          <cell r="L2613">
            <v>12.208606840903879</v>
          </cell>
          <cell r="M2613">
            <v>45089757.574711993</v>
          </cell>
          <cell r="N2613">
            <v>1.5341250050070181</v>
          </cell>
          <cell r="O2613">
            <v>4.3480608002214431</v>
          </cell>
          <cell r="P2613"/>
          <cell r="Q2613">
            <v>115295.7126075718</v>
          </cell>
        </row>
        <row r="2614">
          <cell r="D2614">
            <v>41694</v>
          </cell>
          <cell r="E2614" t="str">
            <v/>
          </cell>
          <cell r="F2614">
            <v>168830.90054600133</v>
          </cell>
          <cell r="G2614">
            <v>6122439.8006680012</v>
          </cell>
          <cell r="H2614">
            <v>2.2125858160003546</v>
          </cell>
          <cell r="I2614">
            <v>5.2171179300931954</v>
          </cell>
          <cell r="J2614">
            <v>12809759.149598001</v>
          </cell>
          <cell r="K2614">
            <v>1.7975465252547944</v>
          </cell>
          <cell r="L2614">
            <v>12.311449513635619</v>
          </cell>
          <cell r="M2614">
            <v>45111728.907623991</v>
          </cell>
          <cell r="N2614">
            <v>1.5345721022460246</v>
          </cell>
          <cell r="O2614">
            <v>4.337366613985461</v>
          </cell>
          <cell r="P2614"/>
          <cell r="Q2614">
            <v>115295.7126075718</v>
          </cell>
        </row>
        <row r="2615">
          <cell r="D2615">
            <v>41695</v>
          </cell>
          <cell r="E2615" t="str">
            <v/>
          </cell>
          <cell r="F2615">
            <v>175497.19236399909</v>
          </cell>
          <cell r="G2615">
            <v>6297936.993032</v>
          </cell>
          <cell r="H2615">
            <v>2.1849683220981784</v>
          </cell>
          <cell r="I2615">
            <v>5.4556044160487094</v>
          </cell>
          <cell r="J2615">
            <v>12985256.341962</v>
          </cell>
          <cell r="K2615">
            <v>1.7931617940110436</v>
          </cell>
          <cell r="L2615">
            <v>12.394404557833038</v>
          </cell>
          <cell r="M2615">
            <v>45126783.100423992</v>
          </cell>
          <cell r="N2615">
            <v>1.5347837691924593</v>
          </cell>
          <cell r="O2615">
            <v>4.3323122168536621</v>
          </cell>
          <cell r="P2615"/>
          <cell r="Q2615">
            <v>115295.7126075718</v>
          </cell>
        </row>
        <row r="2616">
          <cell r="D2616">
            <v>41696</v>
          </cell>
          <cell r="E2616" t="str">
            <v/>
          </cell>
          <cell r="F2616">
            <v>155825.7239859995</v>
          </cell>
          <cell r="G2616">
            <v>6453762.7170179999</v>
          </cell>
          <cell r="H2616">
            <v>2.1529130385541264</v>
          </cell>
          <cell r="I2616">
            <v>5.74717197570076</v>
          </cell>
          <cell r="J2616">
            <v>13141082.065948</v>
          </cell>
          <cell r="K2616">
            <v>1.7862405942702573</v>
          </cell>
          <cell r="L2616">
            <v>12.526559638203249</v>
          </cell>
          <cell r="M2616">
            <v>45162891.739523992</v>
          </cell>
          <cell r="N2616">
            <v>1.5357112851128265</v>
          </cell>
          <cell r="O2616">
            <v>4.3102282870876802</v>
          </cell>
          <cell r="P2616"/>
          <cell r="Q2616">
            <v>115295.7126075718</v>
          </cell>
        </row>
        <row r="2617">
          <cell r="D2617">
            <v>41697</v>
          </cell>
          <cell r="E2617" t="str">
            <v/>
          </cell>
          <cell r="F2617">
            <v>163213.66368600007</v>
          </cell>
          <cell r="G2617">
            <v>6616976.3807039997</v>
          </cell>
          <cell r="H2617">
            <v>2.1256054864718239</v>
          </cell>
          <cell r="I2617">
            <v>6.0087448064640059</v>
          </cell>
          <cell r="J2617">
            <v>13304295.729634</v>
          </cell>
          <cell r="K2617">
            <v>1.7805217163523939</v>
          </cell>
          <cell r="L2617">
            <v>12.636887892757787</v>
          </cell>
          <cell r="M2617">
            <v>45191598.648915991</v>
          </cell>
          <cell r="N2617">
            <v>1.5363868002055354</v>
          </cell>
          <cell r="O2617">
            <v>4.2942100884676755</v>
          </cell>
          <cell r="P2617"/>
          <cell r="Q2617">
            <v>115295.7126075718</v>
          </cell>
        </row>
        <row r="2618">
          <cell r="D2618">
            <v>41698</v>
          </cell>
          <cell r="E2618" t="str">
            <v>*</v>
          </cell>
          <cell r="F2618">
            <v>175673.15765600049</v>
          </cell>
          <cell r="G2618">
            <v>6792649.5383600006</v>
          </cell>
          <cell r="H2618">
            <v>2.1041079575587625</v>
          </cell>
          <cell r="I2618">
            <v>6.2236326637066686</v>
          </cell>
          <cell r="J2618">
            <v>13479968.887290001</v>
          </cell>
          <cell r="K2618">
            <v>1.776618765546718</v>
          </cell>
          <cell r="L2618">
            <v>12.712776132270264</v>
          </cell>
          <cell r="M2618">
            <v>45252279.81535399</v>
          </cell>
          <cell r="N2618">
            <v>1.538148872912696</v>
          </cell>
          <cell r="O2618">
            <v>4.2526859341139538</v>
          </cell>
          <cell r="P2618"/>
          <cell r="Q2618">
            <v>115295.7126075718</v>
          </cell>
        </row>
        <row r="2619">
          <cell r="D2619">
            <v>41699</v>
          </cell>
          <cell r="E2619" t="str">
            <v/>
          </cell>
          <cell r="F2619">
            <v>223221.55738599988</v>
          </cell>
          <cell r="G2619">
            <v>223221.55738599988</v>
          </cell>
          <cell r="H2619">
            <v>1.9237288139466024</v>
          </cell>
          <cell r="I2619">
            <v>13.152415522476291</v>
          </cell>
          <cell r="J2619">
            <v>13703190.444676001</v>
          </cell>
          <cell r="K2619">
            <v>1.778834657145546</v>
          </cell>
          <cell r="L2619">
            <v>12.917526929679513</v>
          </cell>
          <cell r="M2619">
            <v>45371202.418441996</v>
          </cell>
          <cell r="N2619">
            <v>1.5416710003619229</v>
          </cell>
          <cell r="O2619">
            <v>6.8389419565686111</v>
          </cell>
          <cell r="P2619"/>
          <cell r="Q2619">
            <v>116035.87562222578</v>
          </cell>
        </row>
        <row r="2620">
          <cell r="D2620">
            <v>41700</v>
          </cell>
          <cell r="E2620" t="str">
            <v/>
          </cell>
          <cell r="F2620">
            <v>268354.94976600027</v>
          </cell>
          <cell r="G2620">
            <v>491576.50715200015</v>
          </cell>
          <cell r="H2620">
            <v>2.1182091509026475</v>
          </cell>
          <cell r="I2620">
            <v>9.976147877322294</v>
          </cell>
          <cell r="J2620">
            <v>13971545.394442001</v>
          </cell>
          <cell r="K2620">
            <v>1.7867566861940902</v>
          </cell>
          <cell r="L2620">
            <v>12.751242263521956</v>
          </cell>
          <cell r="M2620">
            <v>45518603.040766001</v>
          </cell>
          <cell r="N2620">
            <v>1.546158083094026</v>
          </cell>
          <cell r="O2620">
            <v>6.7084285198125038</v>
          </cell>
          <cell r="P2620"/>
          <cell r="Q2620">
            <v>116035.87562222578</v>
          </cell>
        </row>
        <row r="2621">
          <cell r="D2621">
            <v>41701</v>
          </cell>
          <cell r="E2621" t="str">
            <v/>
          </cell>
          <cell r="F2621">
            <v>244896.31794800001</v>
          </cell>
          <cell r="G2621">
            <v>736472.82510000013</v>
          </cell>
          <cell r="H2621">
            <v>2.1156469099197985</v>
          </cell>
          <cell r="I2621">
            <v>10.012238174447264</v>
          </cell>
          <cell r="J2621">
            <v>14216441.712390002</v>
          </cell>
          <cell r="K2621">
            <v>1.7914908891504042</v>
          </cell>
          <cell r="L2621">
            <v>12.652932214255742</v>
          </cell>
          <cell r="M2621">
            <v>45646301.882854</v>
          </cell>
          <cell r="N2621">
            <v>1.5499731444588725</v>
          </cell>
          <cell r="O2621">
            <v>6.5992757309544015</v>
          </cell>
          <cell r="P2621"/>
          <cell r="Q2621">
            <v>116035.87562222578</v>
          </cell>
        </row>
        <row r="2622">
          <cell r="D2622">
            <v>41702</v>
          </cell>
          <cell r="E2622" t="str">
            <v/>
          </cell>
          <cell r="F2622">
            <v>269853.38118400105</v>
          </cell>
          <cell r="G2622">
            <v>1006326.2062840012</v>
          </cell>
          <cell r="H2622">
            <v>2.1681359340111861</v>
          </cell>
          <cell r="I2622">
            <v>9.2999048561376192</v>
          </cell>
          <cell r="J2622">
            <v>14486295.093574002</v>
          </cell>
          <cell r="K2622">
            <v>1.7991882882051495</v>
          </cell>
          <cell r="L2622">
            <v>12.494765085304937</v>
          </cell>
          <cell r="M2622">
            <v>45789012.943072006</v>
          </cell>
          <cell r="N2622">
            <v>1.5542952206532583</v>
          </cell>
          <cell r="O2622">
            <v>6.4776023807693868</v>
          </cell>
          <cell r="P2622"/>
          <cell r="Q2622">
            <v>116035.87562222578</v>
          </cell>
        </row>
        <row r="2623">
          <cell r="D2623">
            <v>41703</v>
          </cell>
          <cell r="E2623" t="str">
            <v/>
          </cell>
          <cell r="F2623">
            <v>202147.67557199887</v>
          </cell>
          <cell r="G2623">
            <v>1208473.8818560001</v>
          </cell>
          <cell r="H2623">
            <v>2.0829314647314576</v>
          </cell>
          <cell r="I2623">
            <v>10.485471779209343</v>
          </cell>
          <cell r="J2623">
            <v>14688442.769146001</v>
          </cell>
          <cell r="K2623">
            <v>1.7983774372819672</v>
          </cell>
          <cell r="L2623">
            <v>12.511329359759626</v>
          </cell>
          <cell r="M2623">
            <v>45861835.783118002</v>
          </cell>
          <cell r="N2623">
            <v>1.5562428484231612</v>
          </cell>
          <cell r="O2623">
            <v>6.4234551397331145</v>
          </cell>
          <cell r="P2623"/>
          <cell r="Q2623">
            <v>116035.87562222578</v>
          </cell>
        </row>
        <row r="2624">
          <cell r="D2624">
            <v>41704</v>
          </cell>
          <cell r="E2624" t="str">
            <v/>
          </cell>
          <cell r="F2624">
            <v>189279.41777000044</v>
          </cell>
          <cell r="G2624">
            <v>1397753.2996260005</v>
          </cell>
          <cell r="H2624">
            <v>2.0076453253943352</v>
          </cell>
          <cell r="I2624">
            <v>11.667174333071529</v>
          </cell>
          <cell r="J2624">
            <v>14877722.186916001</v>
          </cell>
          <cell r="K2624">
            <v>1.7960358491981703</v>
          </cell>
          <cell r="L2624">
            <v>12.559292091186524</v>
          </cell>
          <cell r="M2624">
            <v>45878917.229723997</v>
          </cell>
          <cell r="N2624">
            <v>1.5562983128300185</v>
          </cell>
          <cell r="O2624">
            <v>6.4219192952764352</v>
          </cell>
          <cell r="P2624"/>
          <cell r="Q2624">
            <v>116035.87562222578</v>
          </cell>
        </row>
        <row r="2625">
          <cell r="D2625">
            <v>41705</v>
          </cell>
          <cell r="E2625" t="str">
            <v/>
          </cell>
          <cell r="F2625">
            <v>188516.28362599894</v>
          </cell>
          <cell r="G2625">
            <v>1586269.5832519995</v>
          </cell>
          <cell r="H2625">
            <v>1.9529299817785486</v>
          </cell>
          <cell r="I2625">
            <v>12.614126805997582</v>
          </cell>
          <cell r="J2625">
            <v>15066238.470542001</v>
          </cell>
          <cell r="K2625">
            <v>1.7936681032498831</v>
          </cell>
          <cell r="L2625">
            <v>12.607984801427484</v>
          </cell>
          <cell r="M2625">
            <v>45798062.090311997</v>
          </cell>
          <cell r="N2625">
            <v>1.5530326666849907</v>
          </cell>
          <cell r="O2625">
            <v>6.5129288924840711</v>
          </cell>
          <cell r="P2625"/>
          <cell r="Q2625">
            <v>116035.87562222578</v>
          </cell>
        </row>
        <row r="2626">
          <cell r="D2626">
            <v>41706</v>
          </cell>
          <cell r="E2626" t="str">
            <v/>
          </cell>
          <cell r="F2626">
            <v>197344.55050800092</v>
          </cell>
          <cell r="G2626">
            <v>1783614.1337600003</v>
          </cell>
          <cell r="H2626">
            <v>1.9214037514213003</v>
          </cell>
          <cell r="I2626">
            <v>13.196303236178331</v>
          </cell>
          <cell r="J2626">
            <v>15263583.021050002</v>
          </cell>
          <cell r="K2626">
            <v>1.7924015863393197</v>
          </cell>
          <cell r="L2626">
            <v>12.634111156232974</v>
          </cell>
          <cell r="M2626">
            <v>45671463.243799992</v>
          </cell>
          <cell r="N2626">
            <v>1.5482185505278334</v>
          </cell>
          <cell r="O2626">
            <v>6.649270926878625</v>
          </cell>
          <cell r="P2626"/>
          <cell r="Q2626">
            <v>116035.87562222578</v>
          </cell>
        </row>
        <row r="2627">
          <cell r="D2627">
            <v>41707</v>
          </cell>
          <cell r="E2627" t="str">
            <v/>
          </cell>
          <cell r="F2627">
            <v>192738.72295799985</v>
          </cell>
          <cell r="G2627">
            <v>1976352.8567180003</v>
          </cell>
          <cell r="H2627">
            <v>1.8924730018195672</v>
          </cell>
          <cell r="I2627">
            <v>13.755471161044664</v>
          </cell>
          <cell r="J2627">
            <v>15456321.744008003</v>
          </cell>
          <cell r="K2627">
            <v>1.7906355295008431</v>
          </cell>
          <cell r="L2627">
            <v>12.670636137706193</v>
          </cell>
          <cell r="M2627">
            <v>45524310.347225994</v>
          </cell>
          <cell r="N2627">
            <v>1.5427111447053363</v>
          </cell>
          <cell r="O2627">
            <v>6.8084808097177323</v>
          </cell>
          <cell r="P2627"/>
          <cell r="Q2627">
            <v>116035.87562222578</v>
          </cell>
        </row>
        <row r="2628">
          <cell r="D2628">
            <v>41708</v>
          </cell>
          <cell r="E2628" t="str">
            <v/>
          </cell>
          <cell r="F2628">
            <v>186288.63580599945</v>
          </cell>
          <cell r="G2628">
            <v>2162641.4925239999</v>
          </cell>
          <cell r="H2628">
            <v>1.8637697013334404</v>
          </cell>
          <cell r="I2628">
            <v>14.334892250748698</v>
          </cell>
          <cell r="J2628">
            <v>15642610.379814003</v>
          </cell>
          <cell r="K2628">
            <v>1.788178985494502</v>
          </cell>
          <cell r="L2628">
            <v>12.721623889780886</v>
          </cell>
          <cell r="M2628">
            <v>45334706.032221995</v>
          </cell>
          <cell r="N2628">
            <v>1.5357693480551207</v>
          </cell>
          <cell r="O2628">
            <v>7.0141679053651096</v>
          </cell>
          <cell r="P2628"/>
          <cell r="Q2628">
            <v>116035.87562222578</v>
          </cell>
        </row>
        <row r="2629">
          <cell r="D2629">
            <v>41709</v>
          </cell>
          <cell r="E2629" t="str">
            <v/>
          </cell>
          <cell r="F2629">
            <v>174392.89052200035</v>
          </cell>
          <cell r="G2629">
            <v>2337034.3830460003</v>
          </cell>
          <cell r="H2629">
            <v>1.8309653807214896</v>
          </cell>
          <cell r="I2629">
            <v>15.028552193502575</v>
          </cell>
          <cell r="J2629">
            <v>15817003.270336002</v>
          </cell>
          <cell r="K2629">
            <v>1.7844447027625792</v>
          </cell>
          <cell r="L2629">
            <v>12.799540454729186</v>
          </cell>
          <cell r="M2629">
            <v>45150855.739466004</v>
          </cell>
          <cell r="N2629">
            <v>1.5290270771197207</v>
          </cell>
          <cell r="O2629">
            <v>7.2194089191821469</v>
          </cell>
          <cell r="P2629"/>
          <cell r="Q2629">
            <v>116035.87562222578</v>
          </cell>
        </row>
        <row r="2630">
          <cell r="D2630">
            <v>41710</v>
          </cell>
          <cell r="E2630" t="str">
            <v/>
          </cell>
          <cell r="F2630">
            <v>151919.44683800076</v>
          </cell>
          <cell r="G2630">
            <v>2488953.8298840011</v>
          </cell>
          <cell r="H2630">
            <v>1.7874887231623715</v>
          </cell>
          <cell r="I2630">
            <v>16.002346072048535</v>
          </cell>
          <cell r="J2630">
            <v>15968922.717174003</v>
          </cell>
          <cell r="K2630">
            <v>1.7783042774915372</v>
          </cell>
          <cell r="L2630">
            <v>12.928739699012748</v>
          </cell>
          <cell r="M2630">
            <v>44999786.754967995</v>
          </cell>
          <cell r="N2630">
            <v>1.5233990982876608</v>
          </cell>
          <cell r="O2630">
            <v>7.3949433634904249</v>
          </cell>
          <cell r="P2630"/>
          <cell r="Q2630">
            <v>116035.87562222578</v>
          </cell>
        </row>
        <row r="2631">
          <cell r="D2631">
            <v>41711</v>
          </cell>
          <cell r="E2631" t="str">
            <v/>
          </cell>
          <cell r="F2631">
            <v>152030.79579799864</v>
          </cell>
          <cell r="G2631">
            <v>2640984.6256819996</v>
          </cell>
          <cell r="H2631">
            <v>1.750774598154432</v>
          </cell>
          <cell r="I2631">
            <v>16.875779203970321</v>
          </cell>
          <cell r="J2631">
            <v>16120953.512972001</v>
          </cell>
          <cell r="K2631">
            <v>1.7723327600770251</v>
          </cell>
          <cell r="L2631">
            <v>13.055682256653768</v>
          </cell>
          <cell r="M2631">
            <v>44858390.944114</v>
          </cell>
          <cell r="N2631">
            <v>1.518102260836772</v>
          </cell>
          <cell r="O2631">
            <v>7.5637203688316834</v>
          </cell>
          <cell r="P2631"/>
          <cell r="Q2631">
            <v>116035.87562222578</v>
          </cell>
        </row>
        <row r="2632">
          <cell r="D2632">
            <v>41712</v>
          </cell>
          <cell r="E2632" t="str">
            <v/>
          </cell>
          <cell r="F2632">
            <v>144973.65766000035</v>
          </cell>
          <cell r="G2632">
            <v>2785958.2833420001</v>
          </cell>
          <cell r="H2632">
            <v>1.7149611632749033</v>
          </cell>
          <cell r="I2632">
            <v>17.775482047335267</v>
          </cell>
          <cell r="J2632">
            <v>16265927.170632001</v>
          </cell>
          <cell r="K2632">
            <v>1.7657455935195727</v>
          </cell>
          <cell r="L2632">
            <v>13.197211543024356</v>
          </cell>
          <cell r="M2632">
            <v>44779706.090463996</v>
          </cell>
          <cell r="N2632">
            <v>1.5149305385905611</v>
          </cell>
          <cell r="O2632">
            <v>7.6664663064153427</v>
          </cell>
          <cell r="P2632"/>
          <cell r="Q2632">
            <v>116035.87562222578</v>
          </cell>
        </row>
        <row r="2633">
          <cell r="D2633">
            <v>41713</v>
          </cell>
          <cell r="E2633" t="str">
            <v/>
          </cell>
          <cell r="F2633">
            <v>154130.29743199976</v>
          </cell>
          <cell r="G2633">
            <v>2940088.5807739999</v>
          </cell>
          <cell r="H2633">
            <v>1.6891836626722534</v>
          </cell>
          <cell r="I2633">
            <v>18.453621502793695</v>
          </cell>
          <cell r="J2633">
            <v>16420057.468064001</v>
          </cell>
          <cell r="K2633">
            <v>1.7603039428933229</v>
          </cell>
          <cell r="L2633">
            <v>13.315326878392764</v>
          </cell>
          <cell r="M2633">
            <v>44733469.022011995</v>
          </cell>
          <cell r="N2633">
            <v>1.5128583097273622</v>
          </cell>
          <cell r="O2633">
            <v>7.7342835594100157</v>
          </cell>
          <cell r="P2633"/>
          <cell r="Q2633">
            <v>116035.87562222578</v>
          </cell>
        </row>
        <row r="2634">
          <cell r="D2634">
            <v>41714</v>
          </cell>
          <cell r="E2634" t="str">
            <v/>
          </cell>
          <cell r="F2634">
            <v>153914.46188800145</v>
          </cell>
          <cell r="G2634">
            <v>3094003.0426620012</v>
          </cell>
          <cell r="H2634">
            <v>1.666512094896758</v>
          </cell>
          <cell r="I2634">
            <v>19.07205308617246</v>
          </cell>
          <cell r="J2634">
            <v>16573971.929952003</v>
          </cell>
          <cell r="K2634">
            <v>1.7549731581611681</v>
          </cell>
          <cell r="L2634">
            <v>13.432097065125671</v>
          </cell>
          <cell r="M2634">
            <v>44684376.300092012</v>
          </cell>
          <cell r="N2634">
            <v>1.5106909275452609</v>
          </cell>
          <cell r="O2634">
            <v>7.805801909082799</v>
          </cell>
          <cell r="P2634"/>
          <cell r="Q2634">
            <v>116035.87562222578</v>
          </cell>
        </row>
        <row r="2635">
          <cell r="D2635">
            <v>41715</v>
          </cell>
          <cell r="E2635" t="str">
            <v/>
          </cell>
          <cell r="F2635">
            <v>130074.80237000015</v>
          </cell>
          <cell r="G2635">
            <v>3224077.8450320014</v>
          </cell>
          <cell r="H2635">
            <v>1.634422431218614</v>
          </cell>
          <cell r="I2635">
            <v>19.98393930581447</v>
          </cell>
          <cell r="J2635">
            <v>16704046.732322004</v>
          </cell>
          <cell r="K2635">
            <v>1.7472781011651572</v>
          </cell>
          <cell r="L2635">
            <v>13.602527763751482</v>
          </cell>
          <cell r="M2635">
            <v>44610854.073932</v>
          </cell>
          <cell r="N2635">
            <v>1.5076993629782087</v>
          </cell>
          <cell r="O2635">
            <v>7.9055099370937354</v>
          </cell>
          <cell r="P2635"/>
          <cell r="Q2635">
            <v>116035.87562222578</v>
          </cell>
        </row>
        <row r="2636">
          <cell r="D2636">
            <v>41716</v>
          </cell>
          <cell r="E2636" t="str">
            <v/>
          </cell>
          <cell r="F2636">
            <v>141691.977627999</v>
          </cell>
          <cell r="G2636">
            <v>3365769.8226600005</v>
          </cell>
          <cell r="H2636">
            <v>1.6114603467876458</v>
          </cell>
          <cell r="I2636">
            <v>20.66370065293145</v>
          </cell>
          <cell r="J2636">
            <v>16845738.709950004</v>
          </cell>
          <cell r="K2636">
            <v>1.7409682112776876</v>
          </cell>
          <cell r="L2636">
            <v>13.743947240472387</v>
          </cell>
          <cell r="M2636">
            <v>44536886.680204004</v>
          </cell>
          <cell r="N2636">
            <v>1.5046947646129025</v>
          </cell>
          <cell r="O2636">
            <v>8.0068224988983587</v>
          </cell>
          <cell r="P2636"/>
          <cell r="Q2636">
            <v>116035.87562222578</v>
          </cell>
        </row>
        <row r="2637">
          <cell r="D2637">
            <v>41717</v>
          </cell>
          <cell r="E2637" t="str">
            <v/>
          </cell>
          <cell r="F2637">
            <v>136675.57648800017</v>
          </cell>
          <cell r="G2637">
            <v>3502445.3991480009</v>
          </cell>
          <cell r="H2637">
            <v>1.5886399835017626</v>
          </cell>
          <cell r="I2637">
            <v>21.362601545754124</v>
          </cell>
          <cell r="J2637">
            <v>16982414.286438003</v>
          </cell>
          <cell r="K2637">
            <v>1.7342955748847844</v>
          </cell>
          <cell r="L2637">
            <v>13.895150097109198</v>
          </cell>
          <cell r="M2637">
            <v>44493286.416202009</v>
          </cell>
          <cell r="N2637">
            <v>1.5027178011562385</v>
          </cell>
          <cell r="O2637">
            <v>8.0741291586140065</v>
          </cell>
          <cell r="P2637"/>
          <cell r="Q2637">
            <v>116035.87562222578</v>
          </cell>
        </row>
        <row r="2638">
          <cell r="D2638">
            <v>41718</v>
          </cell>
          <cell r="E2638" t="str">
            <v/>
          </cell>
          <cell r="F2638">
            <v>121708.38529599961</v>
          </cell>
          <cell r="G2638">
            <v>3624153.7844440006</v>
          </cell>
          <cell r="H2638">
            <v>1.5616522756475077</v>
          </cell>
          <cell r="I2638">
            <v>22.220149965208257</v>
          </cell>
          <cell r="J2638">
            <v>17104122.671734001</v>
          </cell>
          <cell r="K2638">
            <v>1.7262686326534948</v>
          </cell>
          <cell r="L2638">
            <v>14.079319832477012</v>
          </cell>
          <cell r="M2638">
            <v>44411816.932608008</v>
          </cell>
          <cell r="N2638">
            <v>1.4994635949640509</v>
          </cell>
          <cell r="O2638">
            <v>8.1860450090756043</v>
          </cell>
          <cell r="P2638"/>
          <cell r="Q2638">
            <v>116035.87562222578</v>
          </cell>
        </row>
        <row r="2639">
          <cell r="D2639">
            <v>41719</v>
          </cell>
          <cell r="E2639" t="str">
            <v/>
          </cell>
          <cell r="F2639">
            <v>131291.32013399998</v>
          </cell>
          <cell r="G2639">
            <v>3755445.1045780005</v>
          </cell>
          <cell r="H2639">
            <v>1.5411674907149615</v>
          </cell>
          <cell r="I2639">
            <v>22.894210066898722</v>
          </cell>
          <cell r="J2639">
            <v>17235413.991868</v>
          </cell>
          <cell r="K2639">
            <v>1.7193835053696336</v>
          </cell>
          <cell r="L2639">
            <v>14.23929770086807</v>
          </cell>
          <cell r="M2639">
            <v>44354627.363058008</v>
          </cell>
          <cell r="N2639">
            <v>1.4970310503167275</v>
          </cell>
          <cell r="O2639">
            <v>8.2706244821457719</v>
          </cell>
          <cell r="P2639"/>
          <cell r="Q2639">
            <v>116035.87562222578</v>
          </cell>
        </row>
        <row r="2640">
          <cell r="D2640">
            <v>41720</v>
          </cell>
          <cell r="E2640" t="str">
            <v/>
          </cell>
          <cell r="F2640">
            <v>142055.20361599966</v>
          </cell>
          <cell r="G2640">
            <v>3897500.3081940003</v>
          </cell>
          <cell r="H2640">
            <v>1.5267614775854343</v>
          </cell>
          <cell r="I2640">
            <v>23.380533904735135</v>
          </cell>
          <cell r="J2640">
            <v>17377469.195484001</v>
          </cell>
          <cell r="K2640">
            <v>1.7137174570649707</v>
          </cell>
          <cell r="L2640">
            <v>14.372354999124969</v>
          </cell>
          <cell r="M2640">
            <v>44293357.619242005</v>
          </cell>
          <cell r="N2640">
            <v>1.4944624694134256</v>
          </cell>
          <cell r="O2640">
            <v>8.3607971100330243</v>
          </cell>
          <cell r="P2640"/>
          <cell r="Q2640">
            <v>116035.87562222578</v>
          </cell>
        </row>
        <row r="2641">
          <cell r="D2641">
            <v>41721</v>
          </cell>
          <cell r="E2641" t="str">
            <v/>
          </cell>
          <cell r="F2641">
            <v>138334.12550000078</v>
          </cell>
          <cell r="G2641">
            <v>4035834.4336940013</v>
          </cell>
          <cell r="H2641">
            <v>1.5122138855210367</v>
          </cell>
          <cell r="I2641">
            <v>23.882154180751257</v>
          </cell>
          <cell r="J2641">
            <v>17515803.320984002</v>
          </cell>
          <cell r="K2641">
            <v>1.7078168057257446</v>
          </cell>
          <cell r="L2641">
            <v>14.512283648319247</v>
          </cell>
          <cell r="M2641">
            <v>44248476.006654009</v>
          </cell>
          <cell r="N2641">
            <v>1.4924483604281544</v>
          </cell>
          <cell r="O2641">
            <v>8.432129233529583</v>
          </cell>
          <cell r="P2641"/>
          <cell r="Q2641">
            <v>116035.87562222578</v>
          </cell>
        </row>
        <row r="2642">
          <cell r="D2642">
            <v>41722</v>
          </cell>
          <cell r="E2642" t="str">
            <v/>
          </cell>
          <cell r="F2642">
            <v>111874.11199799925</v>
          </cell>
          <cell r="G2642">
            <v>4147708.5456920005</v>
          </cell>
          <cell r="H2642">
            <v>1.4893772161161747</v>
          </cell>
          <cell r="I2642">
            <v>24.691378955082332</v>
          </cell>
          <cell r="J2642">
            <v>17627677.432982001</v>
          </cell>
          <cell r="K2642">
            <v>1.6994971477080967</v>
          </cell>
          <cell r="L2642">
            <v>14.711963663614558</v>
          </cell>
          <cell r="M2642">
            <v>44148433.240202017</v>
          </cell>
          <cell r="N2642">
            <v>1.4885757021947574</v>
          </cell>
          <cell r="O2642">
            <v>8.5708410065763907</v>
          </cell>
          <cell r="P2642"/>
          <cell r="Q2642">
            <v>116035.87562222578</v>
          </cell>
        </row>
        <row r="2643">
          <cell r="D2643">
            <v>41723</v>
          </cell>
          <cell r="E2643" t="str">
            <v/>
          </cell>
          <cell r="F2643">
            <v>125341.23515000005</v>
          </cell>
          <cell r="G2643">
            <v>4273049.7808420006</v>
          </cell>
          <cell r="H2643">
            <v>1.473009880066275</v>
          </cell>
          <cell r="I2643">
            <v>25.288103318226241</v>
          </cell>
          <cell r="J2643">
            <v>17753018.668132</v>
          </cell>
          <cell r="K2643">
            <v>1.6926455867728518</v>
          </cell>
          <cell r="L2643">
            <v>14.878529075195546</v>
          </cell>
          <cell r="M2643">
            <v>44018403.609746009</v>
          </cell>
          <cell r="N2643">
            <v>1.4836948907046092</v>
          </cell>
          <cell r="O2643">
            <v>8.748613524880211</v>
          </cell>
          <cell r="P2643"/>
          <cell r="Q2643">
            <v>116035.87562222578</v>
          </cell>
        </row>
        <row r="2644">
          <cell r="D2644">
            <v>41724</v>
          </cell>
          <cell r="E2644" t="str">
            <v/>
          </cell>
          <cell r="F2644">
            <v>121534.5213860002</v>
          </cell>
          <cell r="G2644">
            <v>4394584.3022280009</v>
          </cell>
          <cell r="H2644">
            <v>1.4566397871025367</v>
          </cell>
          <cell r="I2644">
            <v>25.899230339235636</v>
          </cell>
          <cell r="J2644">
            <v>17874553.189518001</v>
          </cell>
          <cell r="K2644">
            <v>1.6855849929838649</v>
          </cell>
          <cell r="L2644">
            <v>15.052204943740355</v>
          </cell>
          <cell r="M2644">
            <v>43561626.015964009</v>
          </cell>
          <cell r="N2644">
            <v>1.467807581791519</v>
          </cell>
          <cell r="O2644">
            <v>9.350643976268513</v>
          </cell>
          <cell r="P2644"/>
          <cell r="Q2644">
            <v>116035.87562222578</v>
          </cell>
        </row>
        <row r="2645">
          <cell r="D2645">
            <v>41725</v>
          </cell>
          <cell r="E2645" t="str">
            <v/>
          </cell>
          <cell r="F2645">
            <v>116765.45348400075</v>
          </cell>
          <cell r="G2645">
            <v>4511349.7557120016</v>
          </cell>
          <cell r="H2645">
            <v>1.4399600734975548</v>
          </cell>
          <cell r="I2645">
            <v>26.536919927995307</v>
          </cell>
          <cell r="J2645">
            <v>17991318.643002003</v>
          </cell>
          <cell r="K2645">
            <v>1.6782323854452434</v>
          </cell>
          <cell r="L2645">
            <v>15.235277753476339</v>
          </cell>
          <cell r="M2645">
            <v>43257467.829870008</v>
          </cell>
          <cell r="N2645">
            <v>1.4570716826805987</v>
          </cell>
          <cell r="O2645">
            <v>9.7783692113917233</v>
          </cell>
          <cell r="P2645"/>
          <cell r="Q2645">
            <v>116035.87562222578</v>
          </cell>
        </row>
        <row r="2646">
          <cell r="D2646">
            <v>41726</v>
          </cell>
          <cell r="E2646" t="str">
            <v/>
          </cell>
          <cell r="F2646">
            <v>129295.5294359995</v>
          </cell>
          <cell r="G2646">
            <v>4640645.2851480013</v>
          </cell>
          <cell r="H2646">
            <v>1.4283283572747294</v>
          </cell>
          <cell r="I2646">
            <v>26.99073791556129</v>
          </cell>
          <cell r="J2646">
            <v>18120614.172438003</v>
          </cell>
          <cell r="K2646">
            <v>1.6721935319503853</v>
          </cell>
          <cell r="L2646">
            <v>15.387347575721023</v>
          </cell>
          <cell r="M2646">
            <v>43011100.007524006</v>
          </cell>
          <cell r="N2646">
            <v>1.4482889025851498</v>
          </cell>
          <cell r="O2646">
            <v>10.141263975094095</v>
          </cell>
          <cell r="P2646"/>
          <cell r="Q2646">
            <v>116035.87562222578</v>
          </cell>
        </row>
        <row r="2647">
          <cell r="D2647">
            <v>41727</v>
          </cell>
          <cell r="E2647" t="str">
            <v/>
          </cell>
          <cell r="F2647">
            <v>125859.70462800056</v>
          </cell>
          <cell r="G2647">
            <v>4766504.9897760022</v>
          </cell>
          <cell r="H2647">
            <v>1.4164777931427643</v>
          </cell>
          <cell r="I2647">
            <v>27.460921165607786</v>
          </cell>
          <cell r="J2647">
            <v>18246473.877066005</v>
          </cell>
          <cell r="K2647">
            <v>1.6659689324457538</v>
          </cell>
          <cell r="L2647">
            <v>15.545724355470492</v>
          </cell>
          <cell r="M2647">
            <v>42712519.943080015</v>
          </cell>
          <cell r="N2647">
            <v>1.4377544647118423</v>
          </cell>
          <cell r="O2647">
            <v>10.592402807624413</v>
          </cell>
          <cell r="P2647"/>
          <cell r="Q2647">
            <v>116035.87562222578</v>
          </cell>
        </row>
        <row r="2648">
          <cell r="D2648">
            <v>41728</v>
          </cell>
          <cell r="E2648" t="str">
            <v/>
          </cell>
          <cell r="F2648">
            <v>144079.87797799971</v>
          </cell>
          <cell r="G2648">
            <v>4910584.8677540021</v>
          </cell>
          <cell r="H2648">
            <v>1.4106513298643464</v>
          </cell>
          <cell r="I2648">
            <v>27.695021049947034</v>
          </cell>
          <cell r="J2648">
            <v>18390553.755044006</v>
          </cell>
          <cell r="K2648">
            <v>1.6615209709276322</v>
          </cell>
          <cell r="L2648">
            <v>15.659919385219133</v>
          </cell>
          <cell r="M2648">
            <v>42462505.998448022</v>
          </cell>
          <cell r="N2648">
            <v>1.428861311265504</v>
          </cell>
          <cell r="O2648">
            <v>10.987091443726783</v>
          </cell>
          <cell r="P2648"/>
          <cell r="Q2648">
            <v>116035.87562222578</v>
          </cell>
        </row>
        <row r="2649">
          <cell r="D2649">
            <v>41729</v>
          </cell>
          <cell r="E2649" t="str">
            <v>*</v>
          </cell>
          <cell r="F2649">
            <v>172176.20650400012</v>
          </cell>
          <cell r="G2649">
            <v>5082761.0742580025</v>
          </cell>
          <cell r="H2649">
            <v>1.4130115688296543</v>
          </cell>
          <cell r="I2649">
            <v>27.599955658988439</v>
          </cell>
          <cell r="J2649">
            <v>18562729.961548004</v>
          </cell>
          <cell r="K2649">
            <v>1.6596773696741505</v>
          </cell>
          <cell r="L2649">
            <v>15.707502711663802</v>
          </cell>
          <cell r="M2649">
            <v>42257264.020112015</v>
          </cell>
          <cell r="N2649">
            <v>1.4214801678174833</v>
          </cell>
          <cell r="O2649">
            <v>11.32453979987692</v>
          </cell>
          <cell r="P2649"/>
          <cell r="Q2649">
            <v>116035.87562222578</v>
          </cell>
        </row>
        <row r="2650">
          <cell r="D2650">
            <v>41730</v>
          </cell>
          <cell r="E2650" t="str">
            <v/>
          </cell>
          <cell r="F2650">
            <v>254505.72217400011</v>
          </cell>
          <cell r="G2650">
            <v>254505.72217400011</v>
          </cell>
          <cell r="H2650">
            <v>2.2524772963116324</v>
          </cell>
          <cell r="I2650">
            <v>3.8066240902270621</v>
          </cell>
          <cell r="J2650">
            <v>18817235.683722004</v>
          </cell>
          <cell r="K2650">
            <v>1.6656061007125726</v>
          </cell>
          <cell r="L2650">
            <v>13.056158962750629</v>
          </cell>
          <cell r="M2650">
            <v>42032118.211866021</v>
          </cell>
          <cell r="N2650">
            <v>1.4135147237664001</v>
          </cell>
          <cell r="O2650">
            <v>13.880896065601389</v>
          </cell>
          <cell r="P2650"/>
          <cell r="Q2650">
            <v>112989.25080876332</v>
          </cell>
        </row>
        <row r="2651">
          <cell r="D2651">
            <v>41731</v>
          </cell>
          <cell r="E2651" t="str">
            <v/>
          </cell>
          <cell r="F2651">
            <v>309850.91600000003</v>
          </cell>
          <cell r="G2651">
            <v>564356.6381740002</v>
          </cell>
          <cell r="H2651">
            <v>2.4973908320234184</v>
          </cell>
          <cell r="I2651">
            <v>2.2353351659093024</v>
          </cell>
          <cell r="J2651">
            <v>19127086.599722005</v>
          </cell>
          <cell r="K2651">
            <v>1.676267782515964</v>
          </cell>
          <cell r="L2651">
            <v>12.759062512139263</v>
          </cell>
          <cell r="M2651">
            <v>42013006.540680021</v>
          </cell>
          <cell r="N2651">
            <v>1.4124805771857989</v>
          </cell>
          <cell r="O2651">
            <v>13.932675094700064</v>
          </cell>
          <cell r="P2651"/>
          <cell r="Q2651">
            <v>112989.25080876332</v>
          </cell>
        </row>
        <row r="2652">
          <cell r="D2652">
            <v>41732</v>
          </cell>
          <cell r="E2652" t="str">
            <v/>
          </cell>
          <cell r="F2652">
            <v>292479.5599099989</v>
          </cell>
          <cell r="G2652">
            <v>856836.1980839991</v>
          </cell>
          <cell r="H2652">
            <v>2.5277808639638129</v>
          </cell>
          <cell r="I2652">
            <v>2.0935302478581441</v>
          </cell>
          <cell r="J2652">
            <v>19419566.159632005</v>
          </cell>
          <cell r="K2652">
            <v>1.6852129153925337</v>
          </cell>
          <cell r="L2652">
            <v>12.514874440563617</v>
          </cell>
          <cell r="M2652">
            <v>41999182.270762026</v>
          </cell>
          <cell r="N2652">
            <v>1.411624717072393</v>
          </cell>
          <cell r="O2652">
            <v>13.97565547569558</v>
          </cell>
          <cell r="P2652"/>
          <cell r="Q2652">
            <v>112989.25080876332</v>
          </cell>
        </row>
        <row r="2653">
          <cell r="D2653">
            <v>41733</v>
          </cell>
          <cell r="E2653" t="str">
            <v/>
          </cell>
          <cell r="F2653">
            <v>299657.44238200015</v>
          </cell>
          <cell r="G2653">
            <v>1156493.6404659993</v>
          </cell>
          <cell r="H2653">
            <v>2.558857661653561</v>
          </cell>
          <cell r="I2653">
            <v>1.9580798295930846</v>
          </cell>
          <cell r="J2653">
            <v>19719223.602014005</v>
          </cell>
          <cell r="K2653">
            <v>1.6946011776922845</v>
          </cell>
          <cell r="L2653">
            <v>12.26348120896631</v>
          </cell>
          <cell r="M2653">
            <v>41990944.54597602</v>
          </cell>
          <cell r="N2653">
            <v>1.4109570469973973</v>
          </cell>
          <cell r="O2653">
            <v>14.009265823700122</v>
          </cell>
          <cell r="P2653"/>
          <cell r="Q2653">
            <v>112989.25080876332</v>
          </cell>
        </row>
        <row r="2654">
          <cell r="D2654">
            <v>41734</v>
          </cell>
          <cell r="E2654" t="str">
            <v/>
          </cell>
          <cell r="F2654">
            <v>261117.90563200045</v>
          </cell>
          <cell r="G2654">
            <v>1417611.5460979997</v>
          </cell>
          <cell r="H2654">
            <v>2.5092856815155575</v>
          </cell>
          <cell r="I2654">
            <v>2.1786895015799002</v>
          </cell>
          <cell r="J2654">
            <v>19980341.507646006</v>
          </cell>
          <cell r="K2654">
            <v>1.7005287714080364</v>
          </cell>
          <cell r="L2654">
            <v>12.107296824885482</v>
          </cell>
          <cell r="M2654">
            <v>41957723.371728025</v>
          </cell>
          <cell r="N2654">
            <v>1.409450498570757</v>
          </cell>
          <cell r="O2654">
            <v>14.085365457451292</v>
          </cell>
          <cell r="P2654"/>
          <cell r="Q2654">
            <v>112989.25080876332</v>
          </cell>
        </row>
        <row r="2655">
          <cell r="D2655">
            <v>41735</v>
          </cell>
          <cell r="E2655" t="str">
            <v/>
          </cell>
          <cell r="F2655">
            <v>237306.62977800035</v>
          </cell>
          <cell r="G2655">
            <v>1654918.175876</v>
          </cell>
          <cell r="H2655">
            <v>2.4411144777494274</v>
          </cell>
          <cell r="I2655">
            <v>2.5246033213762731</v>
          </cell>
          <cell r="J2655">
            <v>20217648.137424007</v>
          </cell>
          <cell r="K2655">
            <v>1.7043361683746139</v>
          </cell>
          <cell r="L2655">
            <v>12.008001898726528</v>
          </cell>
          <cell r="M2655">
            <v>41939754.928714022</v>
          </cell>
          <cell r="N2655">
            <v>1.4084570143635728</v>
          </cell>
          <cell r="O2655">
            <v>14.135746782199154</v>
          </cell>
          <cell r="P2655"/>
          <cell r="Q2655">
            <v>112989.25080876332</v>
          </cell>
        </row>
        <row r="2656">
          <cell r="D2656">
            <v>41736</v>
          </cell>
          <cell r="E2656" t="str">
            <v/>
          </cell>
          <cell r="F2656">
            <v>248186.49015400058</v>
          </cell>
          <cell r="G2656">
            <v>1903104.6660300004</v>
          </cell>
          <cell r="H2656">
            <v>2.4061766336276729</v>
          </cell>
          <cell r="I2656">
            <v>2.7232821363729509</v>
          </cell>
          <cell r="J2656">
            <v>20465834.627578009</v>
          </cell>
          <cell r="K2656">
            <v>1.7089802317832734</v>
          </cell>
          <cell r="L2656">
            <v>11.887962754008075</v>
          </cell>
          <cell r="M2656">
            <v>41957349.467666008</v>
          </cell>
          <cell r="N2656">
            <v>1.4086580561836137</v>
          </cell>
          <cell r="O2656">
            <v>14.125538884806954</v>
          </cell>
          <cell r="P2656"/>
          <cell r="Q2656">
            <v>112989.25080876332</v>
          </cell>
        </row>
        <row r="2657">
          <cell r="D2657">
            <v>41737</v>
          </cell>
          <cell r="E2657" t="str">
            <v/>
          </cell>
          <cell r="F2657">
            <v>215760.67819799946</v>
          </cell>
          <cell r="G2657">
            <v>2118865.3442279999</v>
          </cell>
          <cell r="H2657">
            <v>2.3441005771139949</v>
          </cell>
          <cell r="I2657">
            <v>3.1167587949824216</v>
          </cell>
          <cell r="J2657">
            <v>20681595.305776007</v>
          </cell>
          <cell r="K2657">
            <v>1.7108551017916893</v>
          </cell>
          <cell r="L2657">
            <v>11.839834115130731</v>
          </cell>
          <cell r="M2657">
            <v>41947623.177852012</v>
          </cell>
          <cell r="N2657">
            <v>1.4079419827069772</v>
          </cell>
          <cell r="O2657">
            <v>14.161926977932504</v>
          </cell>
          <cell r="P2657"/>
          <cell r="Q2657">
            <v>112989.25080876332</v>
          </cell>
        </row>
        <row r="2658">
          <cell r="D2658">
            <v>41738</v>
          </cell>
          <cell r="E2658" t="str">
            <v/>
          </cell>
          <cell r="F2658">
            <v>206328.15626400022</v>
          </cell>
          <cell r="G2658">
            <v>2325193.500492</v>
          </cell>
          <cell r="H2658">
            <v>2.2865434679735244</v>
          </cell>
          <cell r="I2658">
            <v>3.5335500308271928</v>
          </cell>
          <cell r="J2658">
            <v>20887923.462040007</v>
          </cell>
          <cell r="K2658">
            <v>1.7119221820123114</v>
          </cell>
          <cell r="L2658">
            <v>11.812526811169622</v>
          </cell>
          <cell r="M2658">
            <v>41929252.785664015</v>
          </cell>
          <cell r="N2658">
            <v>1.4069362523438012</v>
          </cell>
          <cell r="O2658">
            <v>14.213172827859532</v>
          </cell>
          <cell r="P2658"/>
          <cell r="Q2658">
            <v>112989.25080876332</v>
          </cell>
        </row>
        <row r="2659">
          <cell r="D2659">
            <v>41739</v>
          </cell>
          <cell r="E2659" t="str">
            <v/>
          </cell>
          <cell r="F2659">
            <v>204388.34613600009</v>
          </cell>
          <cell r="G2659">
            <v>2529581.846628</v>
          </cell>
          <cell r="H2659">
            <v>2.2387809712176696</v>
          </cell>
          <cell r="I2659">
            <v>3.9223896826884319</v>
          </cell>
          <cell r="J2659">
            <v>21092311.808176007</v>
          </cell>
          <cell r="K2659">
            <v>1.7128121572710155</v>
          </cell>
          <cell r="L2659">
            <v>11.789798819679763</v>
          </cell>
          <cell r="M2659">
            <v>41915763.013540022</v>
          </cell>
          <cell r="N2659">
            <v>1.4060948019734831</v>
          </cell>
          <cell r="O2659">
            <v>14.256172536824984</v>
          </cell>
          <cell r="P2659"/>
          <cell r="Q2659">
            <v>112989.25080876332</v>
          </cell>
        </row>
        <row r="2660">
          <cell r="D2660">
            <v>41740</v>
          </cell>
          <cell r="E2660" t="str">
            <v/>
          </cell>
          <cell r="F2660">
            <v>193840.25552799911</v>
          </cell>
          <cell r="G2660">
            <v>2723422.1021559993</v>
          </cell>
          <cell r="H2660">
            <v>2.1912157634160088</v>
          </cell>
          <cell r="I2660">
            <v>4.3529910218724988</v>
          </cell>
          <cell r="J2660">
            <v>21286152.063704006</v>
          </cell>
          <cell r="K2660">
            <v>1.7128371739701498</v>
          </cell>
          <cell r="L2660">
            <v>11.789160566655587</v>
          </cell>
          <cell r="M2660">
            <v>41855465.722112015</v>
          </cell>
          <cell r="N2660">
            <v>1.4036840582928489</v>
          </cell>
          <cell r="O2660">
            <v>14.379996380704885</v>
          </cell>
          <cell r="P2660"/>
          <cell r="Q2660">
            <v>112989.25080876332</v>
          </cell>
        </row>
        <row r="2661">
          <cell r="D2661">
            <v>41741</v>
          </cell>
          <cell r="E2661" t="str">
            <v/>
          </cell>
          <cell r="F2661">
            <v>182542.91715200088</v>
          </cell>
          <cell r="G2661">
            <v>2905965.0193080003</v>
          </cell>
          <cell r="H2661">
            <v>2.1432459271622863</v>
          </cell>
          <cell r="I2661">
            <v>4.8359620768834821</v>
          </cell>
          <cell r="J2661">
            <v>21468694.980856009</v>
          </cell>
          <cell r="K2661">
            <v>1.7119608653060889</v>
          </cell>
          <cell r="L2661">
            <v>11.811538036309898</v>
          </cell>
          <cell r="M2661">
            <v>41791090.070754021</v>
          </cell>
          <cell r="N2661">
            <v>1.4011379107452271</v>
          </cell>
          <cell r="O2661">
            <v>14.511793933414141</v>
          </cell>
          <cell r="P2661"/>
          <cell r="Q2661">
            <v>112989.25080876332</v>
          </cell>
        </row>
        <row r="2662">
          <cell r="D2662">
            <v>41742</v>
          </cell>
          <cell r="E2662" t="str">
            <v/>
          </cell>
          <cell r="F2662">
            <v>190724.18559200034</v>
          </cell>
          <cell r="G2662">
            <v>3096689.2049000007</v>
          </cell>
          <cell r="H2662">
            <v>2.1082258729067491</v>
          </cell>
          <cell r="I2662">
            <v>5.2225285042122653</v>
          </cell>
          <cell r="J2662">
            <v>21659419.166448008</v>
          </cell>
          <cell r="K2662">
            <v>1.711746773467153</v>
          </cell>
          <cell r="L2662">
            <v>11.817011404031119</v>
          </cell>
          <cell r="M2662">
            <v>41741276.925300024</v>
          </cell>
          <cell r="N2662">
            <v>1.3990812747990116</v>
          </cell>
          <cell r="O2662">
            <v>14.619020782628301</v>
          </cell>
          <cell r="P2662"/>
          <cell r="Q2662">
            <v>112989.25080876332</v>
          </cell>
        </row>
        <row r="2663">
          <cell r="D2663">
            <v>41743</v>
          </cell>
          <cell r="E2663" t="str">
            <v/>
          </cell>
          <cell r="F2663">
            <v>165525.46260799939</v>
          </cell>
          <cell r="G2663">
            <v>3262214.667508</v>
          </cell>
          <cell r="H2663">
            <v>2.0622787718790341</v>
          </cell>
          <cell r="I2663">
            <v>5.7774731306051486</v>
          </cell>
          <cell r="J2663">
            <v>21824944.629056007</v>
          </cell>
          <cell r="K2663">
            <v>1.7095626383050713</v>
          </cell>
          <cell r="L2663">
            <v>11.872991727278759</v>
          </cell>
          <cell r="M2663">
            <v>41680403.691992022</v>
          </cell>
          <cell r="N2663">
            <v>1.396655165741884</v>
          </cell>
          <cell r="O2663">
            <v>14.746397853351478</v>
          </cell>
          <cell r="P2663"/>
          <cell r="Q2663">
            <v>112989.25080876332</v>
          </cell>
        </row>
        <row r="2664">
          <cell r="D2664">
            <v>41744</v>
          </cell>
          <cell r="E2664" t="str">
            <v/>
          </cell>
          <cell r="F2664">
            <v>158467.09437999938</v>
          </cell>
          <cell r="G2664">
            <v>3420681.7618879993</v>
          </cell>
          <cell r="H2664">
            <v>2.0182933257828659</v>
          </cell>
          <cell r="I2664">
            <v>6.3643028421621839</v>
          </cell>
          <cell r="J2664">
            <v>21983411.723436005</v>
          </cell>
          <cell r="K2664">
            <v>1.706868789116132</v>
          </cell>
          <cell r="L2664">
            <v>11.942393091007919</v>
          </cell>
          <cell r="M2664">
            <v>41622412.502676018</v>
          </cell>
          <cell r="N2664">
            <v>1.3943269429758136</v>
          </cell>
          <cell r="O2664">
            <v>14.869542843731276</v>
          </cell>
          <cell r="P2664"/>
          <cell r="Q2664">
            <v>112989.25080876332</v>
          </cell>
        </row>
        <row r="2665">
          <cell r="D2665">
            <v>41745</v>
          </cell>
          <cell r="E2665" t="str">
            <v/>
          </cell>
          <cell r="F2665">
            <v>144478.05500000104</v>
          </cell>
          <cell r="G2665">
            <v>3565159.8168880004</v>
          </cell>
          <cell r="H2665">
            <v>1.9720680238214143</v>
          </cell>
          <cell r="I2665">
            <v>7.0455866564574698</v>
          </cell>
          <cell r="J2665">
            <v>22127889.778436005</v>
          </cell>
          <cell r="K2665">
            <v>1.7031450825446388</v>
          </cell>
          <cell r="L2665">
            <v>12.038979080280754</v>
          </cell>
          <cell r="M2665">
            <v>41553315.706670016</v>
          </cell>
          <cell r="N2665">
            <v>1.3916280765004307</v>
          </cell>
          <cell r="O2665">
            <v>15.013409906109331</v>
          </cell>
          <cell r="P2665"/>
          <cell r="Q2665">
            <v>112989.25080876332</v>
          </cell>
        </row>
        <row r="2666">
          <cell r="D2666">
            <v>41746</v>
          </cell>
          <cell r="E2666" t="str">
            <v/>
          </cell>
          <cell r="F2666">
            <v>149672.19621999911</v>
          </cell>
          <cell r="G2666">
            <v>3714832.0131079992</v>
          </cell>
          <cell r="H2666">
            <v>1.9339851235288956</v>
          </cell>
          <cell r="I2666">
            <v>7.6612920916084519</v>
          </cell>
          <cell r="J2666">
            <v>22277561.974656004</v>
          </cell>
          <cell r="K2666">
            <v>1.6998819218526504</v>
          </cell>
          <cell r="L2666">
            <v>12.124245738347316</v>
          </cell>
          <cell r="M2666">
            <v>41498467.21089001</v>
          </cell>
          <cell r="N2666">
            <v>1.3894077457683698</v>
          </cell>
          <cell r="O2666">
            <v>15.132672473889519</v>
          </cell>
          <cell r="P2666"/>
          <cell r="Q2666">
            <v>112989.25080876332</v>
          </cell>
        </row>
        <row r="2667">
          <cell r="D2667">
            <v>41747</v>
          </cell>
          <cell r="E2667" t="str">
            <v/>
          </cell>
          <cell r="F2667">
            <v>147645.34332999995</v>
          </cell>
          <cell r="G2667">
            <v>3862477.3564379993</v>
          </cell>
          <cell r="H2667">
            <v>1.8991370756219217</v>
          </cell>
          <cell r="I2667">
            <v>8.2715105143236656</v>
          </cell>
          <cell r="J2667">
            <v>22425207.317986004</v>
          </cell>
          <cell r="K2667">
            <v>1.6965212112435559</v>
          </cell>
          <cell r="L2667">
            <v>12.212676975625214</v>
          </cell>
          <cell r="M2667">
            <v>41442142.099544011</v>
          </cell>
          <cell r="N2667">
            <v>1.3871392150381801</v>
          </cell>
          <cell r="O2667">
            <v>15.255371663787741</v>
          </cell>
          <cell r="P2667"/>
          <cell r="Q2667">
            <v>112989.25080876332</v>
          </cell>
        </row>
        <row r="2668">
          <cell r="D2668">
            <v>41748</v>
          </cell>
          <cell r="E2668" t="str">
            <v/>
          </cell>
          <cell r="F2668">
            <v>139270.04300999979</v>
          </cell>
          <cell r="G2668">
            <v>4001747.399447999</v>
          </cell>
          <cell r="H2668">
            <v>1.8640559404889718</v>
          </cell>
          <cell r="I2668">
            <v>8.9344875847957468</v>
          </cell>
          <cell r="J2668">
            <v>22564477.360996004</v>
          </cell>
          <cell r="K2668">
            <v>1.6925892262020763</v>
          </cell>
          <cell r="L2668">
            <v>12.316938558475565</v>
          </cell>
          <cell r="M2668">
            <v>41352077.974688016</v>
          </cell>
          <cell r="N2668">
            <v>1.3837429444446416</v>
          </cell>
          <cell r="O2668">
            <v>15.440677733035225</v>
          </cell>
          <cell r="P2668"/>
          <cell r="Q2668">
            <v>112989.25080876332</v>
          </cell>
        </row>
        <row r="2669">
          <cell r="D2669">
            <v>41749</v>
          </cell>
          <cell r="E2669" t="str">
            <v/>
          </cell>
          <cell r="F2669">
            <v>139435.02171000006</v>
          </cell>
          <cell r="G2669">
            <v>4141182.421157999</v>
          </cell>
          <cell r="H2669">
            <v>1.8325559252388695</v>
          </cell>
          <cell r="I2669">
            <v>9.5743747263232208</v>
          </cell>
          <cell r="J2669">
            <v>22703912.382706005</v>
          </cell>
          <cell r="K2669">
            <v>1.6887356030486633</v>
          </cell>
          <cell r="L2669">
            <v>12.419963381364019</v>
          </cell>
          <cell r="M2669">
            <v>41300942.920320019</v>
          </cell>
          <cell r="N2669">
            <v>1.3816508503737996</v>
          </cell>
          <cell r="O2669">
            <v>15.555791968662103</v>
          </cell>
          <cell r="P2669"/>
          <cell r="Q2669">
            <v>112989.25080876332</v>
          </cell>
        </row>
        <row r="2670">
          <cell r="D2670">
            <v>41750</v>
          </cell>
          <cell r="E2670" t="str">
            <v/>
          </cell>
          <cell r="F2670">
            <v>133583.81207000001</v>
          </cell>
          <cell r="G2670">
            <v>4274766.2332279989</v>
          </cell>
          <cell r="H2670">
            <v>1.8015899332310026</v>
          </cell>
          <cell r="I2670">
            <v>10.247316553627162</v>
          </cell>
          <cell r="J2670">
            <v>22837496.194776006</v>
          </cell>
          <cell r="K2670">
            <v>1.6845146229758894</v>
          </cell>
          <cell r="L2670">
            <v>12.533772032305601</v>
          </cell>
          <cell r="M2670">
            <v>41253123.065682016</v>
          </cell>
          <cell r="N2670">
            <v>1.3796707830987627</v>
          </cell>
          <cell r="O2670">
            <v>15.665424056312826</v>
          </cell>
          <cell r="P2670"/>
          <cell r="Q2670">
            <v>112989.25080876332</v>
          </cell>
        </row>
        <row r="2671">
          <cell r="D2671">
            <v>41751</v>
          </cell>
          <cell r="E2671" t="str">
            <v/>
          </cell>
          <cell r="F2671">
            <v>139017.96080000023</v>
          </cell>
          <cell r="G2671">
            <v>4413784.1940279994</v>
          </cell>
          <cell r="H2671">
            <v>1.7756251398955165</v>
          </cell>
          <cell r="I2671">
            <v>10.847143639420176</v>
          </cell>
          <cell r="J2671">
            <v>22976514.155576006</v>
          </cell>
          <cell r="K2671">
            <v>1.680760933106394</v>
          </cell>
          <cell r="L2671">
            <v>12.635833140223474</v>
          </cell>
          <cell r="M2671">
            <v>41227855.934962019</v>
          </cell>
          <cell r="N2671">
            <v>1.3784458531393098</v>
          </cell>
          <cell r="O2671">
            <v>15.733579043382996</v>
          </cell>
          <cell r="P2671"/>
          <cell r="Q2671">
            <v>112989.25080876332</v>
          </cell>
        </row>
        <row r="2672">
          <cell r="D2672">
            <v>41752</v>
          </cell>
          <cell r="E2672" t="str">
            <v/>
          </cell>
          <cell r="F2672">
            <v>111889.66291600019</v>
          </cell>
          <cell r="G2672">
            <v>4525673.8569439994</v>
          </cell>
          <cell r="H2672">
            <v>1.7414791863326653</v>
          </cell>
          <cell r="I2672">
            <v>11.688376749430896</v>
          </cell>
          <cell r="J2672">
            <v>23088403.818492007</v>
          </cell>
          <cell r="K2672">
            <v>1.6751005840098883</v>
          </cell>
          <cell r="L2672">
            <v>12.79126474268779</v>
          </cell>
          <cell r="M2672">
            <v>41189576.816358007</v>
          </cell>
          <cell r="N2672">
            <v>1.3767866643700135</v>
          </cell>
          <cell r="O2672">
            <v>15.826303671269992</v>
          </cell>
          <cell r="P2672"/>
          <cell r="Q2672">
            <v>112989.25080876332</v>
          </cell>
        </row>
        <row r="2673">
          <cell r="D2673">
            <v>41753</v>
          </cell>
          <cell r="E2673" t="str">
            <v/>
          </cell>
          <cell r="F2673">
            <v>119816.72542799964</v>
          </cell>
          <cell r="G2673">
            <v>4645490.5823719995</v>
          </cell>
          <cell r="H2673">
            <v>1.7131019651280037</v>
          </cell>
          <cell r="I2673">
            <v>12.435431403166564</v>
          </cell>
          <cell r="J2673">
            <v>23208220.543920007</v>
          </cell>
          <cell r="K2673">
            <v>1.6701027271465541</v>
          </cell>
          <cell r="L2673">
            <v>12.930047036417836</v>
          </cell>
          <cell r="M2673">
            <v>41170354.556386009</v>
          </cell>
          <cell r="N2673">
            <v>1.3757652010665351</v>
          </cell>
          <cell r="O2673">
            <v>15.883622480344052</v>
          </cell>
          <cell r="P2673"/>
          <cell r="Q2673">
            <v>112989.25080876332</v>
          </cell>
        </row>
        <row r="2674">
          <cell r="D2674">
            <v>41754</v>
          </cell>
          <cell r="E2674" t="str">
            <v/>
          </cell>
          <cell r="F2674">
            <v>133284.33371600075</v>
          </cell>
          <cell r="G2674">
            <v>4778774.9160879999</v>
          </cell>
          <cell r="H2674">
            <v>1.6917626701237898</v>
          </cell>
          <cell r="I2674">
            <v>13.027422647737607</v>
          </cell>
          <cell r="J2674">
            <v>23341504.877636008</v>
          </cell>
          <cell r="K2674">
            <v>1.6661468242103856</v>
          </cell>
          <cell r="L2674">
            <v>13.040931012385137</v>
          </cell>
          <cell r="M2674">
            <v>41172264.682815999</v>
          </cell>
          <cell r="N2674">
            <v>1.3754502741253214</v>
          </cell>
          <cell r="O2674">
            <v>15.901330427239813</v>
          </cell>
          <cell r="P2674"/>
          <cell r="Q2674">
            <v>112989.25080876332</v>
          </cell>
        </row>
        <row r="2675">
          <cell r="D2675">
            <v>41755</v>
          </cell>
          <cell r="E2675" t="str">
            <v/>
          </cell>
          <cell r="F2675">
            <v>136047.89325200042</v>
          </cell>
          <cell r="G2675">
            <v>4914822.8093400002</v>
          </cell>
          <cell r="H2675">
            <v>1.6730055749552404</v>
          </cell>
          <cell r="I2675">
            <v>13.570122754085311</v>
          </cell>
          <cell r="J2675">
            <v>23477552.770888008</v>
          </cell>
          <cell r="K2675">
            <v>1.6624499101401511</v>
          </cell>
          <cell r="L2675">
            <v>13.145388749500231</v>
          </cell>
          <cell r="M2675">
            <v>41164678.620687999</v>
          </cell>
          <cell r="N2675">
            <v>1.3748183667262419</v>
          </cell>
          <cell r="O2675">
            <v>15.936913044648659</v>
          </cell>
          <cell r="P2675"/>
          <cell r="Q2675">
            <v>112989.25080876332</v>
          </cell>
        </row>
        <row r="2676">
          <cell r="D2676">
            <v>41756</v>
          </cell>
          <cell r="E2676" t="str">
            <v/>
          </cell>
          <cell r="F2676">
            <v>131242.54180599947</v>
          </cell>
          <cell r="G2676">
            <v>5046065.3511459995</v>
          </cell>
          <cell r="H2676">
            <v>1.6540627357377664</v>
          </cell>
          <cell r="I2676">
            <v>14.140187169976882</v>
          </cell>
          <cell r="J2676">
            <v>23608795.312694009</v>
          </cell>
          <cell r="K2676">
            <v>1.6584741159613297</v>
          </cell>
          <cell r="L2676">
            <v>13.258631216519202</v>
          </cell>
          <cell r="M2676">
            <v>41143805.735515997</v>
          </cell>
          <cell r="N2676">
            <v>1.3737431756956981</v>
          </cell>
          <cell r="O2676">
            <v>15.997614355798373</v>
          </cell>
          <cell r="P2676"/>
          <cell r="Q2676">
            <v>112989.25080876332</v>
          </cell>
        </row>
        <row r="2677">
          <cell r="D2677">
            <v>41757</v>
          </cell>
          <cell r="E2677" t="str">
            <v/>
          </cell>
          <cell r="F2677">
            <v>118561.40310599921</v>
          </cell>
          <cell r="G2677">
            <v>5164626.7542519988</v>
          </cell>
          <cell r="H2677">
            <v>1.6324646299424277</v>
          </cell>
          <cell r="I2677">
            <v>14.818092426166295</v>
          </cell>
          <cell r="J2677">
            <v>23727356.71580001</v>
          </cell>
          <cell r="K2677">
            <v>1.6536771273722353</v>
          </cell>
          <cell r="L2677">
            <v>13.39652164271552</v>
          </cell>
          <cell r="M2677">
            <v>41092359.140951999</v>
          </cell>
          <cell r="N2677">
            <v>1.371648036837251</v>
          </cell>
          <cell r="O2677">
            <v>16.116469398334431</v>
          </cell>
          <cell r="P2677"/>
          <cell r="Q2677">
            <v>112989.25080876332</v>
          </cell>
        </row>
        <row r="2678">
          <cell r="D2678">
            <v>41758</v>
          </cell>
          <cell r="E2678" t="str">
            <v/>
          </cell>
          <cell r="F2678">
            <v>104527.142712</v>
          </cell>
          <cell r="G2678">
            <v>5269153.8969639987</v>
          </cell>
          <cell r="H2678">
            <v>1.6080729862683871</v>
          </cell>
          <cell r="I2678">
            <v>15.6208527650183</v>
          </cell>
          <cell r="J2678">
            <v>23831883.85851201</v>
          </cell>
          <cell r="K2678">
            <v>1.6479846240482685</v>
          </cell>
          <cell r="L2678">
            <v>13.561954531309084</v>
          </cell>
          <cell r="M2678">
            <v>41036789.844655991</v>
          </cell>
          <cell r="N2678">
            <v>1.3694164738200867</v>
          </cell>
          <cell r="O2678">
            <v>16.243896980962258</v>
          </cell>
          <cell r="P2678"/>
          <cell r="Q2678">
            <v>112989.25080876332</v>
          </cell>
        </row>
        <row r="2679">
          <cell r="D2679">
            <v>41759</v>
          </cell>
          <cell r="E2679" t="str">
            <v>*</v>
          </cell>
          <cell r="F2679">
            <v>104201.13486400002</v>
          </cell>
          <cell r="G2679">
            <v>5373355.0318279983</v>
          </cell>
          <cell r="H2679">
            <v>1.5852112755169707</v>
          </cell>
          <cell r="I2679">
            <v>16.410499818437717</v>
          </cell>
          <cell r="J2679">
            <v>23936084.993376009</v>
          </cell>
          <cell r="K2679">
            <v>1.6423580162306144</v>
          </cell>
          <cell r="L2679">
            <v>13.727411998480466</v>
          </cell>
          <cell r="M2679">
            <v>40994178.891961999</v>
          </cell>
          <cell r="N2679">
            <v>1.3676184447638711</v>
          </cell>
          <cell r="O2679">
            <v>16.347196591689883</v>
          </cell>
          <cell r="P2679"/>
          <cell r="Q2679">
            <v>112989.25080876332</v>
          </cell>
        </row>
        <row r="2680">
          <cell r="D2680">
            <v>41760</v>
          </cell>
          <cell r="E2680" t="str">
            <v/>
          </cell>
          <cell r="F2680">
            <v>88950.818434000597</v>
          </cell>
          <cell r="G2680">
            <v>88950.818434000597</v>
          </cell>
          <cell r="H2680">
            <v>0.84047296626541645</v>
          </cell>
          <cell r="I2680">
            <v>75.082921075605526</v>
          </cell>
          <cell r="J2680">
            <v>24025035.811810009</v>
          </cell>
          <cell r="K2680">
            <v>1.6365769134200341</v>
          </cell>
          <cell r="L2680">
            <v>10.681417387349912</v>
          </cell>
          <cell r="M2680">
            <v>40926943.428025998</v>
          </cell>
          <cell r="N2680">
            <v>1.3653211270877397</v>
          </cell>
          <cell r="O2680">
            <v>17.030331329821657</v>
          </cell>
          <cell r="P2680"/>
          <cell r="Q2680">
            <v>105834.2409622613</v>
          </cell>
        </row>
        <row r="2681">
          <cell r="D2681">
            <v>41761</v>
          </cell>
          <cell r="E2681" t="str">
            <v/>
          </cell>
          <cell r="F2681">
            <v>102398.96673600018</v>
          </cell>
          <cell r="G2681">
            <v>191349.78517000077</v>
          </cell>
          <cell r="H2681">
            <v>0.90400698030343918</v>
          </cell>
          <cell r="I2681">
            <v>67.298469577449566</v>
          </cell>
          <cell r="J2681">
            <v>24127434.778546009</v>
          </cell>
          <cell r="K2681">
            <v>1.6317880963835993</v>
          </cell>
          <cell r="L2681">
            <v>10.825286904863351</v>
          </cell>
          <cell r="M2681">
            <v>40847392.745226003</v>
          </cell>
          <cell r="N2681">
            <v>1.3626131731193043</v>
          </cell>
          <cell r="O2681">
            <v>17.18532748278885</v>
          </cell>
          <cell r="P2681"/>
          <cell r="Q2681">
            <v>105834.2409622613</v>
          </cell>
        </row>
        <row r="2682">
          <cell r="D2682">
            <v>41762</v>
          </cell>
          <cell r="E2682" t="str">
            <v/>
          </cell>
          <cell r="F2682">
            <v>104798.23351600018</v>
          </cell>
          <cell r="G2682">
            <v>296148.01868600096</v>
          </cell>
          <cell r="H2682">
            <v>0.93274166594030228</v>
          </cell>
          <cell r="I2682">
            <v>63.678080451709739</v>
          </cell>
          <cell r="J2682">
            <v>24232233.012062009</v>
          </cell>
          <cell r="K2682">
            <v>1.6272284609376657</v>
          </cell>
          <cell r="L2682">
            <v>10.963960846588883</v>
          </cell>
          <cell r="M2682">
            <v>40803427.600797996</v>
          </cell>
          <cell r="N2682">
            <v>1.3610924720848618</v>
          </cell>
          <cell r="O2682">
            <v>17.272898074948152</v>
          </cell>
          <cell r="P2682"/>
          <cell r="Q2682">
            <v>105834.2409622613</v>
          </cell>
        </row>
        <row r="2683">
          <cell r="D2683">
            <v>41763</v>
          </cell>
          <cell r="E2683" t="str">
            <v/>
          </cell>
          <cell r="F2683">
            <v>95150.309959999882</v>
          </cell>
          <cell r="G2683">
            <v>391298.32864600082</v>
          </cell>
          <cell r="H2683">
            <v>0.92431883360303768</v>
          </cell>
          <cell r="I2683">
            <v>64.742018218530987</v>
          </cell>
          <cell r="J2683">
            <v>24327383.32202201</v>
          </cell>
          <cell r="K2683">
            <v>1.6220898783213369</v>
          </cell>
          <cell r="L2683">
            <v>11.12223931094154</v>
          </cell>
          <cell r="M2683">
            <v>40762048.833108</v>
          </cell>
          <cell r="N2683">
            <v>1.3596581630286357</v>
          </cell>
          <cell r="O2683">
            <v>17.355844042160264</v>
          </cell>
          <cell r="P2683"/>
          <cell r="Q2683">
            <v>105834.2409622613</v>
          </cell>
        </row>
        <row r="2684">
          <cell r="D2684">
            <v>41764</v>
          </cell>
          <cell r="E2684" t="str">
            <v/>
          </cell>
          <cell r="F2684">
            <v>78988.78164999916</v>
          </cell>
          <cell r="G2684">
            <v>470287.11029599997</v>
          </cell>
          <cell r="H2684">
            <v>0.88872392530069044</v>
          </cell>
          <cell r="I2684">
            <v>69.207288628089799</v>
          </cell>
          <cell r="J2684">
            <v>24406372.103672009</v>
          </cell>
          <cell r="K2684">
            <v>1.6159532514001165</v>
          </cell>
          <cell r="L2684">
            <v>11.314064396296331</v>
          </cell>
          <cell r="M2684">
            <v>40697325.670707993</v>
          </cell>
          <cell r="N2684">
            <v>1.3574453236754151</v>
          </cell>
          <cell r="O2684">
            <v>17.484481489583949</v>
          </cell>
          <cell r="P2684"/>
          <cell r="Q2684">
            <v>105834.2409622613</v>
          </cell>
        </row>
        <row r="2685">
          <cell r="D2685">
            <v>41765</v>
          </cell>
          <cell r="E2685" t="str">
            <v/>
          </cell>
          <cell r="F2685">
            <v>88521.447894000477</v>
          </cell>
          <cell r="G2685">
            <v>558808.55819000048</v>
          </cell>
          <cell r="H2685">
            <v>0.88000593051490472</v>
          </cell>
          <cell r="I2685">
            <v>70.288072760432172</v>
          </cell>
          <cell r="J2685">
            <v>24494893.551566008</v>
          </cell>
          <cell r="K2685">
            <v>1.6105287973425182</v>
          </cell>
          <cell r="L2685">
            <v>11.486201160345566</v>
          </cell>
          <cell r="M2685">
            <v>40646591.962281995</v>
          </cell>
          <cell r="N2685">
            <v>1.3556992550471272</v>
          </cell>
          <cell r="O2685">
            <v>17.586559466915197</v>
          </cell>
          <cell r="P2685"/>
          <cell r="Q2685">
            <v>105834.2409622613</v>
          </cell>
        </row>
        <row r="2686">
          <cell r="D2686">
            <v>41766</v>
          </cell>
          <cell r="E2686" t="str">
            <v/>
          </cell>
          <cell r="F2686">
            <v>62831.131900000866</v>
          </cell>
          <cell r="G2686">
            <v>621639.69009000133</v>
          </cell>
          <cell r="H2686">
            <v>0.83910149688250624</v>
          </cell>
          <cell r="I2686">
            <v>75.24538598681427</v>
          </cell>
          <cell r="J2686">
            <v>24557724.68346601</v>
          </cell>
          <cell r="K2686">
            <v>1.6035018596809105</v>
          </cell>
          <cell r="L2686">
            <v>11.712829708520278</v>
          </cell>
          <cell r="M2686">
            <v>40567448.619691983</v>
          </cell>
          <cell r="N2686">
            <v>1.3530058068526463</v>
          </cell>
          <cell r="O2686">
            <v>17.745021366099568</v>
          </cell>
          <cell r="P2686"/>
          <cell r="Q2686">
            <v>105834.2409622613</v>
          </cell>
        </row>
        <row r="2687">
          <cell r="D2687">
            <v>41767</v>
          </cell>
          <cell r="E2687" t="str">
            <v/>
          </cell>
          <cell r="F2687">
            <v>120781.64252999875</v>
          </cell>
          <cell r="G2687">
            <v>742421.33262000012</v>
          </cell>
          <cell r="H2687">
            <v>0.87686806966936026</v>
          </cell>
          <cell r="I2687">
            <v>70.675374737669301</v>
          </cell>
          <cell r="J2687">
            <v>24678506.325996008</v>
          </cell>
          <cell r="K2687">
            <v>1.6003292962829716</v>
          </cell>
          <cell r="L2687">
            <v>11.816510567445594</v>
          </cell>
          <cell r="M2687">
            <v>40555104.609881982</v>
          </cell>
          <cell r="N2687">
            <v>1.3525403759292318</v>
          </cell>
          <cell r="O2687">
            <v>17.772526901019205</v>
          </cell>
          <cell r="P2687"/>
          <cell r="Q2687">
            <v>105834.2409622613</v>
          </cell>
        </row>
        <row r="2688">
          <cell r="D2688">
            <v>41768</v>
          </cell>
          <cell r="E2688" t="str">
            <v/>
          </cell>
          <cell r="F2688">
            <v>85939.070692000576</v>
          </cell>
          <cell r="G2688">
            <v>828360.40331200068</v>
          </cell>
          <cell r="H2688">
            <v>0.86966225652116147</v>
          </cell>
          <cell r="I2688">
            <v>71.560983412861873</v>
          </cell>
          <cell r="J2688">
            <v>24764445.396688007</v>
          </cell>
          <cell r="K2688">
            <v>1.5949559445063823</v>
          </cell>
          <cell r="L2688">
            <v>11.994067731752677</v>
          </cell>
          <cell r="M2688">
            <v>40499908.462475985</v>
          </cell>
          <cell r="N2688">
            <v>1.350645890764943</v>
          </cell>
          <cell r="O2688">
            <v>17.884860703751293</v>
          </cell>
          <cell r="P2688"/>
          <cell r="Q2688">
            <v>105834.2409622613</v>
          </cell>
        </row>
        <row r="2689">
          <cell r="D2689">
            <v>41769</v>
          </cell>
          <cell r="E2689" t="str">
            <v/>
          </cell>
          <cell r="F2689">
            <v>85865.733640000239</v>
          </cell>
          <cell r="G2689">
            <v>914226.1369520009</v>
          </cell>
          <cell r="H2689">
            <v>0.86382831174458785</v>
          </cell>
          <cell r="I2689">
            <v>72.273780571676767</v>
          </cell>
          <cell r="J2689">
            <v>24850311.130328007</v>
          </cell>
          <cell r="K2689">
            <v>1.5896506578504455</v>
          </cell>
          <cell r="L2689">
            <v>12.171809831987069</v>
          </cell>
          <cell r="M2689">
            <v>40434178.81883999</v>
          </cell>
          <cell r="N2689">
            <v>1.3484002847418999</v>
          </cell>
          <cell r="O2689">
            <v>18.018797348881812</v>
          </cell>
          <cell r="P2689"/>
          <cell r="Q2689">
            <v>105834.2409622613</v>
          </cell>
        </row>
        <row r="2690">
          <cell r="D2690">
            <v>41770</v>
          </cell>
          <cell r="E2690" t="str">
            <v/>
          </cell>
          <cell r="F2690">
            <v>93750.220519999435</v>
          </cell>
          <cell r="G2690">
            <v>1007976.3574720003</v>
          </cell>
          <cell r="H2690">
            <v>0.86582767053917442</v>
          </cell>
          <cell r="I2690">
            <v>72.029943773825138</v>
          </cell>
          <cell r="J2690">
            <v>24944061.350848008</v>
          </cell>
          <cell r="K2690">
            <v>1.5849176943966978</v>
          </cell>
          <cell r="L2690">
            <v>12.332441228756164</v>
          </cell>
          <cell r="M2690">
            <v>40392080.731085993</v>
          </cell>
          <cell r="N2690">
            <v>1.3469428916924542</v>
          </cell>
          <cell r="O2690">
            <v>18.106177953633139</v>
          </cell>
          <cell r="P2690"/>
          <cell r="Q2690">
            <v>105834.2409622613</v>
          </cell>
        </row>
        <row r="2691">
          <cell r="D2691">
            <v>41771</v>
          </cell>
          <cell r="E2691" t="str">
            <v/>
          </cell>
          <cell r="F2691">
            <v>83570.335552001139</v>
          </cell>
          <cell r="G2691">
            <v>1091546.6930240015</v>
          </cell>
          <cell r="H2691">
            <v>0.85947821415474013</v>
          </cell>
          <cell r="I2691">
            <v>72.802621311835509</v>
          </cell>
          <cell r="J2691">
            <v>25027631.686400007</v>
          </cell>
          <cell r="K2691">
            <v>1.5796054622762663</v>
          </cell>
          <cell r="L2691">
            <v>12.515075521512575</v>
          </cell>
          <cell r="M2691">
            <v>40327040.450843997</v>
          </cell>
          <cell r="N2691">
            <v>1.3447205982288044</v>
          </cell>
          <cell r="O2691">
            <v>18.240112891884852</v>
          </cell>
          <cell r="P2691"/>
          <cell r="Q2691">
            <v>105834.2409622613</v>
          </cell>
        </row>
        <row r="2692">
          <cell r="D2692">
            <v>41772</v>
          </cell>
          <cell r="E2692" t="str">
            <v/>
          </cell>
          <cell r="F2692">
            <v>84558.576961998726</v>
          </cell>
          <cell r="G2692">
            <v>1176105.2699860004</v>
          </cell>
          <cell r="H2692">
            <v>0.85482387675486982</v>
          </cell>
          <cell r="I2692">
            <v>73.365764254037245</v>
          </cell>
          <cell r="J2692">
            <v>25112190.263362005</v>
          </cell>
          <cell r="K2692">
            <v>1.5744256856453054</v>
          </cell>
          <cell r="L2692">
            <v>12.695567995098012</v>
          </cell>
          <cell r="M2692">
            <v>40297567.091409996</v>
          </cell>
          <cell r="N2692">
            <v>1.3436844267779229</v>
          </cell>
          <cell r="O2692">
            <v>18.302848743981603</v>
          </cell>
          <cell r="P2692"/>
          <cell r="Q2692">
            <v>105834.2409622613</v>
          </cell>
        </row>
        <row r="2693">
          <cell r="D2693">
            <v>41773</v>
          </cell>
          <cell r="E2693" t="str">
            <v/>
          </cell>
          <cell r="F2693">
            <v>72412.278345999701</v>
          </cell>
          <cell r="G2693">
            <v>1248517.5483320002</v>
          </cell>
          <cell r="H2693">
            <v>0.84263678815117271</v>
          </cell>
          <cell r="I2693">
            <v>74.825987160889355</v>
          </cell>
          <cell r="J2693">
            <v>25184602.541708004</v>
          </cell>
          <cell r="K2693">
            <v>1.5685576944357977</v>
          </cell>
          <cell r="L2693">
            <v>12.902951903851612</v>
          </cell>
          <cell r="M2693">
            <v>40259814.752247997</v>
          </cell>
          <cell r="N2693">
            <v>1.3423722938149507</v>
          </cell>
          <cell r="O2693">
            <v>18.382555560572143</v>
          </cell>
          <cell r="P2693"/>
          <cell r="Q2693">
            <v>105834.2409622613</v>
          </cell>
        </row>
        <row r="2694">
          <cell r="D2694">
            <v>41774</v>
          </cell>
          <cell r="E2694" t="str">
            <v/>
          </cell>
          <cell r="F2694">
            <v>66873.350111999782</v>
          </cell>
          <cell r="G2694">
            <v>1315390.8984439999</v>
          </cell>
          <cell r="H2694">
            <v>0.82858558596553888</v>
          </cell>
          <cell r="I2694">
            <v>76.480716784095009</v>
          </cell>
          <cell r="J2694">
            <v>25251475.891820002</v>
          </cell>
          <cell r="K2694">
            <v>1.5624238369598527</v>
          </cell>
          <cell r="L2694">
            <v>13.12307617450028</v>
          </cell>
          <cell r="M2694">
            <v>40200336.420249999</v>
          </cell>
          <cell r="N2694">
            <v>1.3403358898451154</v>
          </cell>
          <cell r="O2694">
            <v>18.506841620397395</v>
          </cell>
          <cell r="P2694"/>
          <cell r="Q2694">
            <v>105834.2409622613</v>
          </cell>
        </row>
        <row r="2695">
          <cell r="D2695">
            <v>41775</v>
          </cell>
          <cell r="E2695" t="str">
            <v/>
          </cell>
          <cell r="F2695">
            <v>59091.338896000088</v>
          </cell>
          <cell r="G2695">
            <v>1374482.23734</v>
          </cell>
          <cell r="H2695">
            <v>0.8116951475504256</v>
          </cell>
          <cell r="I2695">
            <v>78.422813632506475</v>
          </cell>
          <cell r="J2695">
            <v>25310567.230716001</v>
          </cell>
          <cell r="K2695">
            <v>1.5558914154532053</v>
          </cell>
          <cell r="L2695">
            <v>13.361310406731452</v>
          </cell>
          <cell r="M2695">
            <v>40134523.182349995</v>
          </cell>
          <cell r="N2695">
            <v>1.3380884413155745</v>
          </cell>
          <cell r="O2695">
            <v>18.644833447714927</v>
          </cell>
          <cell r="P2695"/>
          <cell r="Q2695">
            <v>105834.2409622613</v>
          </cell>
        </row>
        <row r="2696">
          <cell r="D2696">
            <v>41776</v>
          </cell>
          <cell r="E2696" t="str">
            <v/>
          </cell>
          <cell r="F2696">
            <v>65366.44503400012</v>
          </cell>
          <cell r="G2696">
            <v>1439848.6823740001</v>
          </cell>
          <cell r="H2696">
            <v>0.80027957441787811</v>
          </cell>
          <cell r="I2696">
            <v>79.702692885715294</v>
          </cell>
          <cell r="J2696">
            <v>25375933.675750002</v>
          </cell>
          <cell r="K2696">
            <v>1.5498266923773081</v>
          </cell>
          <cell r="L2696">
            <v>13.586047900839105</v>
          </cell>
          <cell r="M2696">
            <v>40081595.62031199</v>
          </cell>
          <cell r="N2696">
            <v>1.3362707637639368</v>
          </cell>
          <cell r="O2696">
            <v>18.757073148205407</v>
          </cell>
          <cell r="P2696"/>
          <cell r="Q2696">
            <v>105834.2409622613</v>
          </cell>
        </row>
        <row r="2697">
          <cell r="D2697">
            <v>41777</v>
          </cell>
          <cell r="E2697" t="str">
            <v/>
          </cell>
          <cell r="F2697">
            <v>63593.2865640011</v>
          </cell>
          <cell r="G2697">
            <v>1503441.9689380012</v>
          </cell>
          <cell r="H2697">
            <v>0.78920161443471193</v>
          </cell>
          <cell r="I2697">
            <v>80.916941857709247</v>
          </cell>
          <cell r="J2697">
            <v>25439526.962314002</v>
          </cell>
          <cell r="K2697">
            <v>1.5437322684238728</v>
          </cell>
          <cell r="L2697">
            <v>13.815382815041488</v>
          </cell>
          <cell r="M2697">
            <v>40001178.351313993</v>
          </cell>
          <cell r="N2697">
            <v>1.3335367941785994</v>
          </cell>
          <cell r="O2697">
            <v>18.926967219901481</v>
          </cell>
          <cell r="P2697"/>
          <cell r="Q2697">
            <v>105834.2409622613</v>
          </cell>
        </row>
        <row r="2698">
          <cell r="D2698">
            <v>41778</v>
          </cell>
          <cell r="E2698" t="str">
            <v/>
          </cell>
          <cell r="F2698">
            <v>56981.565907998898</v>
          </cell>
          <cell r="G2698">
            <v>1560423.5348460001</v>
          </cell>
          <cell r="H2698">
            <v>0.77600173364369129</v>
          </cell>
          <cell r="I2698">
            <v>82.325167724460641</v>
          </cell>
          <cell r="J2698">
            <v>25496508.528222002</v>
          </cell>
          <cell r="K2698">
            <v>1.5373169701295211</v>
          </cell>
          <cell r="L2698">
            <v>14.060626626476935</v>
          </cell>
          <cell r="M2698">
            <v>39921463.057859994</v>
          </cell>
          <cell r="N2698">
            <v>1.3308264428555927</v>
          </cell>
          <cell r="O2698">
            <v>19.096672515860735</v>
          </cell>
          <cell r="P2698"/>
          <cell r="Q2698">
            <v>105834.2409622613</v>
          </cell>
        </row>
        <row r="2699">
          <cell r="D2699">
            <v>41779</v>
          </cell>
          <cell r="E2699" t="str">
            <v/>
          </cell>
          <cell r="F2699">
            <v>60183.049409999803</v>
          </cell>
          <cell r="G2699">
            <v>1620606.5842559999</v>
          </cell>
          <cell r="H2699">
            <v>0.76563433985125884</v>
          </cell>
          <cell r="I2699">
            <v>83.399725666330596</v>
          </cell>
          <cell r="J2699">
            <v>25556691.577632003</v>
          </cell>
          <cell r="K2699">
            <v>1.5311748385894022</v>
          </cell>
          <cell r="L2699">
            <v>14.299158604538087</v>
          </cell>
          <cell r="M2699">
            <v>39862844.048969992</v>
          </cell>
          <cell r="N2699">
            <v>1.328819546995891</v>
          </cell>
          <cell r="O2699">
            <v>19.223155612783959</v>
          </cell>
          <cell r="P2699"/>
          <cell r="Q2699">
            <v>105834.2409622613</v>
          </cell>
        </row>
        <row r="2700">
          <cell r="D2700">
            <v>41780</v>
          </cell>
          <cell r="E2700" t="str">
            <v/>
          </cell>
          <cell r="F2700">
            <v>94840.145700001638</v>
          </cell>
          <cell r="G2700">
            <v>1715446.7299560015</v>
          </cell>
          <cell r="H2700">
            <v>0.7718479272775518</v>
          </cell>
          <cell r="I2700">
            <v>82.759132156918753</v>
          </cell>
          <cell r="J2700">
            <v>25651531.723332003</v>
          </cell>
          <cell r="K2700">
            <v>1.5271734317755044</v>
          </cell>
          <cell r="L2700">
            <v>14.456539430910587</v>
          </cell>
          <cell r="M2700">
            <v>39847147.462879993</v>
          </cell>
          <cell r="N2700">
            <v>1.3282435636583403</v>
          </cell>
          <cell r="O2700">
            <v>19.259586347526646</v>
          </cell>
          <cell r="P2700"/>
          <cell r="Q2700">
            <v>105834.2409622613</v>
          </cell>
        </row>
        <row r="2701">
          <cell r="D2701">
            <v>41781</v>
          </cell>
          <cell r="E2701" t="str">
            <v/>
          </cell>
          <cell r="F2701">
            <v>105420.29009999979</v>
          </cell>
          <cell r="G2701">
            <v>1820867.0200560014</v>
          </cell>
          <cell r="H2701">
            <v>0.78204068907463919</v>
          </cell>
          <cell r="I2701">
            <v>81.686306961563957</v>
          </cell>
          <cell r="J2701">
            <v>25756952.013432004</v>
          </cell>
          <cell r="K2701">
            <v>1.5238480827871062</v>
          </cell>
          <cell r="L2701">
            <v>14.588531802965864</v>
          </cell>
          <cell r="M2701">
            <v>39819447.837093994</v>
          </cell>
          <cell r="N2701">
            <v>1.3272675390201589</v>
          </cell>
          <cell r="O2701">
            <v>19.32145198050954</v>
          </cell>
          <cell r="P2701"/>
          <cell r="Q2701">
            <v>105834.2409622613</v>
          </cell>
        </row>
        <row r="2702">
          <cell r="D2702">
            <v>41782</v>
          </cell>
          <cell r="E2702" t="str">
            <v/>
          </cell>
          <cell r="F2702">
            <v>96702.427031998683</v>
          </cell>
          <cell r="G2702">
            <v>1917569.4470880001</v>
          </cell>
          <cell r="H2702">
            <v>0.7877656975470656</v>
          </cell>
          <cell r="I2702">
            <v>81.072219499921246</v>
          </cell>
          <cell r="J2702">
            <v>25853654.440464001</v>
          </cell>
          <cell r="K2702">
            <v>1.5200515555261296</v>
          </cell>
          <cell r="L2702">
            <v>14.740569917838597</v>
          </cell>
          <cell r="M2702">
            <v>39779714.567833997</v>
          </cell>
          <cell r="N2702">
            <v>1.3258905006803088</v>
          </cell>
          <cell r="O2702">
            <v>19.409019712734267</v>
          </cell>
          <cell r="P2702"/>
          <cell r="Q2702">
            <v>105834.2409622613</v>
          </cell>
        </row>
        <row r="2703">
          <cell r="D2703">
            <v>41783</v>
          </cell>
          <cell r="E2703" t="str">
            <v/>
          </cell>
          <cell r="F2703">
            <v>91212.939630000314</v>
          </cell>
          <cell r="G2703">
            <v>2008782.3867180005</v>
          </cell>
          <cell r="H2703">
            <v>0.79085242500199682</v>
          </cell>
          <cell r="I2703">
            <v>80.737814913980202</v>
          </cell>
          <cell r="J2703">
            <v>25944867.380094003</v>
          </cell>
          <cell r="K2703">
            <v>1.5159812280792091</v>
          </cell>
          <cell r="L2703">
            <v>14.905175173736463</v>
          </cell>
          <cell r="M2703">
            <v>39756448.88679</v>
          </cell>
          <cell r="N2703">
            <v>1.3250624281054699</v>
          </cell>
          <cell r="O2703">
            <v>19.461838118483467</v>
          </cell>
          <cell r="P2703"/>
          <cell r="Q2703">
            <v>105834.2409622613</v>
          </cell>
        </row>
        <row r="2704">
          <cell r="D2704">
            <v>41784</v>
          </cell>
          <cell r="E2704" t="str">
            <v/>
          </cell>
          <cell r="F2704">
            <v>85368.261090000771</v>
          </cell>
          <cell r="G2704">
            <v>2094150.6478080014</v>
          </cell>
          <cell r="H2704">
            <v>0.79148322084333356</v>
          </cell>
          <cell r="I2704">
            <v>80.669196956164825</v>
          </cell>
          <cell r="J2704">
            <v>26030235.641184002</v>
          </cell>
          <cell r="K2704">
            <v>1.5116215221845217</v>
          </cell>
          <cell r="L2704">
            <v>15.083336521695001</v>
          </cell>
          <cell r="M2704">
            <v>39732527.788688004</v>
          </cell>
          <cell r="N2704">
            <v>1.3242125774252025</v>
          </cell>
          <cell r="O2704">
            <v>19.516170900415762</v>
          </cell>
          <cell r="P2704"/>
          <cell r="Q2704">
            <v>105834.2409622613</v>
          </cell>
        </row>
        <row r="2705">
          <cell r="D2705">
            <v>41785</v>
          </cell>
          <cell r="E2705" t="str">
            <v/>
          </cell>
          <cell r="F2705">
            <v>79585.950909998981</v>
          </cell>
          <cell r="G2705">
            <v>2173736.5987180006</v>
          </cell>
          <cell r="H2705">
            <v>0.78996412726820975</v>
          </cell>
          <cell r="I2705">
            <v>80.834283605941835</v>
          </cell>
          <cell r="J2705">
            <v>26109821.592094</v>
          </cell>
          <cell r="K2705">
            <v>1.506981340509453</v>
          </cell>
          <cell r="L2705">
            <v>15.275083270018207</v>
          </cell>
          <cell r="M2705">
            <v>39706918.161644004</v>
          </cell>
          <cell r="N2705">
            <v>1.3233065208679453</v>
          </cell>
          <cell r="O2705">
            <v>19.574236987962035</v>
          </cell>
          <cell r="P2705"/>
          <cell r="Q2705">
            <v>105834.2409622613</v>
          </cell>
        </row>
        <row r="2706">
          <cell r="D2706">
            <v>41786</v>
          </cell>
          <cell r="E2706" t="str">
            <v/>
          </cell>
          <cell r="F2706">
            <v>84145.674182000774</v>
          </cell>
          <cell r="G2706">
            <v>2257882.2729000011</v>
          </cell>
          <cell r="H2706">
            <v>0.79015324914066376</v>
          </cell>
          <cell r="I2706">
            <v>80.813760818012597</v>
          </cell>
          <cell r="J2706">
            <v>26193967.266276002</v>
          </cell>
          <cell r="K2706">
            <v>1.5026590790447629</v>
          </cell>
          <cell r="L2706">
            <v>15.455679009012002</v>
          </cell>
          <cell r="M2706">
            <v>39692401.514691994</v>
          </cell>
          <cell r="N2706">
            <v>1.3227702156571635</v>
          </cell>
          <cell r="O2706">
            <v>19.608675090220284</v>
          </cell>
          <cell r="P2706"/>
          <cell r="Q2706">
            <v>105834.2409622613</v>
          </cell>
        </row>
        <row r="2707">
          <cell r="D2707">
            <v>41787</v>
          </cell>
          <cell r="E2707" t="str">
            <v/>
          </cell>
          <cell r="F2707">
            <v>83247.709730000395</v>
          </cell>
          <cell r="G2707">
            <v>2341129.9826300014</v>
          </cell>
          <cell r="H2707">
            <v>0.7900258397822606</v>
          </cell>
          <cell r="I2707">
            <v>80.827587736457929</v>
          </cell>
          <cell r="J2707">
            <v>26277214.976006001</v>
          </cell>
          <cell r="K2707">
            <v>1.4983377824836186</v>
          </cell>
          <cell r="L2707">
            <v>15.638165676293593</v>
          </cell>
          <cell r="M2707">
            <v>39689384.356193997</v>
          </cell>
          <cell r="N2707">
            <v>1.3226171643292131</v>
          </cell>
          <cell r="O2707">
            <v>19.618512370078289</v>
          </cell>
          <cell r="P2707"/>
          <cell r="Q2707">
            <v>105834.2409622613</v>
          </cell>
        </row>
        <row r="2708">
          <cell r="D2708">
            <v>41788</v>
          </cell>
          <cell r="E2708" t="str">
            <v/>
          </cell>
          <cell r="F2708">
            <v>78168.942960000189</v>
          </cell>
          <cell r="G2708">
            <v>2419298.9255900015</v>
          </cell>
          <cell r="H2708">
            <v>0.78825246086624701</v>
          </cell>
          <cell r="I2708">
            <v>81.019637433591726</v>
          </cell>
          <cell r="J2708">
            <v>26355383.918966003</v>
          </cell>
          <cell r="K2708">
            <v>1.4937804723583772</v>
          </cell>
          <cell r="L2708">
            <v>15.832728335396862</v>
          </cell>
          <cell r="M2708">
            <v>39679959.961024001</v>
          </cell>
          <cell r="N2708">
            <v>1.322250617560822</v>
          </cell>
          <cell r="O2708">
            <v>19.642088733366101</v>
          </cell>
          <cell r="P2708"/>
          <cell r="Q2708">
            <v>105834.2409622613</v>
          </cell>
        </row>
        <row r="2709">
          <cell r="D2709">
            <v>41789</v>
          </cell>
          <cell r="E2709" t="str">
            <v/>
          </cell>
          <cell r="F2709">
            <v>84988.213983999332</v>
          </cell>
          <cell r="G2709">
            <v>2504287.1395740006</v>
          </cell>
          <cell r="H2709">
            <v>0.78874509068918652</v>
          </cell>
          <cell r="I2709">
            <v>80.966363420810424</v>
          </cell>
          <cell r="J2709">
            <v>26440372.13295</v>
          </cell>
          <cell r="K2709">
            <v>1.4896617110001875</v>
          </cell>
          <cell r="L2709">
            <v>16.010445940653149</v>
          </cell>
          <cell r="M2709">
            <v>39664432.01269</v>
          </cell>
          <cell r="N2709">
            <v>1.3216807199818561</v>
          </cell>
          <cell r="O2709">
            <v>19.678791750996083</v>
          </cell>
          <cell r="P2709"/>
          <cell r="Q2709">
            <v>105834.2409622613</v>
          </cell>
        </row>
        <row r="2710">
          <cell r="D2710">
            <v>41790</v>
          </cell>
          <cell r="E2710" t="str">
            <v>*</v>
          </cell>
          <cell r="F2710">
            <v>76304.288367999878</v>
          </cell>
          <cell r="G2710">
            <v>2580591.4279420003</v>
          </cell>
          <cell r="H2710">
            <v>0.786559094820799</v>
          </cell>
          <cell r="I2710">
            <v>81.202313745565846</v>
          </cell>
          <cell r="J2710">
            <v>26516676.421318002</v>
          </cell>
          <cell r="K2710">
            <v>1.485105420739524</v>
          </cell>
          <cell r="L2710">
            <v>16.209135808334231</v>
          </cell>
          <cell r="M2710">
            <v>39645099.354354002</v>
          </cell>
          <cell r="N2710">
            <v>1.320984093803514</v>
          </cell>
          <cell r="O2710">
            <v>19.723734362260071</v>
          </cell>
          <cell r="P2710"/>
          <cell r="Q2710">
            <v>105834.2409622613</v>
          </cell>
        </row>
        <row r="2711">
          <cell r="D2711">
            <v>41791</v>
          </cell>
          <cell r="E2711" t="str">
            <v/>
          </cell>
          <cell r="F2711">
            <v>79831.459786000283</v>
          </cell>
          <cell r="G2711">
            <v>79831.459786000283</v>
          </cell>
          <cell r="H2711">
            <v>1.1992329177552368</v>
          </cell>
          <cell r="I2711">
            <v>24.464312675304623</v>
          </cell>
          <cell r="J2711">
            <v>26596507.881104004</v>
          </cell>
          <cell r="K2711">
            <v>1.4840435663981653</v>
          </cell>
          <cell r="L2711">
            <v>14.68483579914529</v>
          </cell>
          <cell r="M2711">
            <v>39623952.542545997</v>
          </cell>
          <cell r="N2711">
            <v>1.3202454965909198</v>
          </cell>
          <cell r="O2711">
            <v>20.293057388031333</v>
          </cell>
          <cell r="P2711"/>
          <cell r="Q2711">
            <v>66568.769589339994</v>
          </cell>
        </row>
        <row r="2712">
          <cell r="D2712">
            <v>41792</v>
          </cell>
          <cell r="E2712" t="str">
            <v/>
          </cell>
          <cell r="F2712">
            <v>77382.509517999264</v>
          </cell>
          <cell r="G2712">
            <v>157213.96930399956</v>
          </cell>
          <cell r="H2712">
            <v>1.1808387797599842</v>
          </cell>
          <cell r="I2712">
            <v>25.7968440887676</v>
          </cell>
          <cell r="J2712">
            <v>26673890.390622001</v>
          </cell>
          <cell r="K2712">
            <v>1.4828534293316904</v>
          </cell>
          <cell r="L2712">
            <v>14.736191970008994</v>
          </cell>
          <cell r="M2712">
            <v>39598785.288833998</v>
          </cell>
          <cell r="N2712">
            <v>1.3193729822160112</v>
          </cell>
          <cell r="O2712">
            <v>20.348424449727055</v>
          </cell>
          <cell r="Q2712">
            <v>66568.769589339994</v>
          </cell>
        </row>
        <row r="2713">
          <cell r="D2713">
            <v>41793</v>
          </cell>
          <cell r="E2713" t="str">
            <v/>
          </cell>
          <cell r="F2713">
            <v>78411.8280380004</v>
          </cell>
          <cell r="G2713">
            <v>235625.79734199995</v>
          </cell>
          <cell r="H2713">
            <v>1.1798615616880899</v>
          </cell>
          <cell r="I2713">
            <v>25.869263975124234</v>
          </cell>
          <cell r="J2713">
            <v>26752302.218660001</v>
          </cell>
          <cell r="K2713">
            <v>1.4817290792762376</v>
          </cell>
          <cell r="L2713">
            <v>14.784857777518424</v>
          </cell>
          <cell r="M2713">
            <v>39597335.970211998</v>
          </cell>
          <cell r="N2713">
            <v>1.3192907389455066</v>
          </cell>
          <cell r="O2713">
            <v>20.353649886284696</v>
          </cell>
          <cell r="Q2713">
            <v>66568.769589339994</v>
          </cell>
        </row>
        <row r="2714">
          <cell r="D2714">
            <v>41794</v>
          </cell>
          <cell r="E2714" t="str">
            <v/>
          </cell>
          <cell r="F2714">
            <v>63520.557331999342</v>
          </cell>
          <cell r="G2714">
            <v>299146.3546739993</v>
          </cell>
          <cell r="H2714">
            <v>1.1234485649930923</v>
          </cell>
          <cell r="I2714">
            <v>30.334117101152792</v>
          </cell>
          <cell r="J2714">
            <v>26815822.775991999</v>
          </cell>
          <cell r="K2714">
            <v>1.4797912372239472</v>
          </cell>
          <cell r="L2714">
            <v>14.869073815038547</v>
          </cell>
          <cell r="M2714">
            <v>39576043.573463999</v>
          </cell>
          <cell r="N2714">
            <v>1.31854739191075</v>
          </cell>
          <cell r="O2714">
            <v>20.400930540328122</v>
          </cell>
          <cell r="P2714"/>
          <cell r="Q2714">
            <v>66568.769589339994</v>
          </cell>
        </row>
        <row r="2715">
          <cell r="D2715">
            <v>41795</v>
          </cell>
          <cell r="E2715" t="str">
            <v/>
          </cell>
          <cell r="F2715">
            <v>60595.528696001107</v>
          </cell>
          <cell r="G2715">
            <v>359741.8833700004</v>
          </cell>
          <cell r="H2715">
            <v>1.0808127762890416</v>
          </cell>
          <cell r="I2715">
            <v>34.085533273020452</v>
          </cell>
          <cell r="J2715">
            <v>26876418.304687999</v>
          </cell>
          <cell r="K2715">
            <v>1.4777067578146945</v>
          </cell>
          <cell r="L2715">
            <v>14.960143761882039</v>
          </cell>
          <cell r="M2715">
            <v>39558806.223219998</v>
          </cell>
          <cell r="N2715">
            <v>1.3179391808591241</v>
          </cell>
          <cell r="O2715">
            <v>20.439684356052112</v>
          </cell>
          <cell r="P2715"/>
          <cell r="Q2715">
            <v>66568.769589339994</v>
          </cell>
        </row>
        <row r="2716">
          <cell r="D2716">
            <v>41796</v>
          </cell>
          <cell r="E2716" t="str">
            <v/>
          </cell>
          <cell r="F2716">
            <v>84541.979155998823</v>
          </cell>
          <cell r="G2716">
            <v>444283.8625259992</v>
          </cell>
          <cell r="H2716">
            <v>1.1123430833676917</v>
          </cell>
          <cell r="I2716">
            <v>31.279795371403594</v>
          </cell>
          <cell r="J2716">
            <v>26960960.283843998</v>
          </cell>
          <cell r="K2716">
            <v>1.4769492926991625</v>
          </cell>
          <cell r="L2716">
            <v>14.993361009793137</v>
          </cell>
          <cell r="M2716">
            <v>39553467.805335999</v>
          </cell>
          <cell r="N2716">
            <v>1.3177274151360556</v>
          </cell>
          <cell r="O2716">
            <v>20.453192063220982</v>
          </cell>
          <cell r="P2716"/>
          <cell r="Q2716">
            <v>66568.769589339994</v>
          </cell>
        </row>
        <row r="2717">
          <cell r="D2717">
            <v>41797</v>
          </cell>
          <cell r="E2717" t="str">
            <v/>
          </cell>
          <cell r="F2717">
            <v>78516.034916000906</v>
          </cell>
          <cell r="G2717">
            <v>522799.8974420001</v>
          </cell>
          <cell r="H2717">
            <v>1.1219330039492164</v>
          </cell>
          <cell r="I2717">
            <v>30.461869370230154</v>
          </cell>
          <cell r="J2717">
            <v>27039476.31876</v>
          </cell>
          <cell r="K2717">
            <v>1.475868423988042</v>
          </cell>
          <cell r="L2717">
            <v>15.040875230876461</v>
          </cell>
          <cell r="M2717">
            <v>39540217.468321994</v>
          </cell>
          <cell r="N2717">
            <v>1.3172520807818482</v>
          </cell>
          <cell r="O2717">
            <v>20.483539034839371</v>
          </cell>
          <cell r="P2717"/>
          <cell r="Q2717">
            <v>66568.769589339994</v>
          </cell>
        </row>
        <row r="2718">
          <cell r="D2718">
            <v>41798</v>
          </cell>
          <cell r="E2718" t="str">
            <v/>
          </cell>
          <cell r="F2718">
            <v>82998.149670000101</v>
          </cell>
          <cell r="G2718">
            <v>605798.04711200017</v>
          </cell>
          <cell r="H2718">
            <v>1.1375417685521747</v>
          </cell>
          <cell r="I2718">
            <v>29.165836703844541</v>
          </cell>
          <cell r="J2718">
            <v>27122474.468430001</v>
          </cell>
          <cell r="K2718">
            <v>1.4750391384804005</v>
          </cell>
          <cell r="L2718">
            <v>15.07742163237471</v>
          </cell>
          <cell r="M2718">
            <v>39518323.961531997</v>
          </cell>
          <cell r="N2718">
            <v>1.3164888377147816</v>
          </cell>
          <cell r="O2718">
            <v>20.532346019516222</v>
          </cell>
          <cell r="P2718"/>
          <cell r="Q2718">
            <v>66568.769589339994</v>
          </cell>
        </row>
        <row r="2719">
          <cell r="D2719">
            <v>41799</v>
          </cell>
          <cell r="E2719" t="str">
            <v/>
          </cell>
          <cell r="F2719">
            <v>94360.000768000726</v>
          </cell>
          <cell r="G2719">
            <v>700158.0478800009</v>
          </cell>
          <cell r="H2719">
            <v>1.168646185489828</v>
          </cell>
          <cell r="I2719">
            <v>26.712282345952289</v>
          </cell>
          <cell r="J2719">
            <v>27216834.469198003</v>
          </cell>
          <cell r="K2719">
            <v>1.4748315142022326</v>
          </cell>
          <cell r="L2719">
            <v>15.086584047836983</v>
          </cell>
          <cell r="M2719">
            <v>39488259.822859995</v>
          </cell>
          <cell r="N2719">
            <v>1.3154534495883616</v>
          </cell>
          <cell r="O2719">
            <v>20.598711491446451</v>
          </cell>
          <cell r="P2719"/>
          <cell r="Q2719">
            <v>66568.769589339994</v>
          </cell>
        </row>
        <row r="2720">
          <cell r="D2720">
            <v>41800</v>
          </cell>
          <cell r="E2720" t="str">
            <v/>
          </cell>
          <cell r="F2720">
            <v>52271.279443999527</v>
          </cell>
          <cell r="G2720">
            <v>752429.32732400042</v>
          </cell>
          <cell r="H2720">
            <v>1.1303037925527335</v>
          </cell>
          <cell r="I2720">
            <v>29.761404813064562</v>
          </cell>
          <cell r="J2720">
            <v>27269105.748642001</v>
          </cell>
          <cell r="K2720">
            <v>1.4723528675274078</v>
          </cell>
          <cell r="L2720">
            <v>15.19635263458059</v>
          </cell>
          <cell r="M2720">
            <v>39439940.329149991</v>
          </cell>
          <cell r="N2720">
            <v>1.3138099985119762</v>
          </cell>
          <cell r="O2720">
            <v>20.70442070618801</v>
          </cell>
          <cell r="P2720"/>
          <cell r="Q2720">
            <v>66568.769589339994</v>
          </cell>
        </row>
        <row r="2721">
          <cell r="D2721">
            <v>41801</v>
          </cell>
          <cell r="E2721" t="str">
            <v/>
          </cell>
          <cell r="F2721">
            <v>78240.859728000156</v>
          </cell>
          <cell r="G2721">
            <v>830670.18705200055</v>
          </cell>
          <cell r="H2721">
            <v>1.1343978868174029</v>
          </cell>
          <cell r="I2721">
            <v>29.423378044760142</v>
          </cell>
          <cell r="J2721">
            <v>27347346.608370002</v>
          </cell>
          <cell r="K2721">
            <v>1.4712891401413914</v>
          </cell>
          <cell r="L2721">
            <v>15.243679764496354</v>
          </cell>
          <cell r="M2721">
            <v>39429338.755077995</v>
          </cell>
          <cell r="N2721">
            <v>1.313423046306279</v>
          </cell>
          <cell r="O2721">
            <v>20.729375924606288</v>
          </cell>
          <cell r="P2721"/>
          <cell r="Q2721">
            <v>66568.769589339994</v>
          </cell>
        </row>
        <row r="2722">
          <cell r="D2722">
            <v>41802</v>
          </cell>
          <cell r="E2722" t="str">
            <v/>
          </cell>
          <cell r="F2722">
            <v>72333.120183999592</v>
          </cell>
          <cell r="G2722">
            <v>903003.3072360002</v>
          </cell>
          <cell r="H2722">
            <v>1.1304140975898442</v>
          </cell>
          <cell r="I2722">
            <v>29.75225826283312</v>
          </cell>
          <cell r="J2722">
            <v>27419679.728554003</v>
          </cell>
          <cell r="K2722">
            <v>1.4699163022845629</v>
          </cell>
          <cell r="L2722">
            <v>15.304954998611354</v>
          </cell>
          <cell r="M2722">
            <v>39404394.443171993</v>
          </cell>
          <cell r="N2722">
            <v>1.3125583581514386</v>
          </cell>
          <cell r="O2722">
            <v>20.785232034137092</v>
          </cell>
          <cell r="P2722"/>
          <cell r="Q2722">
            <v>66568.769589339994</v>
          </cell>
        </row>
        <row r="2723">
          <cell r="D2723">
            <v>41803</v>
          </cell>
          <cell r="E2723" t="str">
            <v/>
          </cell>
          <cell r="F2723">
            <v>54159.626434000224</v>
          </cell>
          <cell r="G2723">
            <v>957162.93367000041</v>
          </cell>
          <cell r="H2723">
            <v>1.1060429451952176</v>
          </cell>
          <cell r="I2723">
            <v>31.826128055953507</v>
          </cell>
          <cell r="J2723">
            <v>27473839.354988005</v>
          </cell>
          <cell r="K2723">
            <v>1.4675824461714186</v>
          </cell>
          <cell r="L2723">
            <v>15.409630766061877</v>
          </cell>
          <cell r="M2723">
            <v>39347762.166785985</v>
          </cell>
          <cell r="N2723">
            <v>1.3106382171785187</v>
          </cell>
          <cell r="O2723">
            <v>20.909716684550872</v>
          </cell>
          <cell r="P2723"/>
          <cell r="Q2723">
            <v>66568.769589339994</v>
          </cell>
        </row>
        <row r="2724">
          <cell r="D2724">
            <v>41804</v>
          </cell>
          <cell r="E2724" t="str">
            <v/>
          </cell>
          <cell r="F2724">
            <v>99662.742239999207</v>
          </cell>
          <cell r="G2724">
            <v>1056825.6759099995</v>
          </cell>
          <cell r="H2724">
            <v>1.1339784217879538</v>
          </cell>
          <cell r="I2724">
            <v>29.457873270885273</v>
          </cell>
          <cell r="J2724">
            <v>27573502.097228006</v>
          </cell>
          <cell r="K2724">
            <v>1.4676871771036968</v>
          </cell>
          <cell r="L2724">
            <v>15.404919780543802</v>
          </cell>
          <cell r="M2724">
            <v>39330042.618247986</v>
          </cell>
          <cell r="N2724">
            <v>1.310014289282037</v>
          </cell>
          <cell r="O2724">
            <v>20.950300236439269</v>
          </cell>
          <cell r="P2724"/>
          <cell r="Q2724">
            <v>66568.769589339994</v>
          </cell>
        </row>
        <row r="2725">
          <cell r="D2725">
            <v>41805</v>
          </cell>
          <cell r="E2725" t="str">
            <v/>
          </cell>
          <cell r="F2725">
            <v>80733.986978001034</v>
          </cell>
          <cell r="G2725">
            <v>1137559.6628880005</v>
          </cell>
          <cell r="H2725">
            <v>1.1392325759817601</v>
          </cell>
          <cell r="I2725">
            <v>29.028057553711449</v>
          </cell>
          <cell r="J2725">
            <v>27654236.084206007</v>
          </cell>
          <cell r="K2725">
            <v>1.4667871828343189</v>
          </cell>
          <cell r="L2725">
            <v>15.445445222473907</v>
          </cell>
          <cell r="M2725">
            <v>39312812.009825982</v>
          </cell>
          <cell r="N2725">
            <v>1.3094066788035601</v>
          </cell>
          <cell r="O2725">
            <v>20.989885531646756</v>
          </cell>
          <cell r="P2725"/>
          <cell r="Q2725">
            <v>66568.769589339994</v>
          </cell>
        </row>
        <row r="2726">
          <cell r="D2726">
            <v>41806</v>
          </cell>
          <cell r="E2726" t="str">
            <v/>
          </cell>
          <cell r="F2726">
            <v>33784.654303999589</v>
          </cell>
          <cell r="G2726">
            <v>1171344.3171920001</v>
          </cell>
          <cell r="H2726">
            <v>1.0997502323705766</v>
          </cell>
          <cell r="I2726">
            <v>32.378941283959975</v>
          </cell>
          <cell r="J2726">
            <v>27688020.738510005</v>
          </cell>
          <cell r="K2726">
            <v>1.4634120795367331</v>
          </cell>
          <cell r="L2726">
            <v>15.598271878801262</v>
          </cell>
          <cell r="M2726">
            <v>39232723.081537984</v>
          </cell>
          <cell r="N2726">
            <v>1.3067055076509853</v>
          </cell>
          <cell r="O2726">
            <v>21.166619675233466</v>
          </cell>
          <cell r="P2726"/>
          <cell r="Q2726">
            <v>66568.769589339994</v>
          </cell>
        </row>
        <row r="2727">
          <cell r="D2727">
            <v>41807</v>
          </cell>
          <cell r="E2727" t="str">
            <v/>
          </cell>
          <cell r="F2727">
            <v>30794.067197999153</v>
          </cell>
          <cell r="G2727">
            <v>1202138.3843899993</v>
          </cell>
          <cell r="H2727">
            <v>1.0622702364398251</v>
          </cell>
          <cell r="I2727">
            <v>35.818786710187503</v>
          </cell>
          <cell r="J2727">
            <v>27718814.805708006</v>
          </cell>
          <cell r="K2727">
            <v>1.4599031337304575</v>
          </cell>
          <cell r="L2727">
            <v>15.758590125664673</v>
          </cell>
          <cell r="M2727">
            <v>39146843.345875986</v>
          </cell>
          <cell r="N2727">
            <v>1.3038116087985776</v>
          </cell>
          <cell r="O2727">
            <v>21.357335715310555</v>
          </cell>
          <cell r="P2727"/>
          <cell r="Q2727">
            <v>66568.769589339994</v>
          </cell>
        </row>
        <row r="2728">
          <cell r="D2728">
            <v>41808</v>
          </cell>
          <cell r="E2728" t="str">
            <v/>
          </cell>
          <cell r="F2728">
            <v>45528.221522000204</v>
          </cell>
          <cell r="G2728">
            <v>1247666.6059119995</v>
          </cell>
          <cell r="H2728">
            <v>1.0412512033368764</v>
          </cell>
          <cell r="I2728">
            <v>37.857275496776289</v>
          </cell>
          <cell r="J2728">
            <v>27764343.027230006</v>
          </cell>
          <cell r="K2728">
            <v>1.4571920188676659</v>
          </cell>
          <cell r="L2728">
            <v>15.883461874260407</v>
          </cell>
          <cell r="M2728">
            <v>39088990.615505986</v>
          </cell>
          <cell r="N2728">
            <v>1.3018512928486661</v>
          </cell>
          <cell r="O2728">
            <v>21.487335068446079</v>
          </cell>
          <cell r="P2728"/>
          <cell r="Q2728">
            <v>66568.769589339994</v>
          </cell>
        </row>
        <row r="2729">
          <cell r="D2729">
            <v>41809</v>
          </cell>
          <cell r="E2729" t="str">
            <v/>
          </cell>
          <cell r="F2729">
            <v>47940.652086000671</v>
          </cell>
          <cell r="G2729">
            <v>1295607.2579980001</v>
          </cell>
          <cell r="H2729">
            <v>1.0243520513412774</v>
          </cell>
          <cell r="I2729">
            <v>39.552106938067453</v>
          </cell>
          <cell r="J2729">
            <v>27812283.679316007</v>
          </cell>
          <cell r="K2729">
            <v>1.4546259562088055</v>
          </cell>
          <cell r="L2729">
            <v>16.002464252165161</v>
          </cell>
          <cell r="M2729">
            <v>39010493.575021982</v>
          </cell>
          <cell r="N2729">
            <v>1.2992035406797382</v>
          </cell>
          <cell r="O2729">
            <v>21.66396288373118</v>
          </cell>
          <cell r="P2729"/>
          <cell r="Q2729">
            <v>66568.769589339994</v>
          </cell>
        </row>
        <row r="2730">
          <cell r="D2730">
            <v>41810</v>
          </cell>
          <cell r="E2730" t="str">
            <v/>
          </cell>
          <cell r="F2730">
            <v>54833.987577999622</v>
          </cell>
          <cell r="G2730">
            <v>1350441.2455759998</v>
          </cell>
          <cell r="H2730">
            <v>1.0143204192497595</v>
          </cell>
          <cell r="I2730">
            <v>40.581293861720113</v>
          </cell>
          <cell r="J2730">
            <v>27867117.666894007</v>
          </cell>
          <cell r="K2730">
            <v>1.452436981163544</v>
          </cell>
          <cell r="L2730">
            <v>16.104605766957825</v>
          </cell>
          <cell r="M2730">
            <v>38986939.010755979</v>
          </cell>
          <cell r="N2730">
            <v>1.2983856791644763</v>
          </cell>
          <cell r="O2730">
            <v>21.718763625030302</v>
          </cell>
          <cell r="P2730"/>
          <cell r="Q2730">
            <v>66568.769589339994</v>
          </cell>
        </row>
        <row r="2731">
          <cell r="D2731">
            <v>41811</v>
          </cell>
          <cell r="E2731" t="str">
            <v/>
          </cell>
          <cell r="F2731">
            <v>48612.546759999641</v>
          </cell>
          <cell r="G2731">
            <v>1399053.7923359994</v>
          </cell>
          <cell r="H2731">
            <v>1.0007937591432601</v>
          </cell>
          <cell r="I2731">
            <v>41.995713456773331</v>
          </cell>
          <cell r="J2731">
            <v>27915730.213654008</v>
          </cell>
          <cell r="K2731">
            <v>1.449940002245752</v>
          </cell>
          <cell r="L2731">
            <v>16.221827026467096</v>
          </cell>
          <cell r="M2731">
            <v>38951735.515401982</v>
          </cell>
          <cell r="N2731">
            <v>1.2971799242637985</v>
          </cell>
          <cell r="O2731">
            <v>21.799764178576041</v>
          </cell>
          <cell r="P2731"/>
          <cell r="Q2731">
            <v>66568.769589339994</v>
          </cell>
        </row>
        <row r="2732">
          <cell r="D2732">
            <v>41812</v>
          </cell>
          <cell r="E2732" t="str">
            <v/>
          </cell>
          <cell r="F2732">
            <v>56382.459664000329</v>
          </cell>
          <cell r="G2732">
            <v>1455436.2519999999</v>
          </cell>
          <cell r="H2732">
            <v>0.99380225413271261</v>
          </cell>
          <cell r="I2732">
            <v>42.738548437420441</v>
          </cell>
          <cell r="J2732">
            <v>27972112.67331801</v>
          </cell>
          <cell r="K2732">
            <v>1.4478624086881748</v>
          </cell>
          <cell r="L2732">
            <v>16.319937408095551</v>
          </cell>
          <cell r="M2732">
            <v>38919850.028723978</v>
          </cell>
          <cell r="N2732">
            <v>1.2960847256640025</v>
          </cell>
          <cell r="O2732">
            <v>21.873553940578994</v>
          </cell>
          <cell r="P2732"/>
          <cell r="Q2732">
            <v>66568.769589339994</v>
          </cell>
        </row>
        <row r="2733">
          <cell r="D2733">
            <v>41813</v>
          </cell>
          <cell r="E2733" t="str">
            <v/>
          </cell>
          <cell r="F2733">
            <v>43901.139210000503</v>
          </cell>
          <cell r="G2733">
            <v>1499337.3912100003</v>
          </cell>
          <cell r="H2733">
            <v>0.97926674367976785</v>
          </cell>
          <cell r="I2733">
            <v>44.30790162109831</v>
          </cell>
          <cell r="J2733">
            <v>28016013.81252801</v>
          </cell>
          <cell r="K2733">
            <v>1.4451552570566046</v>
          </cell>
          <cell r="L2733">
            <v>16.448567733258024</v>
          </cell>
          <cell r="M2733">
            <v>38863946.778085984</v>
          </cell>
          <cell r="N2733">
            <v>1.2941897792901662</v>
          </cell>
          <cell r="O2733">
            <v>22.001714227124801</v>
          </cell>
          <cell r="P2733"/>
          <cell r="Q2733">
            <v>66568.769589339994</v>
          </cell>
        </row>
        <row r="2734">
          <cell r="D2734">
            <v>41814</v>
          </cell>
          <cell r="E2734" t="str">
            <v/>
          </cell>
          <cell r="F2734">
            <v>63801.838173999568</v>
          </cell>
          <cell r="G2734">
            <v>1563139.2293839999</v>
          </cell>
          <cell r="H2734">
            <v>0.97839875404221155</v>
          </cell>
          <cell r="I2734">
            <v>44.402662431013894</v>
          </cell>
          <cell r="J2734">
            <v>28079815.650702011</v>
          </cell>
          <cell r="K2734">
            <v>1.4434896621501005</v>
          </cell>
          <cell r="L2734">
            <v>16.528154586288025</v>
          </cell>
          <cell r="M2734">
            <v>38837517.008923985</v>
          </cell>
          <cell r="N2734">
            <v>1.2932763875217865</v>
          </cell>
          <cell r="O2734">
            <v>22.063710167178286</v>
          </cell>
          <cell r="P2734"/>
          <cell r="Q2734">
            <v>66568.769589339994</v>
          </cell>
        </row>
        <row r="2735">
          <cell r="D2735">
            <v>41815</v>
          </cell>
          <cell r="E2735" t="str">
            <v/>
          </cell>
          <cell r="F2735">
            <v>66693.200771999589</v>
          </cell>
          <cell r="G2735">
            <v>1629832.4301559995</v>
          </cell>
          <cell r="H2735">
            <v>0.97933757238438879</v>
          </cell>
          <cell r="I2735">
            <v>44.30017419234229</v>
          </cell>
          <cell r="J2735">
            <v>28146508.851474009</v>
          </cell>
          <cell r="K2735">
            <v>1.4419835563590566</v>
          </cell>
          <cell r="L2735">
            <v>16.600414230306292</v>
          </cell>
          <cell r="M2735">
            <v>38821292.715095997</v>
          </cell>
          <cell r="N2735">
            <v>1.2927028729309871</v>
          </cell>
          <cell r="O2735">
            <v>22.102710651883772</v>
          </cell>
          <cell r="Q2735">
            <v>66568.769589339994</v>
          </cell>
        </row>
        <row r="2736">
          <cell r="D2736">
            <v>41816</v>
          </cell>
          <cell r="E2736" t="str">
            <v/>
          </cell>
          <cell r="F2736">
            <v>62350.320764000702</v>
          </cell>
          <cell r="G2736">
            <v>1692182.7509200003</v>
          </cell>
          <cell r="H2736">
            <v>0.97769498159514967</v>
          </cell>
          <cell r="I2736">
            <v>44.47958048643639</v>
          </cell>
          <cell r="J2736">
            <v>28208859.172238011</v>
          </cell>
          <cell r="K2736">
            <v>1.4402659531382898</v>
          </cell>
          <cell r="L2736">
            <v>16.683162420609044</v>
          </cell>
          <cell r="M2736">
            <v>38792951.80291599</v>
          </cell>
          <cell r="N2736">
            <v>1.291725929240694</v>
          </cell>
          <cell r="O2736">
            <v>22.169276073632037</v>
          </cell>
          <cell r="Q2736">
            <v>66568.769589339994</v>
          </cell>
        </row>
        <row r="2737">
          <cell r="D2737">
            <v>41817</v>
          </cell>
          <cell r="E2737" t="str">
            <v/>
          </cell>
          <cell r="F2737">
            <v>62615.749437999955</v>
          </cell>
          <cell r="G2737">
            <v>1754798.5003580002</v>
          </cell>
          <cell r="H2737">
            <v>0.97632174142969097</v>
          </cell>
          <cell r="I2737">
            <v>44.629886562578371</v>
          </cell>
          <cell r="J2737">
            <v>28271474.92167601</v>
          </cell>
          <cell r="K2737">
            <v>1.4385734921500175</v>
          </cell>
          <cell r="L2737">
            <v>16.76505621046369</v>
          </cell>
          <cell r="M2737">
            <v>38775069.585685991</v>
          </cell>
          <cell r="N2737">
            <v>1.2910972799920484</v>
          </cell>
          <cell r="O2737">
            <v>22.212197145455505</v>
          </cell>
          <cell r="Q2737">
            <v>66568.769589339994</v>
          </cell>
        </row>
        <row r="2738">
          <cell r="D2738">
            <v>41818</v>
          </cell>
          <cell r="E2738" t="str">
            <v/>
          </cell>
          <cell r="F2738">
            <v>65881.682589999458</v>
          </cell>
          <cell r="G2738">
            <v>1820680.1829479996</v>
          </cell>
          <cell r="H2738">
            <v>0.97679876989277403</v>
          </cell>
          <cell r="I2738">
            <v>44.577641269124754</v>
          </cell>
          <cell r="J2738">
            <v>28337356.60426601</v>
          </cell>
          <cell r="K2738">
            <v>1.4370580818347995</v>
          </cell>
          <cell r="L2738">
            <v>16.838684453025454</v>
          </cell>
          <cell r="M2738">
            <v>38772161.197207995</v>
          </cell>
          <cell r="N2738">
            <v>1.2909672352958561</v>
          </cell>
          <cell r="O2738">
            <v>22.221084483938192</v>
          </cell>
          <cell r="Q2738">
            <v>66568.769589339994</v>
          </cell>
        </row>
        <row r="2739">
          <cell r="D2739">
            <v>41819</v>
          </cell>
          <cell r="E2739" t="str">
            <v/>
          </cell>
          <cell r="F2739">
            <v>69012.736226000561</v>
          </cell>
          <cell r="G2739">
            <v>1889692.9191740002</v>
          </cell>
          <cell r="H2739">
            <v>0.97886479202010257</v>
          </cell>
          <cell r="I2739">
            <v>44.351769326689741</v>
          </cell>
          <cell r="J2739">
            <v>28406369.34049201</v>
          </cell>
          <cell r="K2739">
            <v>1.4357111180627904</v>
          </cell>
          <cell r="L2739">
            <v>16.904368248123436</v>
          </cell>
          <cell r="M2739">
            <v>38768070.933057994</v>
          </cell>
          <cell r="N2739">
            <v>1.2907978462833567</v>
          </cell>
          <cell r="O2739">
            <v>22.232665023918575</v>
          </cell>
          <cell r="Q2739">
            <v>66568.769589339994</v>
          </cell>
        </row>
        <row r="2740">
          <cell r="D2740">
            <v>41820</v>
          </cell>
          <cell r="E2740" t="str">
            <v>*</v>
          </cell>
          <cell r="F2740">
            <v>50572.082797999035</v>
          </cell>
          <cell r="G2740">
            <v>1940265.0019719992</v>
          </cell>
          <cell r="H2740">
            <v>0.97155919306776706</v>
          </cell>
          <cell r="I2740">
            <v>45.153395315554015</v>
          </cell>
          <cell r="J2740">
            <v>28456941.423290011</v>
          </cell>
          <cell r="K2740">
            <v>1.4334442877703903</v>
          </cell>
          <cell r="L2740">
            <v>17.015419685204936</v>
          </cell>
          <cell r="M2740">
            <v>38744920.512793995</v>
          </cell>
          <cell r="N2740">
            <v>1.2899938670692788</v>
          </cell>
          <cell r="O2740">
            <v>22.287697991962428</v>
          </cell>
          <cell r="Q2740">
            <v>66568.769589339994</v>
          </cell>
        </row>
        <row r="2741">
          <cell r="D2741">
            <v>41821</v>
          </cell>
          <cell r="E2741" t="str">
            <v/>
          </cell>
          <cell r="F2741">
            <v>43785.731660001664</v>
          </cell>
          <cell r="G2741">
            <v>43785.731660001664</v>
          </cell>
          <cell r="H2741">
            <v>1.4980354483792573</v>
          </cell>
          <cell r="I2741">
            <v>6.4141158720934843</v>
          </cell>
          <cell r="J2741">
            <v>28500727.154950012</v>
          </cell>
          <cell r="K2741">
            <v>1.4335392470160513</v>
          </cell>
          <cell r="L2741">
            <v>16.287548443582487</v>
          </cell>
          <cell r="M2741">
            <v>38733953.119649991</v>
          </cell>
          <cell r="N2741">
            <v>1.2895781414182197</v>
          </cell>
          <cell r="O2741">
            <v>22.777977803450987</v>
          </cell>
          <cell r="Q2741">
            <v>29228.768723312907</v>
          </cell>
        </row>
        <row r="2742">
          <cell r="D2742">
            <v>41822</v>
          </cell>
          <cell r="E2742" t="str">
            <v/>
          </cell>
          <cell r="F2742">
            <v>47785.430645999084</v>
          </cell>
          <cell r="G2742">
            <v>91571.162306000741</v>
          </cell>
          <cell r="H2742">
            <v>1.5664560346834495</v>
          </cell>
          <cell r="I2742">
            <v>5.050221635475161</v>
          </cell>
          <cell r="J2742">
            <v>28548512.58559601</v>
          </cell>
          <cell r="K2742">
            <v>1.4338348103486285</v>
          </cell>
          <cell r="L2742">
            <v>16.2733081809595</v>
          </cell>
          <cell r="M2742">
            <v>38718827.930461995</v>
          </cell>
          <cell r="N2742">
            <v>1.2890240273672755</v>
          </cell>
          <cell r="O2742">
            <v>22.815724914275805</v>
          </cell>
          <cell r="P2742"/>
          <cell r="Q2742">
            <v>29228.768723312907</v>
          </cell>
        </row>
        <row r="2743">
          <cell r="D2743">
            <v>41823</v>
          </cell>
          <cell r="E2743" t="str">
            <v/>
          </cell>
          <cell r="F2743">
            <v>55374.727317999721</v>
          </cell>
          <cell r="G2743">
            <v>146945.88962400047</v>
          </cell>
          <cell r="H2743">
            <v>1.6758134313380117</v>
          </cell>
          <cell r="I2743">
            <v>3.4383102551630351</v>
          </cell>
          <cell r="J2743">
            <v>28603887.31291401</v>
          </cell>
          <cell r="K2743">
            <v>1.4345101170849535</v>
          </cell>
          <cell r="L2743">
            <v>16.240813246599917</v>
          </cell>
          <cell r="M2743">
            <v>38714935.688593991</v>
          </cell>
          <cell r="N2743">
            <v>1.2888439084634935</v>
          </cell>
          <cell r="O2743">
            <v>22.8280059616791</v>
          </cell>
          <cell r="P2743"/>
          <cell r="Q2743">
            <v>29228.768723312907</v>
          </cell>
        </row>
        <row r="2744">
          <cell r="D2744">
            <v>41824</v>
          </cell>
          <cell r="E2744" t="str">
            <v/>
          </cell>
          <cell r="F2744">
            <v>59545.394472000182</v>
          </cell>
          <cell r="G2744">
            <v>206491.28409600066</v>
          </cell>
          <cell r="H2744">
            <v>1.7661647506494424</v>
          </cell>
          <cell r="I2744">
            <v>2.4999071754570168</v>
          </cell>
          <cell r="J2744">
            <v>28663432.707386009</v>
          </cell>
          <cell r="K2744">
            <v>1.4353923033999838</v>
          </cell>
          <cell r="L2744">
            <v>16.198450166120072</v>
          </cell>
          <cell r="M2744">
            <v>38705427.823943995</v>
          </cell>
          <cell r="N2744">
            <v>1.2884768634944761</v>
          </cell>
          <cell r="O2744">
            <v>22.853049003579386</v>
          </cell>
          <cell r="P2744"/>
          <cell r="Q2744">
            <v>29228.768723312907</v>
          </cell>
        </row>
        <row r="2745">
          <cell r="D2745">
            <v>41825</v>
          </cell>
          <cell r="E2745" t="str">
            <v/>
          </cell>
          <cell r="F2745">
            <v>53577.306334000743</v>
          </cell>
          <cell r="G2745">
            <v>260068.59043000141</v>
          </cell>
          <cell r="H2745">
            <v>1.7795384601512163</v>
          </cell>
          <cell r="I2745">
            <v>2.3846389121864431</v>
          </cell>
          <cell r="J2745">
            <v>28717010.013720009</v>
          </cell>
          <cell r="K2745">
            <v>1.4359734810070068</v>
          </cell>
          <cell r="L2745">
            <v>16.17059525308353</v>
          </cell>
          <cell r="M2745">
            <v>38700023.935187995</v>
          </cell>
          <cell r="N2745">
            <v>1.2882464604638424</v>
          </cell>
          <cell r="O2745">
            <v>22.868780656705724</v>
          </cell>
          <cell r="P2745"/>
          <cell r="Q2745">
            <v>29228.768723312907</v>
          </cell>
        </row>
        <row r="2746">
          <cell r="D2746">
            <v>41826</v>
          </cell>
          <cell r="E2746" t="str">
            <v/>
          </cell>
          <cell r="F2746">
            <v>62107.410677999222</v>
          </cell>
          <cell r="G2746">
            <v>322176.00110800064</v>
          </cell>
          <cell r="H2746">
            <v>1.8370941551786535</v>
          </cell>
          <cell r="I2746">
            <v>1.9462638837392965</v>
          </cell>
          <cell r="J2746">
            <v>28779117.424398009</v>
          </cell>
          <cell r="K2746">
            <v>1.4369788814765418</v>
          </cell>
          <cell r="L2746">
            <v>16.122508321141339</v>
          </cell>
          <cell r="M2746">
            <v>38705308.965882003</v>
          </cell>
          <cell r="N2746">
            <v>1.2883718743178545</v>
          </cell>
          <cell r="O2746">
            <v>22.860216440518187</v>
          </cell>
          <cell r="P2746"/>
          <cell r="Q2746">
            <v>29228.768723312907</v>
          </cell>
        </row>
        <row r="2747">
          <cell r="D2747">
            <v>41827</v>
          </cell>
          <cell r="E2747" t="str">
            <v/>
          </cell>
          <cell r="F2747">
            <v>64617.081867999303</v>
          </cell>
          <cell r="G2747">
            <v>386793.08297599992</v>
          </cell>
          <cell r="H2747">
            <v>1.8904715157154308</v>
          </cell>
          <cell r="I2747">
            <v>1.612290041912523</v>
          </cell>
          <cell r="J2747">
            <v>28843734.506266009</v>
          </cell>
          <cell r="K2747">
            <v>1.438106480138881</v>
          </cell>
          <cell r="L2747">
            <v>16.068727799798133</v>
          </cell>
          <cell r="M2747">
            <v>38704441.669442005</v>
          </cell>
          <cell r="N2747">
            <v>1.2882924957206252</v>
          </cell>
          <cell r="O2747">
            <v>22.865636711525351</v>
          </cell>
          <cell r="P2747"/>
          <cell r="Q2747">
            <v>29228.768723312907</v>
          </cell>
        </row>
        <row r="2748">
          <cell r="D2748">
            <v>41828</v>
          </cell>
          <cell r="E2748" t="str">
            <v/>
          </cell>
          <cell r="F2748">
            <v>67849.831500000379</v>
          </cell>
          <cell r="G2748">
            <v>454642.9144760003</v>
          </cell>
          <cell r="H2748">
            <v>1.9443297405878086</v>
          </cell>
          <cell r="I2748">
            <v>1.3336935051475818</v>
          </cell>
          <cell r="J2748">
            <v>28911584.33776601</v>
          </cell>
          <cell r="K2748">
            <v>1.4393917427052276</v>
          </cell>
          <cell r="L2748">
            <v>16.007621798446724</v>
          </cell>
          <cell r="M2748">
            <v>38722404.562824011</v>
          </cell>
          <cell r="N2748">
            <v>1.2888398690169818</v>
          </cell>
          <cell r="O2748">
            <v>22.828281445537403</v>
          </cell>
          <cell r="P2748"/>
          <cell r="Q2748">
            <v>29228.768723312907</v>
          </cell>
        </row>
        <row r="2749">
          <cell r="D2749">
            <v>41829</v>
          </cell>
          <cell r="E2749" t="str">
            <v/>
          </cell>
          <cell r="F2749">
            <v>57301.87975200043</v>
          </cell>
          <cell r="G2749">
            <v>511944.79422800074</v>
          </cell>
          <cell r="H2749">
            <v>1.9461221734206182</v>
          </cell>
          <cell r="I2749">
            <v>1.3253071482416168</v>
          </cell>
          <cell r="J2749">
            <v>28968886.217518009</v>
          </cell>
          <cell r="K2749">
            <v>1.440148893005361</v>
          </cell>
          <cell r="L2749">
            <v>15.971720828020652</v>
          </cell>
          <cell r="M2749">
            <v>38744154.043188013</v>
          </cell>
          <cell r="N2749">
            <v>1.2895132275459711</v>
          </cell>
          <cell r="O2749">
            <v>22.782397180497625</v>
          </cell>
          <cell r="P2749"/>
          <cell r="Q2749">
            <v>29228.768723312907</v>
          </cell>
        </row>
        <row r="2750">
          <cell r="D2750">
            <v>41830</v>
          </cell>
          <cell r="E2750" t="str">
            <v/>
          </cell>
          <cell r="F2750">
            <v>51289.86382799923</v>
          </cell>
          <cell r="G2750">
            <v>563234.65805600001</v>
          </cell>
          <cell r="H2750">
            <v>1.9269872890908446</v>
          </cell>
          <cell r="I2750">
            <v>1.4176538507615688</v>
          </cell>
          <cell r="J2750">
            <v>29020176.081346009</v>
          </cell>
          <cell r="K2750">
            <v>1.4406054005587332</v>
          </cell>
          <cell r="L2750">
            <v>15.95010968936278</v>
          </cell>
          <cell r="M2750">
            <v>38742642.736046009</v>
          </cell>
          <cell r="N2750">
            <v>1.2894123799150143</v>
          </cell>
          <cell r="O2750">
            <v>22.78926434872357</v>
          </cell>
          <cell r="P2750"/>
          <cell r="Q2750">
            <v>29228.768723312907</v>
          </cell>
        </row>
        <row r="2751">
          <cell r="D2751">
            <v>41831</v>
          </cell>
          <cell r="E2751" t="str">
            <v/>
          </cell>
          <cell r="F2751">
            <v>46920.735490001054</v>
          </cell>
          <cell r="G2751">
            <v>610155.39354600105</v>
          </cell>
          <cell r="H2751">
            <v>1.8977423464404666</v>
          </cell>
          <cell r="I2751">
            <v>1.5714971176611692</v>
          </cell>
          <cell r="J2751">
            <v>29067096.816836011</v>
          </cell>
          <cell r="K2751">
            <v>1.4408440093918402</v>
          </cell>
          <cell r="L2751">
            <v>15.938824253314365</v>
          </cell>
          <cell r="M2751">
            <v>38737729.71628201</v>
          </cell>
          <cell r="N2751">
            <v>1.2891983306070767</v>
          </cell>
          <cell r="O2751">
            <v>22.803845567001591</v>
          </cell>
          <cell r="P2751"/>
          <cell r="Q2751">
            <v>29228.768723312907</v>
          </cell>
        </row>
        <row r="2752">
          <cell r="D2752">
            <v>41832</v>
          </cell>
          <cell r="E2752" t="str">
            <v/>
          </cell>
          <cell r="F2752">
            <v>25300.451584000097</v>
          </cell>
          <cell r="G2752">
            <v>635455.84513000119</v>
          </cell>
          <cell r="H2752">
            <v>1.8117305679933324</v>
          </cell>
          <cell r="I2752">
            <v>2.1285047490172238</v>
          </cell>
          <cell r="J2752">
            <v>29092397.268420011</v>
          </cell>
          <cell r="K2752">
            <v>1.4400117697491479</v>
          </cell>
          <cell r="L2752">
            <v>15.978217343208978</v>
          </cell>
          <cell r="M2752">
            <v>38703236.236950003</v>
          </cell>
          <cell r="N2752">
            <v>1.287999893866975</v>
          </cell>
          <cell r="O2752">
            <v>22.885625791863774</v>
          </cell>
          <cell r="P2752"/>
          <cell r="Q2752">
            <v>29228.768723312907</v>
          </cell>
        </row>
        <row r="2753">
          <cell r="D2753">
            <v>41833</v>
          </cell>
          <cell r="E2753" t="str">
            <v/>
          </cell>
          <cell r="F2753">
            <v>43161.913413999231</v>
          </cell>
          <cell r="G2753">
            <v>678617.75854400045</v>
          </cell>
          <cell r="H2753">
            <v>1.7859584348556674</v>
          </cell>
          <cell r="I2753">
            <v>2.3312077672432374</v>
          </cell>
          <cell r="J2753">
            <v>29135559.181834009</v>
          </cell>
          <cell r="K2753">
            <v>1.440064761851815</v>
          </cell>
          <cell r="L2753">
            <v>15.975706447786886</v>
          </cell>
          <cell r="M2753">
            <v>38693441.361612007</v>
          </cell>
          <cell r="N2753">
            <v>1.2876234604417931</v>
          </cell>
          <cell r="O2753">
            <v>22.911362926755487</v>
          </cell>
          <cell r="P2753"/>
          <cell r="Q2753">
            <v>29228.768723312907</v>
          </cell>
        </row>
        <row r="2754">
          <cell r="D2754">
            <v>41834</v>
          </cell>
          <cell r="E2754" t="str">
            <v/>
          </cell>
          <cell r="F2754">
            <v>37002.740110000363</v>
          </cell>
          <cell r="G2754">
            <v>715620.49865400081</v>
          </cell>
          <cell r="H2754">
            <v>1.7488163934557812</v>
          </cell>
          <cell r="I2754">
            <v>2.6577626297672907</v>
          </cell>
          <cell r="J2754">
            <v>29172561.921944007</v>
          </cell>
          <cell r="K2754">
            <v>1.4398136146800811</v>
          </cell>
          <cell r="L2754">
            <v>15.987609521794631</v>
          </cell>
          <cell r="M2754">
            <v>38668097.443206005</v>
          </cell>
          <cell r="N2754">
            <v>1.2867296425333092</v>
          </cell>
          <cell r="O2754">
            <v>22.972569366006045</v>
          </cell>
          <cell r="P2754"/>
          <cell r="Q2754">
            <v>29228.768723312907</v>
          </cell>
        </row>
        <row r="2755">
          <cell r="D2755">
            <v>41835</v>
          </cell>
          <cell r="E2755" t="str">
            <v/>
          </cell>
          <cell r="F2755">
            <v>28169.210872000804</v>
          </cell>
          <cell r="G2755">
            <v>743789.70952600159</v>
          </cell>
          <cell r="H2755">
            <v>1.6964785997131977</v>
          </cell>
          <cell r="I2755">
            <v>3.1967384199804494</v>
          </cell>
          <cell r="J2755">
            <v>29200731.132816009</v>
          </cell>
          <cell r="K2755">
            <v>1.4391278397137521</v>
          </cell>
          <cell r="L2755">
            <v>16.020151833666763</v>
          </cell>
          <cell r="M2755">
            <v>38639685.141740009</v>
          </cell>
          <cell r="N2755">
            <v>1.2857337943776208</v>
          </cell>
          <cell r="O2755">
            <v>23.040920513965656</v>
          </cell>
          <cell r="P2755"/>
          <cell r="Q2755">
            <v>29228.768723312907</v>
          </cell>
        </row>
        <row r="2756">
          <cell r="D2756">
            <v>41836</v>
          </cell>
          <cell r="E2756" t="str">
            <v/>
          </cell>
          <cell r="F2756">
            <v>26003.627231999388</v>
          </cell>
          <cell r="G2756">
            <v>769793.33675800101</v>
          </cell>
          <cell r="H2756">
            <v>1.6460523535156928</v>
          </cell>
          <cell r="I2756">
            <v>3.818311056786805</v>
          </cell>
          <cell r="J2756">
            <v>29226734.760048009</v>
          </cell>
          <cell r="K2756">
            <v>1.438337462608279</v>
          </cell>
          <cell r="L2756">
            <v>16.057730821839002</v>
          </cell>
          <cell r="M2756">
            <v>38615335.497394003</v>
          </cell>
          <cell r="N2756">
            <v>1.284873203714237</v>
          </cell>
          <cell r="O2756">
            <v>23.100122332739069</v>
          </cell>
          <cell r="P2756"/>
          <cell r="Q2756">
            <v>29228.768723312907</v>
          </cell>
        </row>
        <row r="2757">
          <cell r="D2757">
            <v>41837</v>
          </cell>
          <cell r="E2757" t="str">
            <v/>
          </cell>
          <cell r="F2757">
            <v>25979.120992000189</v>
          </cell>
          <cell r="G2757">
            <v>795772.45775000122</v>
          </cell>
          <cell r="H2757">
            <v>1.6015092875326515</v>
          </cell>
          <cell r="I2757">
            <v>4.4657983109910209</v>
          </cell>
          <cell r="J2757">
            <v>29252713.881040011</v>
          </cell>
          <cell r="K2757">
            <v>1.4375481517578907</v>
          </cell>
          <cell r="L2757">
            <v>16.095337192303237</v>
          </cell>
          <cell r="M2757">
            <v>38581898.679112002</v>
          </cell>
          <cell r="N2757">
            <v>1.2837103288965286</v>
          </cell>
          <cell r="O2757">
            <v>23.180316812855516</v>
          </cell>
          <cell r="P2757"/>
          <cell r="Q2757">
            <v>29228.768723312907</v>
          </cell>
        </row>
        <row r="2758">
          <cell r="D2758">
            <v>41838</v>
          </cell>
          <cell r="E2758" t="str">
            <v/>
          </cell>
          <cell r="F2758">
            <v>35378.397047998769</v>
          </cell>
          <cell r="G2758">
            <v>831150.85479799996</v>
          </cell>
          <cell r="H2758">
            <v>1.5797807949381224</v>
          </cell>
          <cell r="I2758">
            <v>4.8197223735805483</v>
          </cell>
          <cell r="J2758">
            <v>29288092.278088011</v>
          </cell>
          <cell r="K2758">
            <v>1.4372223454802373</v>
          </cell>
          <cell r="L2758">
            <v>16.110882867577992</v>
          </cell>
          <cell r="M2758">
            <v>38562630.822905995</v>
          </cell>
          <cell r="N2758">
            <v>1.283018961371243</v>
          </cell>
          <cell r="O2758">
            <v>23.228103013925573</v>
          </cell>
          <cell r="P2758"/>
          <cell r="Q2758">
            <v>29228.768723312907</v>
          </cell>
        </row>
        <row r="2759">
          <cell r="D2759">
            <v>41839</v>
          </cell>
          <cell r="E2759" t="str">
            <v/>
          </cell>
          <cell r="F2759">
            <v>37853.279162001076</v>
          </cell>
          <cell r="G2759">
            <v>869004.13396000105</v>
          </cell>
          <cell r="H2759">
            <v>1.5647959760147336</v>
          </cell>
          <cell r="I2759">
            <v>5.0796839307141965</v>
          </cell>
          <cell r="J2759">
            <v>29325945.557250012</v>
          </cell>
          <cell r="K2759">
            <v>1.4370187457040864</v>
          </cell>
          <cell r="L2759">
            <v>16.120604287067962</v>
          </cell>
          <cell r="M2759">
            <v>38545526.877070002</v>
          </cell>
          <cell r="N2759">
            <v>1.2823996407647085</v>
          </cell>
          <cell r="O2759">
            <v>23.270977853543783</v>
          </cell>
          <cell r="P2759"/>
          <cell r="Q2759">
            <v>29228.768723312907</v>
          </cell>
        </row>
        <row r="2760">
          <cell r="D2760">
            <v>41840</v>
          </cell>
          <cell r="E2760" t="str">
            <v/>
          </cell>
          <cell r="F2760">
            <v>43397.800541998993</v>
          </cell>
          <cell r="G2760">
            <v>912401.93450199999</v>
          </cell>
          <cell r="H2760">
            <v>1.5607943378303639</v>
          </cell>
          <cell r="I2760">
            <v>5.1513970757359644</v>
          </cell>
          <cell r="J2760">
            <v>29369343.357792012</v>
          </cell>
          <cell r="K2760">
            <v>1.4370870302459693</v>
          </cell>
          <cell r="L2760">
            <v>16.117343277828788</v>
          </cell>
          <cell r="M2760">
            <v>38546526.011997998</v>
          </cell>
          <cell r="N2760">
            <v>1.2823826298760803</v>
          </cell>
          <cell r="O2760">
            <v>23.272156410051348</v>
          </cell>
          <cell r="P2760"/>
          <cell r="Q2760">
            <v>29228.768723312907</v>
          </cell>
        </row>
        <row r="2761">
          <cell r="D2761">
            <v>41841</v>
          </cell>
          <cell r="E2761" t="str">
            <v/>
          </cell>
          <cell r="F2761">
            <v>25195.167180000528</v>
          </cell>
          <cell r="G2761">
            <v>937597.10168200056</v>
          </cell>
          <cell r="H2761">
            <v>1.5275183657279872</v>
          </cell>
          <cell r="I2761">
            <v>5.7873078617734723</v>
          </cell>
          <cell r="J2761">
            <v>29394538.524972014</v>
          </cell>
          <cell r="K2761">
            <v>1.4362657090096418</v>
          </cell>
          <cell r="L2761">
            <v>16.156605288830573</v>
          </cell>
          <cell r="M2761">
            <v>38508599.385900006</v>
          </cell>
          <cell r="N2761">
            <v>1.2810706718771721</v>
          </cell>
          <cell r="O2761">
            <v>23.363199216040385</v>
          </cell>
          <cell r="P2761"/>
          <cell r="Q2761">
            <v>29228.768723312907</v>
          </cell>
        </row>
        <row r="2762">
          <cell r="D2762">
            <v>41842</v>
          </cell>
          <cell r="E2762" t="str">
            <v/>
          </cell>
          <cell r="F2762">
            <v>34415.739966000518</v>
          </cell>
          <cell r="G2762">
            <v>972012.84164800111</v>
          </cell>
          <cell r="H2762">
            <v>1.5116066746202359</v>
          </cell>
          <cell r="I2762">
            <v>6.1178064291670164</v>
          </cell>
          <cell r="J2762">
            <v>29428954.264938015</v>
          </cell>
          <cell r="K2762">
            <v>1.4358966202939802</v>
          </cell>
          <cell r="L2762">
            <v>16.174276625066341</v>
          </cell>
          <cell r="M2762">
            <v>38500153.372244</v>
          </cell>
          <cell r="N2762">
            <v>1.2807395136963622</v>
          </cell>
          <cell r="O2762">
            <v>23.38622574380398</v>
          </cell>
          <cell r="P2762"/>
          <cell r="Q2762">
            <v>29228.768723312907</v>
          </cell>
        </row>
        <row r="2763">
          <cell r="D2763">
            <v>41843</v>
          </cell>
          <cell r="E2763" t="str">
            <v/>
          </cell>
          <cell r="F2763">
            <v>23345.418779999782</v>
          </cell>
          <cell r="G2763">
            <v>995358.26042800094</v>
          </cell>
          <cell r="H2763">
            <v>1.4806113290378848</v>
          </cell>
          <cell r="I2763">
            <v>6.814989626103884</v>
          </cell>
          <cell r="J2763">
            <v>29452299.683718015</v>
          </cell>
          <cell r="K2763">
            <v>1.4349892092651848</v>
          </cell>
          <cell r="L2763">
            <v>16.217794802392959</v>
          </cell>
          <cell r="M2763">
            <v>38476910.109824002</v>
          </cell>
          <cell r="N2763">
            <v>1.2799161580061904</v>
          </cell>
          <cell r="O2763">
            <v>23.443556720452307</v>
          </cell>
          <cell r="P2763"/>
          <cell r="Q2763">
            <v>29228.768723312907</v>
          </cell>
        </row>
        <row r="2764">
          <cell r="D2764">
            <v>41844</v>
          </cell>
          <cell r="E2764" t="str">
            <v/>
          </cell>
          <cell r="F2764">
            <v>23735.83582399939</v>
          </cell>
          <cell r="G2764">
            <v>1019094.0962520003</v>
          </cell>
          <cell r="H2764">
            <v>1.4527554825336204</v>
          </cell>
          <cell r="I2764">
            <v>7.5065877579104772</v>
          </cell>
          <cell r="J2764">
            <v>29476035.519542012</v>
          </cell>
          <cell r="K2764">
            <v>1.434103374083437</v>
          </cell>
          <cell r="L2764">
            <v>16.260378328345794</v>
          </cell>
          <cell r="M2764">
            <v>38455737.314287998</v>
          </cell>
          <cell r="N2764">
            <v>1.2791617372320581</v>
          </cell>
          <cell r="O2764">
            <v>23.496188346913872</v>
          </cell>
          <cell r="P2764"/>
          <cell r="Q2764">
            <v>29228.768723312907</v>
          </cell>
        </row>
        <row r="2765">
          <cell r="D2765">
            <v>41845</v>
          </cell>
          <cell r="E2765" t="str">
            <v/>
          </cell>
          <cell r="F2765">
            <v>27751.150880001238</v>
          </cell>
          <cell r="G2765">
            <v>1046845.2471320016</v>
          </cell>
          <cell r="H2765">
            <v>1.4326231214755714</v>
          </cell>
          <cell r="I2765">
            <v>8.0479414035396264</v>
          </cell>
          <cell r="J2765">
            <v>29503786.670422014</v>
          </cell>
          <cell r="K2765">
            <v>1.4334151352658671</v>
          </cell>
          <cell r="L2765">
            <v>16.293531447292906</v>
          </cell>
          <cell r="M2765">
            <v>38436655.548688002</v>
          </cell>
          <cell r="N2765">
            <v>1.2784769272385268</v>
          </cell>
          <cell r="O2765">
            <v>23.544047033726144</v>
          </cell>
          <cell r="P2765"/>
          <cell r="Q2765">
            <v>29228.768723312907</v>
          </cell>
        </row>
        <row r="2766">
          <cell r="D2766">
            <v>41846</v>
          </cell>
          <cell r="E2766" t="str">
            <v/>
          </cell>
          <cell r="F2766">
            <v>34666.509207999843</v>
          </cell>
          <cell r="G2766">
            <v>1081511.7563400015</v>
          </cell>
          <cell r="H2766">
            <v>1.4231391820449655</v>
          </cell>
          <cell r="I2766">
            <v>8.3157395975935966</v>
          </cell>
          <cell r="J2766">
            <v>29538453.179630015</v>
          </cell>
          <cell r="K2766">
            <v>1.4330643484309871</v>
          </cell>
          <cell r="L2766">
            <v>16.310452212387528</v>
          </cell>
          <cell r="M2766">
            <v>38429284.459342003</v>
          </cell>
          <cell r="N2766">
            <v>1.2781816752071231</v>
          </cell>
          <cell r="O2766">
            <v>23.564705544010522</v>
          </cell>
          <cell r="P2766"/>
          <cell r="Q2766">
            <v>29228.768723312907</v>
          </cell>
        </row>
        <row r="2767">
          <cell r="D2767">
            <v>41847</v>
          </cell>
          <cell r="E2767" t="str">
            <v/>
          </cell>
          <cell r="F2767">
            <v>40848.906552000379</v>
          </cell>
          <cell r="G2767">
            <v>1122360.6628920019</v>
          </cell>
          <cell r="H2767">
            <v>1.4221917397187216</v>
          </cell>
          <cell r="I2767">
            <v>8.3429558346388646</v>
          </cell>
          <cell r="J2767">
            <v>29579302.086182017</v>
          </cell>
          <cell r="K2767">
            <v>1.4330140706459049</v>
          </cell>
          <cell r="L2767">
            <v>16.312878716874877</v>
          </cell>
          <cell r="M2767">
            <v>38426523.499003999</v>
          </cell>
          <cell r="N2767">
            <v>1.2780397760322093</v>
          </cell>
          <cell r="O2767">
            <v>23.574639352212156</v>
          </cell>
          <cell r="P2767"/>
          <cell r="Q2767">
            <v>29228.768723312907</v>
          </cell>
        </row>
        <row r="2768">
          <cell r="D2768">
            <v>41848</v>
          </cell>
          <cell r="E2768" t="str">
            <v/>
          </cell>
          <cell r="F2768">
            <v>21793.469341999502</v>
          </cell>
          <cell r="G2768">
            <v>1144154.1322340015</v>
          </cell>
          <cell r="H2768">
            <v>1.3980283592032972</v>
          </cell>
          <cell r="I2768">
            <v>9.0664948278380226</v>
          </cell>
          <cell r="J2768">
            <v>29601095.555524018</v>
          </cell>
          <cell r="K2768">
            <v>1.4320420709341279</v>
          </cell>
          <cell r="L2768">
            <v>16.359852208171954</v>
          </cell>
          <cell r="M2768">
            <v>38398180.451910004</v>
          </cell>
          <cell r="N2768">
            <v>1.2770470786710915</v>
          </cell>
          <cell r="O2768">
            <v>23.644229685731798</v>
          </cell>
          <cell r="P2768"/>
          <cell r="Q2768">
            <v>29228.768723312907</v>
          </cell>
        </row>
        <row r="2769">
          <cell r="D2769">
            <v>41849</v>
          </cell>
          <cell r="E2769" t="str">
            <v/>
          </cell>
          <cell r="F2769">
            <v>34382.022169999036</v>
          </cell>
          <cell r="G2769">
            <v>1178536.1544040006</v>
          </cell>
          <cell r="H2769">
            <v>1.3903828150535518</v>
          </cell>
          <cell r="I2769">
            <v>9.3076017300967031</v>
          </cell>
          <cell r="J2769">
            <v>29635477.577694017</v>
          </cell>
          <cell r="K2769">
            <v>1.4316809653962874</v>
          </cell>
          <cell r="L2769">
            <v>16.377333718630705</v>
          </cell>
          <cell r="M2769">
            <v>38391799.50925</v>
          </cell>
          <cell r="N2769">
            <v>1.2767848463628637</v>
          </cell>
          <cell r="O2769">
            <v>23.662640669629742</v>
          </cell>
          <cell r="P2769"/>
          <cell r="Q2769">
            <v>29228.768723312907</v>
          </cell>
        </row>
        <row r="2770">
          <cell r="D2770">
            <v>41850</v>
          </cell>
          <cell r="E2770" t="str">
            <v/>
          </cell>
          <cell r="F2770">
            <v>46906.313324001239</v>
          </cell>
          <cell r="G2770">
            <v>1225442.4677280018</v>
          </cell>
          <cell r="H2770">
            <v>1.3975300377610362</v>
          </cell>
          <cell r="I2770">
            <v>9.0820272112929086</v>
          </cell>
          <cell r="J2770">
            <v>29682383.891018018</v>
          </cell>
          <cell r="K2770">
            <v>1.431925069788504</v>
          </cell>
          <cell r="L2770">
            <v>16.365514550342407</v>
          </cell>
          <cell r="M2770">
            <v>38408306.904532</v>
          </cell>
          <cell r="N2770">
            <v>1.2772837955421188</v>
          </cell>
          <cell r="O2770">
            <v>23.627620124937788</v>
          </cell>
          <cell r="Q2770">
            <v>29228.768723312907</v>
          </cell>
        </row>
        <row r="2771">
          <cell r="D2771">
            <v>41851</v>
          </cell>
          <cell r="E2771" t="str">
            <v>*</v>
          </cell>
          <cell r="F2771">
            <v>17629.629155998642</v>
          </cell>
          <cell r="G2771">
            <v>1243072.0968840003</v>
          </cell>
          <cell r="H2771">
            <v>1.3719052033656418</v>
          </cell>
          <cell r="I2771">
            <v>9.9156466578084199</v>
          </cell>
          <cell r="J2771">
            <v>29700013.520174015</v>
          </cell>
          <cell r="K2771">
            <v>1.430758121954177</v>
          </cell>
          <cell r="L2771">
            <v>16.422084719015562</v>
          </cell>
          <cell r="M2771">
            <v>38390862.931764007</v>
          </cell>
          <cell r="N2771">
            <v>1.2766536833693909</v>
          </cell>
          <cell r="O2771">
            <v>23.671853827656221</v>
          </cell>
          <cell r="P2771"/>
          <cell r="Q2771">
            <v>29228.768723312907</v>
          </cell>
        </row>
        <row r="2772">
          <cell r="D2772">
            <v>41852</v>
          </cell>
          <cell r="E2772" t="str">
            <v/>
          </cell>
          <cell r="F2772">
            <v>33998.030040001242</v>
          </cell>
          <cell r="G2772">
            <v>33998.030040001242</v>
          </cell>
          <cell r="H2772">
            <v>1.8899117705963202</v>
          </cell>
          <cell r="I2772">
            <v>1.6444942932407058</v>
          </cell>
          <cell r="J2772">
            <v>29734011.550214015</v>
          </cell>
          <cell r="K2772">
            <v>1.4311556828282803</v>
          </cell>
          <cell r="L2772">
            <v>15.962658192985945</v>
          </cell>
          <cell r="M2772">
            <v>38394283.583458006</v>
          </cell>
          <cell r="N2772">
            <v>1.2767424161277077</v>
          </cell>
          <cell r="O2772">
            <v>23.807389770900535</v>
          </cell>
          <cell r="P2772"/>
          <cell r="Q2772">
            <v>17989.215459129031</v>
          </cell>
        </row>
        <row r="2773">
          <cell r="D2773">
            <v>41853</v>
          </cell>
          <cell r="E2773" t="str">
            <v/>
          </cell>
          <cell r="F2773">
            <v>26459.392417999905</v>
          </cell>
          <cell r="G2773">
            <v>60457.422458001151</v>
          </cell>
          <cell r="H2773">
            <v>1.680379630655896</v>
          </cell>
          <cell r="I2773">
            <v>3.7114234772831489</v>
          </cell>
          <cell r="J2773">
            <v>29760470.942632016</v>
          </cell>
          <cell r="K2773">
            <v>1.431190020480998</v>
          </cell>
          <cell r="L2773">
            <v>15.96100373473911</v>
          </cell>
          <cell r="M2773">
            <v>38393072.837144002</v>
          </cell>
          <cell r="N2773">
            <v>1.2766771384611177</v>
          </cell>
          <cell r="O2773">
            <v>23.811939400670024</v>
          </cell>
          <cell r="P2773"/>
          <cell r="Q2773">
            <v>17989.215459129031</v>
          </cell>
        </row>
        <row r="2774">
          <cell r="D2774">
            <v>41854</v>
          </cell>
          <cell r="E2774" t="str">
            <v/>
          </cell>
          <cell r="F2774">
            <v>25356.935380000177</v>
          </cell>
          <cell r="G2774">
            <v>85814.357838001335</v>
          </cell>
          <cell r="H2774">
            <v>1.5901074736132701</v>
          </cell>
          <cell r="I2774">
            <v>5.2447416317420341</v>
          </cell>
          <cell r="J2774">
            <v>29785827.878012016</v>
          </cell>
          <cell r="K2774">
            <v>1.4311713271083919</v>
          </cell>
          <cell r="L2774">
            <v>15.961904400774241</v>
          </cell>
          <cell r="M2774">
            <v>38394473.797496006</v>
          </cell>
          <cell r="N2774">
            <v>1.2766987082080692</v>
          </cell>
          <cell r="O2774">
            <v>23.810435984750498</v>
          </cell>
          <cell r="P2774"/>
          <cell r="Q2774">
            <v>17989.215459129031</v>
          </cell>
        </row>
        <row r="2775">
          <cell r="D2775">
            <v>41855</v>
          </cell>
          <cell r="E2775" t="str">
            <v/>
          </cell>
          <cell r="F2775">
            <v>22136.336929999605</v>
          </cell>
          <cell r="G2775">
            <v>107950.69476800095</v>
          </cell>
          <cell r="H2775">
            <v>1.5002140450935972</v>
          </cell>
          <cell r="I2775">
            <v>7.3651298188985308</v>
          </cell>
          <cell r="J2775">
            <v>29807964.214942016</v>
          </cell>
          <cell r="K2775">
            <v>1.4309980539848206</v>
          </cell>
          <cell r="L2775">
            <v>15.970255022301883</v>
          </cell>
          <cell r="M2775">
            <v>38379654.754502006</v>
          </cell>
          <cell r="N2775">
            <v>1.2761809377328832</v>
          </cell>
          <cell r="O2775">
            <v>23.846546076100328</v>
          </cell>
          <cell r="P2775"/>
          <cell r="Q2775">
            <v>17989.215459129031</v>
          </cell>
        </row>
        <row r="2776">
          <cell r="D2776">
            <v>41856</v>
          </cell>
          <cell r="E2776" t="str">
            <v/>
          </cell>
          <cell r="F2776">
            <v>23373.274831999184</v>
          </cell>
          <cell r="G2776">
            <v>131323.96960000013</v>
          </cell>
          <cell r="H2776">
            <v>1.4600299818339975</v>
          </cell>
          <cell r="I2776">
            <v>8.5551478738669076</v>
          </cell>
          <cell r="J2776">
            <v>29831337.489774015</v>
          </cell>
          <cell r="K2776">
            <v>1.4308844106190834</v>
          </cell>
          <cell r="L2776">
            <v>15.975733984109864</v>
          </cell>
          <cell r="M2776">
            <v>38386299.431758009</v>
          </cell>
          <cell r="N2776">
            <v>1.2763768743722803</v>
          </cell>
          <cell r="O2776">
            <v>23.832875912194183</v>
          </cell>
          <cell r="P2776"/>
          <cell r="Q2776">
            <v>17989.215459129031</v>
          </cell>
        </row>
        <row r="2777">
          <cell r="D2777">
            <v>41857</v>
          </cell>
          <cell r="E2777" t="str">
            <v/>
          </cell>
          <cell r="F2777">
            <v>27725.120947999752</v>
          </cell>
          <cell r="G2777">
            <v>159049.09054799989</v>
          </cell>
          <cell r="H2777">
            <v>1.4735596345613733</v>
          </cell>
          <cell r="I2777">
            <v>8.1356912383717788</v>
          </cell>
          <cell r="J2777">
            <v>29859062.610722013</v>
          </cell>
          <cell r="K2777">
            <v>1.4309795230880873</v>
          </cell>
          <cell r="L2777">
            <v>15.971148318319051</v>
          </cell>
          <cell r="M2777">
            <v>38387342.232672006</v>
          </cell>
          <cell r="N2777">
            <v>1.2763865398639629</v>
          </cell>
          <cell r="O2777">
            <v>23.832201732792914</v>
          </cell>
          <cell r="P2777"/>
          <cell r="Q2777">
            <v>17989.215459129031</v>
          </cell>
        </row>
        <row r="2778">
          <cell r="D2778">
            <v>41858</v>
          </cell>
          <cell r="E2778" t="str">
            <v/>
          </cell>
          <cell r="F2778">
            <v>9162.9984360017916</v>
          </cell>
          <cell r="G2778">
            <v>168212.08898400169</v>
          </cell>
          <cell r="H2778">
            <v>1.3358169221377156</v>
          </cell>
          <cell r="I2778">
            <v>13.453931622323722</v>
          </cell>
          <cell r="J2778">
            <v>29868225.609158013</v>
          </cell>
          <cell r="K2778">
            <v>1.4301856582257311</v>
          </cell>
          <cell r="L2778">
            <v>16.009458764819271</v>
          </cell>
          <cell r="M2778">
            <v>38361532.918140009</v>
          </cell>
          <cell r="N2778">
            <v>1.2755033844474422</v>
          </cell>
          <cell r="O2778">
            <v>23.893867085092069</v>
          </cell>
          <cell r="P2778"/>
          <cell r="Q2778">
            <v>17989.215459129031</v>
          </cell>
        </row>
        <row r="2779">
          <cell r="D2779">
            <v>41859</v>
          </cell>
          <cell r="E2779" t="str">
            <v/>
          </cell>
          <cell r="F2779">
            <v>19634.287139999651</v>
          </cell>
          <cell r="G2779">
            <v>187846.37612400134</v>
          </cell>
          <cell r="H2779">
            <v>1.305270764522658</v>
          </cell>
          <cell r="I2779">
            <v>14.995241836690465</v>
          </cell>
          <cell r="J2779">
            <v>29887859.896298014</v>
          </cell>
          <cell r="K2779">
            <v>1.4298941269170173</v>
          </cell>
          <cell r="L2779">
            <v>16.023547942678896</v>
          </cell>
          <cell r="M2779">
            <v>38351831.302858002</v>
          </cell>
          <cell r="N2779">
            <v>1.2751558267598346</v>
          </cell>
          <cell r="O2779">
            <v>23.918170543473138</v>
          </cell>
          <cell r="P2779"/>
          <cell r="Q2779">
            <v>17989.215459129031</v>
          </cell>
        </row>
        <row r="2780">
          <cell r="D2780">
            <v>41860</v>
          </cell>
          <cell r="E2780" t="str">
            <v/>
          </cell>
          <cell r="F2780">
            <v>39444.531709999763</v>
          </cell>
          <cell r="G2780">
            <v>227290.90783400112</v>
          </cell>
          <cell r="H2780">
            <v>1.4038714124174343</v>
          </cell>
          <cell r="I2780">
            <v>10.520536292983573</v>
          </cell>
          <cell r="J2780">
            <v>29927304.428008012</v>
          </cell>
          <cell r="K2780">
            <v>1.4305500431507909</v>
          </cell>
          <cell r="L2780">
            <v>15.991864130196465</v>
          </cell>
          <cell r="M2780">
            <v>38354319.391557999</v>
          </cell>
          <cell r="N2780">
            <v>1.2752135688792001</v>
          </cell>
          <cell r="O2780">
            <v>23.914131450482735</v>
          </cell>
          <cell r="P2780"/>
          <cell r="Q2780">
            <v>17989.215459129031</v>
          </cell>
        </row>
        <row r="2781">
          <cell r="D2781">
            <v>41861</v>
          </cell>
          <cell r="E2781" t="str">
            <v/>
          </cell>
          <cell r="F2781">
            <v>28733.47224799966</v>
          </cell>
          <cell r="G2781">
            <v>256024.38008200077</v>
          </cell>
          <cell r="H2781">
            <v>1.4232103710341382</v>
          </cell>
          <cell r="I2781">
            <v>9.8009079991849823</v>
          </cell>
          <cell r="J2781">
            <v>29956037.900256012</v>
          </cell>
          <cell r="K2781">
            <v>1.4306932746468497</v>
          </cell>
          <cell r="L2781">
            <v>15.984952766421291</v>
          </cell>
          <cell r="M2781">
            <v>38355911.334198005</v>
          </cell>
          <cell r="N2781">
            <v>1.2752415140416349</v>
          </cell>
          <cell r="O2781">
            <v>23.912176870547462</v>
          </cell>
          <cell r="P2781"/>
          <cell r="Q2781">
            <v>17989.215459129031</v>
          </cell>
        </row>
        <row r="2782">
          <cell r="D2782">
            <v>41862</v>
          </cell>
          <cell r="E2782" t="str">
            <v/>
          </cell>
          <cell r="F2782">
            <v>20139.242465999148</v>
          </cell>
          <cell r="G2782">
            <v>276163.6225479999</v>
          </cell>
          <cell r="H2782">
            <v>1.3956019330047829</v>
          </cell>
          <cell r="I2782">
            <v>10.84283192011053</v>
          </cell>
          <cell r="J2782">
            <v>29976177.142722011</v>
          </cell>
          <cell r="K2782">
            <v>1.430426154204683</v>
          </cell>
          <cell r="L2782">
            <v>15.997844290475893</v>
          </cell>
          <cell r="M2782">
            <v>38334777.902274005</v>
          </cell>
          <cell r="N2782">
            <v>1.2745139090345068</v>
          </cell>
          <cell r="O2782">
            <v>23.96311047629618</v>
          </cell>
          <cell r="P2782"/>
          <cell r="Q2782">
            <v>17989.215459129031</v>
          </cell>
        </row>
        <row r="2783">
          <cell r="D2783">
            <v>41863</v>
          </cell>
          <cell r="E2783" t="str">
            <v/>
          </cell>
          <cell r="F2783">
            <v>13787.959100000589</v>
          </cell>
          <cell r="G2783">
            <v>289951.58164800052</v>
          </cell>
          <cell r="H2783">
            <v>1.3431731838943637</v>
          </cell>
          <cell r="I2783">
            <v>13.104584775944495</v>
          </cell>
          <cell r="J2783">
            <v>29989965.101822011</v>
          </cell>
          <cell r="K2783">
            <v>1.4298566765189977</v>
          </cell>
          <cell r="L2783">
            <v>16.025358647835318</v>
          </cell>
          <cell r="M2783">
            <v>38332302.366840005</v>
          </cell>
          <cell r="N2783">
            <v>1.2744066382746073</v>
          </cell>
          <cell r="O2783">
            <v>23.970627081155762</v>
          </cell>
          <cell r="P2783"/>
          <cell r="Q2783">
            <v>17989.215459129031</v>
          </cell>
        </row>
        <row r="2784">
          <cell r="D2784">
            <v>41864</v>
          </cell>
          <cell r="E2784" t="str">
            <v/>
          </cell>
          <cell r="F2784">
            <v>30070.621380000226</v>
          </cell>
          <cell r="G2784">
            <v>320022.20302800072</v>
          </cell>
          <cell r="H2784">
            <v>1.3684361386712365</v>
          </cell>
          <cell r="I2784">
            <v>11.966185137831598</v>
          </cell>
          <cell r="J2784">
            <v>30020035.723202012</v>
          </cell>
          <cell r="K2784">
            <v>1.4300638317154277</v>
          </cell>
          <cell r="L2784">
            <v>16.01534508366904</v>
          </cell>
          <cell r="M2784">
            <v>38331173.083238006</v>
          </cell>
          <cell r="N2784">
            <v>1.2743441287124995</v>
          </cell>
          <cell r="O2784">
            <v>23.975008094425565</v>
          </cell>
          <cell r="P2784"/>
          <cell r="Q2784">
            <v>17989.215459129031</v>
          </cell>
        </row>
        <row r="2785">
          <cell r="D2785">
            <v>41865</v>
          </cell>
          <cell r="E2785" t="str">
            <v/>
          </cell>
          <cell r="F2785">
            <v>21229.795681999694</v>
          </cell>
          <cell r="G2785">
            <v>341251.99871000042</v>
          </cell>
          <cell r="H2785">
            <v>1.3549864261940521</v>
          </cell>
          <cell r="I2785">
            <v>12.560618573466476</v>
          </cell>
          <cell r="J2785">
            <v>30041265.518884011</v>
          </cell>
          <cell r="K2785">
            <v>1.4298498425341311</v>
          </cell>
          <cell r="L2785">
            <v>16.025689086609983</v>
          </cell>
          <cell r="M2785">
            <v>38323704.730022006</v>
          </cell>
          <cell r="N2785">
            <v>1.2740708793433757</v>
          </cell>
          <cell r="O2785">
            <v>23.994166562814247</v>
          </cell>
          <cell r="P2785"/>
          <cell r="Q2785">
            <v>17989.215459129031</v>
          </cell>
        </row>
        <row r="2786">
          <cell r="D2786">
            <v>41866</v>
          </cell>
          <cell r="E2786" t="str">
            <v/>
          </cell>
          <cell r="F2786">
            <v>35480.671490000801</v>
          </cell>
          <cell r="G2786">
            <v>376732.67020000122</v>
          </cell>
          <cell r="H2786">
            <v>1.396142672465537</v>
          </cell>
          <cell r="I2786">
            <v>10.821483578944335</v>
          </cell>
          <cell r="J2786">
            <v>30076746.190374013</v>
          </cell>
          <cell r="K2786">
            <v>1.4303139266386089</v>
          </cell>
          <cell r="L2786">
            <v>16.00326326167384</v>
          </cell>
          <cell r="M2786">
            <v>38328063.425900005</v>
          </cell>
          <cell r="N2786">
            <v>1.2741908230133905</v>
          </cell>
          <cell r="O2786">
            <v>23.985755358992023</v>
          </cell>
          <cell r="P2786"/>
          <cell r="Q2786">
            <v>17989.215459129031</v>
          </cell>
        </row>
        <row r="2787">
          <cell r="D2787">
            <v>41867</v>
          </cell>
          <cell r="E2787" t="str">
            <v/>
          </cell>
          <cell r="F2787">
            <v>25540.733746000475</v>
          </cell>
          <cell r="G2787">
            <v>402273.40394600166</v>
          </cell>
          <cell r="H2787">
            <v>1.3976200242721646</v>
          </cell>
          <cell r="I2787">
            <v>10.763354091656939</v>
          </cell>
          <cell r="J2787">
            <v>30102286.924120013</v>
          </cell>
          <cell r="K2787">
            <v>1.4303049229756324</v>
          </cell>
          <cell r="L2787">
            <v>16.00369807903963</v>
          </cell>
          <cell r="M2787">
            <v>38338481.707976006</v>
          </cell>
          <cell r="N2787">
            <v>1.274512204926751</v>
          </cell>
          <cell r="O2787">
            <v>23.963229870391679</v>
          </cell>
          <cell r="P2787"/>
          <cell r="Q2787">
            <v>17989.215459129031</v>
          </cell>
        </row>
        <row r="2788">
          <cell r="D2788">
            <v>41868</v>
          </cell>
          <cell r="E2788" t="str">
            <v/>
          </cell>
          <cell r="F2788">
            <v>33070.9065339995</v>
          </cell>
          <cell r="G2788">
            <v>435344.31048000115</v>
          </cell>
          <cell r="H2788">
            <v>1.4235467305367773</v>
          </cell>
          <cell r="I2788">
            <v>9.7888033787562172</v>
          </cell>
          <cell r="J2788">
            <v>30135357.830654014</v>
          </cell>
          <cell r="K2788">
            <v>1.4306534239749646</v>
          </cell>
          <cell r="L2788">
            <v>15.98687541920909</v>
          </cell>
          <cell r="M2788">
            <v>38343705.061934009</v>
          </cell>
          <cell r="N2788">
            <v>1.2746608791059222</v>
          </cell>
          <cell r="O2788">
            <v>23.952815203742428</v>
          </cell>
          <cell r="P2788"/>
          <cell r="Q2788">
            <v>17989.215459129031</v>
          </cell>
        </row>
        <row r="2789">
          <cell r="D2789">
            <v>41869</v>
          </cell>
          <cell r="E2789" t="str">
            <v/>
          </cell>
          <cell r="F2789">
            <v>19990.072053999502</v>
          </cell>
          <cell r="G2789">
            <v>455334.38253400067</v>
          </cell>
          <cell r="H2789">
            <v>1.4061955421399475</v>
          </cell>
          <cell r="I2789">
            <v>10.431552014932544</v>
          </cell>
          <cell r="J2789">
            <v>30155347.902708013</v>
          </cell>
          <cell r="K2789">
            <v>1.4303808573561549</v>
          </cell>
          <cell r="L2789">
            <v>16.000031278688166</v>
          </cell>
          <cell r="M2789">
            <v>38320191.504238009</v>
          </cell>
          <cell r="N2789">
            <v>1.2738542642009203</v>
          </cell>
          <cell r="O2789">
            <v>24.009363060115497</v>
          </cell>
          <cell r="P2789"/>
          <cell r="Q2789">
            <v>17989.215459129031</v>
          </cell>
        </row>
        <row r="2790">
          <cell r="D2790">
            <v>41870</v>
          </cell>
          <cell r="E2790" t="str">
            <v/>
          </cell>
          <cell r="F2790">
            <v>18971.693127999664</v>
          </cell>
          <cell r="G2790">
            <v>474306.07566200034</v>
          </cell>
          <cell r="H2790">
            <v>1.3876912933272365</v>
          </cell>
          <cell r="I2790">
            <v>11.159582743356278</v>
          </cell>
          <cell r="J2790">
            <v>30174319.595836014</v>
          </cell>
          <cell r="K2790">
            <v>1.4300604911657007</v>
          </cell>
          <cell r="L2790">
            <v>16.01550651675252</v>
          </cell>
          <cell r="M2790">
            <v>38314919.309344009</v>
          </cell>
          <cell r="N2790">
            <v>1.2736540552825477</v>
          </cell>
          <cell r="O2790">
            <v>24.023415552914649</v>
          </cell>
          <cell r="P2790"/>
          <cell r="Q2790">
            <v>17989.215459129031</v>
          </cell>
        </row>
        <row r="2791">
          <cell r="D2791">
            <v>41871</v>
          </cell>
          <cell r="E2791" t="str">
            <v/>
          </cell>
          <cell r="F2791">
            <v>14409.895048000253</v>
          </cell>
          <cell r="G2791">
            <v>488715.97071000061</v>
          </cell>
          <cell r="H2791">
            <v>1.3583582113971262</v>
          </cell>
          <cell r="I2791">
            <v>12.409139383753921</v>
          </cell>
          <cell r="J2791">
            <v>30188729.490884013</v>
          </cell>
          <cell r="K2791">
            <v>1.4295246562936934</v>
          </cell>
          <cell r="L2791">
            <v>16.041419558635383</v>
          </cell>
          <cell r="M2791">
            <v>38295921.400928006</v>
          </cell>
          <cell r="N2791">
            <v>1.2729975967342817</v>
          </cell>
          <cell r="O2791">
            <v>24.069538761301246</v>
          </cell>
          <cell r="P2791"/>
          <cell r="Q2791">
            <v>17989.215459129031</v>
          </cell>
        </row>
        <row r="2792">
          <cell r="D2792">
            <v>41872</v>
          </cell>
          <cell r="E2792" t="str">
            <v/>
          </cell>
          <cell r="F2792">
            <v>26755.432890000211</v>
          </cell>
          <cell r="G2792">
            <v>515471.40360000083</v>
          </cell>
          <cell r="H2792">
            <v>1.3644984891116647</v>
          </cell>
          <cell r="I2792">
            <v>12.137521947409846</v>
          </cell>
          <cell r="J2792">
            <v>30215484.923774015</v>
          </cell>
          <cell r="K2792">
            <v>1.4295738333100552</v>
          </cell>
          <cell r="L2792">
            <v>16.039039805844212</v>
          </cell>
          <cell r="M2792">
            <v>38308014.595392004</v>
          </cell>
          <cell r="N2792">
            <v>1.2733746453426305</v>
          </cell>
          <cell r="O2792">
            <v>24.043038282918406</v>
          </cell>
          <cell r="P2792"/>
          <cell r="Q2792">
            <v>17989.215459129031</v>
          </cell>
        </row>
        <row r="2793">
          <cell r="D2793">
            <v>41873</v>
          </cell>
          <cell r="E2793" t="str">
            <v/>
          </cell>
          <cell r="F2793">
            <v>24223.293201999964</v>
          </cell>
          <cell r="G2793">
            <v>539694.69680200075</v>
          </cell>
          <cell r="H2793">
            <v>1.3636824342394867</v>
          </cell>
          <cell r="I2793">
            <v>12.173307506357233</v>
          </cell>
          <cell r="J2793">
            <v>30239708.216976017</v>
          </cell>
          <cell r="K2793">
            <v>1.4295032263964684</v>
          </cell>
          <cell r="L2793">
            <v>16.042456682687234</v>
          </cell>
          <cell r="M2793">
            <v>38313808.927389994</v>
          </cell>
          <cell r="N2793">
            <v>1.273542306423016</v>
          </cell>
          <cell r="O2793">
            <v>24.031262019333411</v>
          </cell>
          <cell r="P2793"/>
          <cell r="Q2793">
            <v>17989.215459129031</v>
          </cell>
        </row>
        <row r="2794">
          <cell r="D2794">
            <v>41874</v>
          </cell>
          <cell r="E2794" t="str">
            <v/>
          </cell>
          <cell r="F2794">
            <v>22244.542121999446</v>
          </cell>
          <cell r="G2794">
            <v>561939.23892400018</v>
          </cell>
          <cell r="H2794">
            <v>1.3581548833128234</v>
          </cell>
          <cell r="I2794">
            <v>12.41822700965287</v>
          </cell>
          <cell r="J2794">
            <v>30261952.759098016</v>
          </cell>
          <cell r="K2794">
            <v>1.4293392786573196</v>
          </cell>
          <cell r="L2794">
            <v>16.050393082868887</v>
          </cell>
          <cell r="M2794">
            <v>38307470.076269992</v>
          </cell>
          <cell r="N2794">
            <v>1.2733066645839222</v>
          </cell>
          <cell r="O2794">
            <v>24.047814487100251</v>
          </cell>
          <cell r="P2794"/>
          <cell r="Q2794">
            <v>17989.215459129031</v>
          </cell>
        </row>
        <row r="2795">
          <cell r="D2795">
            <v>41875</v>
          </cell>
          <cell r="E2795" t="str">
            <v/>
          </cell>
          <cell r="F2795">
            <v>35467.536468000944</v>
          </cell>
          <cell r="G2795">
            <v>597406.77539200115</v>
          </cell>
          <cell r="H2795">
            <v>1.3837150948144739</v>
          </cell>
          <cell r="I2795">
            <v>11.321967851194836</v>
          </cell>
          <cell r="J2795">
            <v>30297420.295566015</v>
          </cell>
          <cell r="K2795">
            <v>1.4297996304801854</v>
          </cell>
          <cell r="L2795">
            <v>16.028117139090668</v>
          </cell>
          <cell r="M2795">
            <v>38305124.550435998</v>
          </cell>
          <cell r="N2795">
            <v>1.2732037640012841</v>
          </cell>
          <cell r="O2795">
            <v>24.055045562589761</v>
          </cell>
          <cell r="P2795"/>
          <cell r="Q2795">
            <v>17989.215459129031</v>
          </cell>
        </row>
        <row r="2796">
          <cell r="D2796">
            <v>41876</v>
          </cell>
          <cell r="E2796" t="str">
            <v/>
          </cell>
          <cell r="F2796">
            <v>28499.106327998852</v>
          </cell>
          <cell r="G2796">
            <v>625905.88171999995</v>
          </cell>
          <cell r="H2796">
            <v>1.3917358055820501</v>
          </cell>
          <cell r="I2796">
            <v>10.996593513769115</v>
          </cell>
          <cell r="J2796">
            <v>30325919.401894014</v>
          </cell>
          <cell r="K2796">
            <v>1.4299306252570669</v>
          </cell>
          <cell r="L2796">
            <v>16.021783443281045</v>
          </cell>
          <cell r="M2796">
            <v>38304748.431095995</v>
          </cell>
          <cell r="N2796">
            <v>1.2731663262275541</v>
          </cell>
          <cell r="O2796">
            <v>24.057676845171994</v>
          </cell>
          <cell r="P2796"/>
          <cell r="Q2796">
            <v>17989.215459129031</v>
          </cell>
        </row>
        <row r="2797">
          <cell r="D2797">
            <v>41877</v>
          </cell>
          <cell r="E2797" t="str">
            <v/>
          </cell>
          <cell r="F2797">
            <v>25439.709662000281</v>
          </cell>
          <cell r="G2797">
            <v>651345.59138200025</v>
          </cell>
          <cell r="H2797">
            <v>1.3925984471979436</v>
          </cell>
          <cell r="I2797">
            <v>10.962113011493102</v>
          </cell>
          <cell r="J2797">
            <v>30351359.111556016</v>
          </cell>
          <cell r="K2797">
            <v>1.4299172632928661</v>
          </cell>
          <cell r="L2797">
            <v>16.02242940277101</v>
          </cell>
          <cell r="M2797">
            <v>38318987.332061991</v>
          </cell>
          <cell r="N2797">
            <v>1.2736146518178162</v>
          </cell>
          <cell r="O2797">
            <v>24.026182036392719</v>
          </cell>
          <cell r="P2797"/>
          <cell r="Q2797">
            <v>17989.215459129031</v>
          </cell>
        </row>
        <row r="2798">
          <cell r="D2798">
            <v>41878</v>
          </cell>
          <cell r="E2798" t="str">
            <v/>
          </cell>
          <cell r="F2798">
            <v>11976.828474000262</v>
          </cell>
          <cell r="G2798">
            <v>663322.41985600046</v>
          </cell>
          <cell r="H2798">
            <v>1.3656791808136584</v>
          </cell>
          <cell r="I2798">
            <v>12.085915110225498</v>
          </cell>
          <cell r="J2798">
            <v>30363335.940030016</v>
          </cell>
          <cell r="K2798">
            <v>1.4292701960019054</v>
          </cell>
          <cell r="L2798">
            <v>16.053738284326037</v>
          </cell>
          <cell r="M2798">
            <v>38314464.55832199</v>
          </cell>
          <cell r="N2798">
            <v>1.2734393871101719</v>
          </cell>
          <cell r="O2798">
            <v>24.038490361729458</v>
          </cell>
          <cell r="P2798"/>
          <cell r="Q2798">
            <v>17989.215459129031</v>
          </cell>
        </row>
        <row r="2799">
          <cell r="D2799">
            <v>41879</v>
          </cell>
          <cell r="E2799" t="str">
            <v/>
          </cell>
          <cell r="F2799">
            <v>22386.376250000172</v>
          </cell>
          <cell r="G2799">
            <v>685708.79610600066</v>
          </cell>
          <cell r="H2799">
            <v>1.3613489658049991</v>
          </cell>
          <cell r="I2799">
            <v>12.276162508263667</v>
          </cell>
          <cell r="J2799">
            <v>30385722.316280015</v>
          </cell>
          <cell r="K2799">
            <v>1.4291138097867584</v>
          </cell>
          <cell r="L2799">
            <v>16.061313281222155</v>
          </cell>
          <cell r="M2799">
            <v>38316825.173127994</v>
          </cell>
          <cell r="N2799">
            <v>1.2734929046535381</v>
          </cell>
          <cell r="O2799">
            <v>24.034731438050237</v>
          </cell>
          <cell r="P2799"/>
          <cell r="Q2799">
            <v>17989.215459129031</v>
          </cell>
        </row>
        <row r="2800">
          <cell r="D2800">
            <v>41880</v>
          </cell>
          <cell r="E2800" t="str">
            <v/>
          </cell>
          <cell r="F2800">
            <v>24379.09254800039</v>
          </cell>
          <cell r="G2800">
            <v>710087.88865400106</v>
          </cell>
          <cell r="H2800">
            <v>1.3611371390576803</v>
          </cell>
          <cell r="I2800">
            <v>12.285538286102749</v>
          </cell>
          <cell r="J2800">
            <v>30410101.408828016</v>
          </cell>
          <cell r="K2800">
            <v>1.4290513310019313</v>
          </cell>
          <cell r="L2800">
            <v>16.064340497543974</v>
          </cell>
          <cell r="M2800">
            <v>38318985.258315988</v>
          </cell>
          <cell r="N2800">
            <v>1.2735397554555412</v>
          </cell>
          <cell r="O2800">
            <v>24.031441160314493</v>
          </cell>
          <cell r="P2800"/>
          <cell r="Q2800">
            <v>17989.215459129031</v>
          </cell>
        </row>
        <row r="2801">
          <cell r="D2801">
            <v>41881</v>
          </cell>
          <cell r="E2801" t="str">
            <v/>
          </cell>
          <cell r="F2801">
            <v>20025.919443999534</v>
          </cell>
          <cell r="G2801">
            <v>730113.80809800059</v>
          </cell>
          <cell r="H2801">
            <v>1.352873169588372</v>
          </cell>
          <cell r="I2801">
            <v>12.656406991352709</v>
          </cell>
          <cell r="J2801">
            <v>30430127.328272015</v>
          </cell>
          <cell r="K2801">
            <v>1.428784563397766</v>
          </cell>
          <cell r="L2801">
            <v>16.077271578990391</v>
          </cell>
          <cell r="M2801">
            <v>38324086.55065199</v>
          </cell>
          <cell r="N2801">
            <v>1.2736843541633285</v>
          </cell>
          <cell r="O2801">
            <v>24.021288470737012</v>
          </cell>
          <cell r="P2801"/>
          <cell r="Q2801">
            <v>17989.215459129031</v>
          </cell>
        </row>
        <row r="2802">
          <cell r="D2802">
            <v>41882</v>
          </cell>
          <cell r="E2802" t="str">
            <v>*</v>
          </cell>
          <cell r="F2802">
            <v>35246.66102999993</v>
          </cell>
          <cell r="G2802">
            <v>765360.46912800055</v>
          </cell>
          <cell r="H2802">
            <v>1.3724360268694666</v>
          </cell>
          <cell r="I2802">
            <v>11.794390324734593</v>
          </cell>
          <cell r="J2802">
            <v>30465373.989302013</v>
          </cell>
          <cell r="K2802">
            <v>1.4292323018141007</v>
          </cell>
          <cell r="L2802">
            <v>16.055573503285991</v>
          </cell>
          <cell r="M2802">
            <v>38323434.212025993</v>
          </cell>
          <cell r="N2802">
            <v>1.2736377315289009</v>
          </cell>
          <cell r="O2802">
            <v>24.024561598218654</v>
          </cell>
          <cell r="P2802"/>
          <cell r="Q2802">
            <v>17989.215459129031</v>
          </cell>
        </row>
        <row r="2803">
          <cell r="D2803">
            <v>41883</v>
          </cell>
          <cell r="E2803" t="str">
            <v/>
          </cell>
          <cell r="F2803">
            <v>20495.792512000196</v>
          </cell>
          <cell r="G2803">
            <v>20495.792512000196</v>
          </cell>
          <cell r="H2803">
            <v>0.86770407728336585</v>
          </cell>
          <cell r="I2803">
            <v>60.305720858414702</v>
          </cell>
          <cell r="J2803">
            <v>30485869.781814013</v>
          </cell>
          <cell r="K2803">
            <v>1.428610746204297</v>
          </cell>
          <cell r="L2803">
            <v>15.415465412677353</v>
          </cell>
          <cell r="M2803">
            <v>38311177.811863989</v>
          </cell>
          <cell r="N2803">
            <v>1.2732448135855419</v>
          </cell>
          <cell r="O2803">
            <v>23.945708924766674</v>
          </cell>
          <cell r="P2803"/>
          <cell r="Q2803">
            <v>23620.717072310003</v>
          </cell>
        </row>
        <row r="2804">
          <cell r="D2804">
            <v>41884</v>
          </cell>
          <cell r="E2804" t="str">
            <v/>
          </cell>
          <cell r="F2804">
            <v>15033.633007999633</v>
          </cell>
          <cell r="G2804">
            <v>35529.42551999983</v>
          </cell>
          <cell r="H2804">
            <v>0.75208185702478358</v>
          </cell>
          <cell r="I2804">
            <v>75.005382083080164</v>
          </cell>
          <cell r="J2804">
            <v>30500903.414822012</v>
          </cell>
          <cell r="K2804">
            <v>1.4277348836081034</v>
          </cell>
          <cell r="L2804">
            <v>15.457923198838087</v>
          </cell>
          <cell r="M2804">
            <v>38316436.609725989</v>
          </cell>
          <cell r="N2804">
            <v>1.2734339985160217</v>
          </cell>
          <cell r="O2804">
            <v>23.932472135940696</v>
          </cell>
          <cell r="P2804"/>
          <cell r="Q2804">
            <v>23620.717072310003</v>
          </cell>
        </row>
        <row r="2805">
          <cell r="D2805">
            <v>41885</v>
          </cell>
          <cell r="E2805" t="str">
            <v/>
          </cell>
          <cell r="F2805">
            <v>18532.272443999802</v>
          </cell>
          <cell r="G2805">
            <v>54061.697963999628</v>
          </cell>
          <cell r="H2805">
            <v>0.76291358695138645</v>
          </cell>
          <cell r="I2805">
            <v>73.673857009867362</v>
          </cell>
          <cell r="J2805">
            <v>30519435.687266011</v>
          </cell>
          <cell r="K2805">
            <v>1.4270245447261107</v>
          </cell>
          <cell r="L2805">
            <v>15.492433040034514</v>
          </cell>
          <cell r="M2805">
            <v>38316920.811681993</v>
          </cell>
          <cell r="N2805">
            <v>1.2734645038295513</v>
          </cell>
          <cell r="O2805">
            <v>23.930338315022894</v>
          </cell>
          <cell r="P2805"/>
          <cell r="Q2805">
            <v>23620.717072310003</v>
          </cell>
        </row>
        <row r="2806">
          <cell r="D2806">
            <v>41886</v>
          </cell>
          <cell r="E2806" t="str">
            <v/>
          </cell>
          <cell r="F2806">
            <v>23146.771368000042</v>
          </cell>
          <cell r="G2806">
            <v>77208.469331999673</v>
          </cell>
          <cell r="H2806">
            <v>0.81716898237722535</v>
          </cell>
          <cell r="I2806">
            <v>66.811941849848708</v>
          </cell>
          <cell r="J2806">
            <v>30542582.458634011</v>
          </cell>
          <cell r="K2806">
            <v>1.4265312994011479</v>
          </cell>
          <cell r="L2806">
            <v>15.516436030010494</v>
          </cell>
          <cell r="M2806">
            <v>38325183.192979991</v>
          </cell>
          <cell r="N2806">
            <v>1.2737535208829411</v>
          </cell>
          <cell r="O2806">
            <v>23.910129508742749</v>
          </cell>
          <cell r="P2806"/>
          <cell r="Q2806">
            <v>23620.717072310003</v>
          </cell>
        </row>
        <row r="2807">
          <cell r="D2807">
            <v>41887</v>
          </cell>
          <cell r="E2807" t="str">
            <v/>
          </cell>
          <cell r="F2807">
            <v>18699.519942001087</v>
          </cell>
          <cell r="G2807">
            <v>95907.989274000764</v>
          </cell>
          <cell r="H2807">
            <v>0.81206670382104018</v>
          </cell>
          <cell r="I2807">
            <v>67.466517541927189</v>
          </cell>
          <cell r="J2807">
            <v>30561281.978576012</v>
          </cell>
          <cell r="K2807">
            <v>1.4258316554151365</v>
          </cell>
          <cell r="L2807">
            <v>15.550539433758527</v>
          </cell>
          <cell r="M2807">
            <v>38317463.169825993</v>
          </cell>
          <cell r="N2807">
            <v>1.2735113565583593</v>
          </cell>
          <cell r="O2807">
            <v>23.927061308152375</v>
          </cell>
          <cell r="P2807"/>
          <cell r="Q2807">
            <v>23620.717072310003</v>
          </cell>
        </row>
        <row r="2808">
          <cell r="D2808">
            <v>41888</v>
          </cell>
          <cell r="E2808" t="str">
            <v/>
          </cell>
          <cell r="F2808">
            <v>21942.114318000113</v>
          </cell>
          <cell r="G2808">
            <v>117850.10359200087</v>
          </cell>
          <cell r="H2808">
            <v>0.83154477791131998</v>
          </cell>
          <cell r="I2808">
            <v>64.962714816858721</v>
          </cell>
          <cell r="J2808">
            <v>30583224.09289401</v>
          </cell>
          <cell r="K2808">
            <v>1.4252846679576607</v>
          </cell>
          <cell r="L2808">
            <v>15.577247853393361</v>
          </cell>
          <cell r="M2808">
            <v>38314663.661687985</v>
          </cell>
          <cell r="N2808">
            <v>1.2734327258320091</v>
          </cell>
          <cell r="O2808">
            <v>23.932561162481814</v>
          </cell>
          <cell r="P2808"/>
          <cell r="Q2808">
            <v>23620.717072310003</v>
          </cell>
        </row>
        <row r="2809">
          <cell r="D2809">
            <v>41889</v>
          </cell>
          <cell r="E2809" t="str">
            <v/>
          </cell>
          <cell r="F2809">
            <v>35325.608118000033</v>
          </cell>
          <cell r="G2809">
            <v>153175.71171000091</v>
          </cell>
          <cell r="H2809">
            <v>0.92640051794414635</v>
          </cell>
          <cell r="I2809">
            <v>52.872003778676159</v>
          </cell>
          <cell r="J2809">
            <v>30618549.701012012</v>
          </cell>
          <cell r="K2809">
            <v>1.4253619149777512</v>
          </cell>
          <cell r="L2809">
            <v>15.573473564661565</v>
          </cell>
          <cell r="M2809">
            <v>38321085.231793985</v>
          </cell>
          <cell r="N2809">
            <v>1.2736605701308747</v>
          </cell>
          <cell r="O2809">
            <v>23.91662734338157</v>
          </cell>
          <cell r="P2809"/>
          <cell r="Q2809">
            <v>23620.717072310003</v>
          </cell>
        </row>
        <row r="2810">
          <cell r="D2810">
            <v>41890</v>
          </cell>
          <cell r="E2810" t="str">
            <v/>
          </cell>
          <cell r="F2810">
            <v>36096.639403998764</v>
          </cell>
          <cell r="G2810">
            <v>189272.35111399967</v>
          </cell>
          <cell r="H2810">
            <v>1.0016225932863352</v>
          </cell>
          <cell r="I2810">
            <v>43.895216027557119</v>
          </cell>
          <cell r="J2810">
            <v>30654646.34041601</v>
          </cell>
          <cell r="K2810">
            <v>1.4254748461079518</v>
          </cell>
          <cell r="L2810">
            <v>15.567957203935157</v>
          </cell>
          <cell r="M2810">
            <v>38317022.790315978</v>
          </cell>
          <cell r="N2810">
            <v>1.2735399632943598</v>
          </cell>
          <cell r="O2810">
            <v>23.92506065530695</v>
          </cell>
          <cell r="P2810"/>
          <cell r="Q2810">
            <v>23620.717072310003</v>
          </cell>
        </row>
        <row r="2811">
          <cell r="D2811">
            <v>41891</v>
          </cell>
          <cell r="E2811" t="str">
            <v/>
          </cell>
          <cell r="F2811">
            <v>22148.790281999605</v>
          </cell>
          <cell r="G2811">
            <v>211421.14139599926</v>
          </cell>
          <cell r="H2811">
            <v>0.99451840775939082</v>
          </cell>
          <cell r="I2811">
            <v>44.70767952695531</v>
          </cell>
          <cell r="J2811">
            <v>30676795.13069801</v>
          </cell>
          <cell r="K2811">
            <v>1.4249396506895746</v>
          </cell>
          <cell r="L2811">
            <v>15.594115256076091</v>
          </cell>
          <cell r="M2811">
            <v>38304991.763151981</v>
          </cell>
          <cell r="N2811">
            <v>1.2731544994552413</v>
          </cell>
          <cell r="O2811">
            <v>23.952030078260645</v>
          </cell>
          <cell r="P2811"/>
          <cell r="Q2811">
            <v>23620.717072310003</v>
          </cell>
        </row>
        <row r="2812">
          <cell r="D2812">
            <v>41892</v>
          </cell>
          <cell r="E2812" t="str">
            <v/>
          </cell>
          <cell r="F2812">
            <v>35762.968204000033</v>
          </cell>
          <cell r="G2812">
            <v>247184.1095999993</v>
          </cell>
          <cell r="H2812">
            <v>1.0464716580927478</v>
          </cell>
          <cell r="I2812">
            <v>38.964329135048693</v>
          </cell>
          <cell r="J2812">
            <v>30712558.098902009</v>
          </cell>
          <cell r="K2812">
            <v>1.425037315004879</v>
          </cell>
          <cell r="L2812">
            <v>15.589338951222832</v>
          </cell>
          <cell r="M2812">
            <v>38313163.631461978</v>
          </cell>
          <cell r="N2812">
            <v>1.2734405241865967</v>
          </cell>
          <cell r="O2812">
            <v>23.932015657758889</v>
          </cell>
          <cell r="P2812"/>
          <cell r="Q2812">
            <v>23620.717072310003</v>
          </cell>
        </row>
        <row r="2813">
          <cell r="D2813">
            <v>41893</v>
          </cell>
          <cell r="E2813" t="str">
            <v/>
          </cell>
          <cell r="F2813">
            <v>30413.224084001045</v>
          </cell>
          <cell r="G2813">
            <v>277597.33368400036</v>
          </cell>
          <cell r="H2813">
            <v>1.0683892943107864</v>
          </cell>
          <cell r="I2813">
            <v>36.686502090681763</v>
          </cell>
          <cell r="J2813">
            <v>30742971.32298601</v>
          </cell>
          <cell r="K2813">
            <v>1.4248868135226018</v>
          </cell>
          <cell r="L2813">
            <v>15.596699813322601</v>
          </cell>
          <cell r="M2813">
            <v>38305049.581031986</v>
          </cell>
          <cell r="N2813">
            <v>1.2731852431734281</v>
          </cell>
          <cell r="O2813">
            <v>23.94987814982975</v>
          </cell>
          <cell r="P2813"/>
          <cell r="Q2813">
            <v>23620.717072310003</v>
          </cell>
        </row>
        <row r="2814">
          <cell r="D2814">
            <v>41894</v>
          </cell>
          <cell r="E2814" t="str">
            <v/>
          </cell>
          <cell r="F2814">
            <v>27288.287856000297</v>
          </cell>
          <cell r="G2814">
            <v>304885.62154000066</v>
          </cell>
          <cell r="H2814">
            <v>1.0756292897694268</v>
          </cell>
          <cell r="I2814">
            <v>35.953907930041098</v>
          </cell>
          <cell r="J2814">
            <v>30770259.610842012</v>
          </cell>
          <cell r="K2814">
            <v>1.4245919638814377</v>
          </cell>
          <cell r="L2814">
            <v>15.611129480217901</v>
          </cell>
          <cell r="M2814">
            <v>38309128.208109982</v>
          </cell>
          <cell r="N2814">
            <v>1.2733352218216043</v>
          </cell>
          <cell r="O2814">
            <v>23.939382546187204</v>
          </cell>
          <cell r="P2814"/>
          <cell r="Q2814">
            <v>23620.717072310003</v>
          </cell>
        </row>
        <row r="2815">
          <cell r="D2815">
            <v>41895</v>
          </cell>
          <cell r="E2815" t="str">
            <v/>
          </cell>
          <cell r="F2815">
            <v>27820.410329999697</v>
          </cell>
          <cell r="G2815">
            <v>332706.03187000036</v>
          </cell>
          <cell r="H2815">
            <v>1.0834883464359135</v>
          </cell>
          <cell r="I2815">
            <v>35.169981475975895</v>
          </cell>
          <cell r="J2815">
            <v>30798080.021172013</v>
          </cell>
          <cell r="K2815">
            <v>1.4243223675514707</v>
          </cell>
          <cell r="L2815">
            <v>15.624333586484651</v>
          </cell>
          <cell r="M2815">
            <v>38306651.78611397</v>
          </cell>
          <cell r="N2815">
            <v>1.2732673218683794</v>
          </cell>
          <cell r="O2815">
            <v>23.944133764831232</v>
          </cell>
          <cell r="P2815"/>
          <cell r="Q2815">
            <v>23620.717072310003</v>
          </cell>
        </row>
        <row r="2816">
          <cell r="D2816">
            <v>41896</v>
          </cell>
          <cell r="E2816" t="str">
            <v/>
          </cell>
          <cell r="F2816">
            <v>37647.240888000597</v>
          </cell>
          <cell r="G2816">
            <v>370353.27275800094</v>
          </cell>
          <cell r="H2816">
            <v>1.119940817885297</v>
          </cell>
          <cell r="I2816">
            <v>31.689833170060844</v>
          </cell>
          <cell r="J2816">
            <v>30835727.262060013</v>
          </cell>
          <cell r="K2816">
            <v>1.4245073262477852</v>
          </cell>
          <cell r="L2816">
            <v>15.615273743671853</v>
          </cell>
          <cell r="M2816">
            <v>38313112.76244197</v>
          </cell>
          <cell r="N2816">
            <v>1.2734964921790872</v>
          </cell>
          <cell r="O2816">
            <v>23.928100923525598</v>
          </cell>
          <cell r="P2816"/>
          <cell r="Q2816">
            <v>23620.717072310003</v>
          </cell>
        </row>
        <row r="2817">
          <cell r="D2817">
            <v>41897</v>
          </cell>
          <cell r="E2817" t="str">
            <v/>
          </cell>
          <cell r="F2817">
            <v>18050.199487998711</v>
          </cell>
          <cell r="G2817">
            <v>388403.47224599967</v>
          </cell>
          <cell r="H2817">
            <v>1.0962226395215739</v>
          </cell>
          <cell r="I2817">
            <v>33.924952583818843</v>
          </cell>
          <cell r="J2817">
            <v>30853777.461548012</v>
          </cell>
          <cell r="K2817">
            <v>1.4237875508556326</v>
          </cell>
          <cell r="L2817">
            <v>15.650556653011016</v>
          </cell>
          <cell r="M2817">
            <v>38295798.745353974</v>
          </cell>
          <cell r="N2817">
            <v>1.272935397421662</v>
          </cell>
          <cell r="O2817">
            <v>23.967370843141055</v>
          </cell>
          <cell r="P2817"/>
          <cell r="Q2817">
            <v>23620.717072310003</v>
          </cell>
        </row>
        <row r="2818">
          <cell r="D2818">
            <v>41898</v>
          </cell>
          <cell r="E2818" t="str">
            <v/>
          </cell>
          <cell r="F2818">
            <v>40303.579634001435</v>
          </cell>
          <cell r="G2818">
            <v>428707.05188000109</v>
          </cell>
          <cell r="H2818">
            <v>1.1343512841068764</v>
          </cell>
          <cell r="I2818">
            <v>30.385391437462605</v>
          </cell>
          <cell r="J2818">
            <v>30894081.041182011</v>
          </cell>
          <cell r="K2818">
            <v>1.424095135824256</v>
          </cell>
          <cell r="L2818">
            <v>15.635470442946398</v>
          </cell>
          <cell r="M2818">
            <v>38321921.725533977</v>
          </cell>
          <cell r="N2818">
            <v>1.2738181328654863</v>
          </cell>
          <cell r="O2818">
            <v>23.905613577887696</v>
          </cell>
          <cell r="P2818"/>
          <cell r="Q2818">
            <v>23620.717072310003</v>
          </cell>
        </row>
        <row r="2819">
          <cell r="D2819">
            <v>41899</v>
          </cell>
          <cell r="E2819" t="str">
            <v/>
          </cell>
          <cell r="F2819">
            <v>31556.244699999344</v>
          </cell>
          <cell r="G2819">
            <v>460263.29658000043</v>
          </cell>
          <cell r="H2819">
            <v>1.1462103999911164</v>
          </cell>
          <cell r="I2819">
            <v>29.342290993180942</v>
          </cell>
          <cell r="J2819">
            <v>30925637.285882011</v>
          </cell>
          <cell r="K2819">
            <v>1.4239992726681709</v>
          </cell>
          <cell r="L2819">
            <v>15.64017089401737</v>
          </cell>
          <cell r="M2819">
            <v>38334592.674283974</v>
          </cell>
          <cell r="N2819">
            <v>1.2742537386013433</v>
          </cell>
          <cell r="O2819">
            <v>23.875185892161621</v>
          </cell>
          <cell r="P2819"/>
          <cell r="Q2819">
            <v>23620.717072310003</v>
          </cell>
        </row>
        <row r="2820">
          <cell r="D2820">
            <v>41900</v>
          </cell>
          <cell r="E2820" t="str">
            <v/>
          </cell>
          <cell r="F2820">
            <v>49298.040327999552</v>
          </cell>
          <cell r="G2820">
            <v>509561.336908</v>
          </cell>
          <cell r="H2820">
            <v>1.1984802609884131</v>
          </cell>
          <cell r="I2820">
            <v>25.069024206628587</v>
          </cell>
          <cell r="J2820">
            <v>30974935.326210011</v>
          </cell>
          <cell r="K2820">
            <v>1.4247196674654128</v>
          </cell>
          <cell r="L2820">
            <v>15.604878339517182</v>
          </cell>
          <cell r="M2820">
            <v>38372518.595525973</v>
          </cell>
          <cell r="N2820">
            <v>1.2755288468132595</v>
          </cell>
          <cell r="O2820">
            <v>23.786299273465993</v>
          </cell>
          <cell r="P2820"/>
          <cell r="Q2820">
            <v>23620.717072310003</v>
          </cell>
        </row>
        <row r="2821">
          <cell r="D2821">
            <v>41901</v>
          </cell>
          <cell r="E2821" t="str">
            <v/>
          </cell>
          <cell r="F2821">
            <v>47218.01890999946</v>
          </cell>
          <cell r="G2821">
            <v>556779.35581799946</v>
          </cell>
          <cell r="H2821">
            <v>1.2406133366862326</v>
          </cell>
          <cell r="I2821">
            <v>21.999840444708596</v>
          </cell>
          <cell r="J2821">
            <v>31022153.345120009</v>
          </cell>
          <cell r="K2821">
            <v>1.4253429300053144</v>
          </cell>
          <cell r="L2821">
            <v>15.57440109539553</v>
          </cell>
          <cell r="M2821">
            <v>38403928.687255971</v>
          </cell>
          <cell r="N2821">
            <v>1.276587390798434</v>
          </cell>
          <cell r="O2821">
            <v>23.712714511183709</v>
          </cell>
          <cell r="P2821"/>
          <cell r="Q2821">
            <v>23620.717072310003</v>
          </cell>
        </row>
        <row r="2822">
          <cell r="D2822">
            <v>41902</v>
          </cell>
          <cell r="E2822" t="str">
            <v/>
          </cell>
          <cell r="F2822">
            <v>48319.799760000315</v>
          </cell>
          <cell r="G2822">
            <v>605099.15557799977</v>
          </cell>
          <cell r="H2822">
            <v>1.280865338942955</v>
          </cell>
          <cell r="I2822">
            <v>19.365671744134261</v>
          </cell>
          <cell r="J2822">
            <v>31070473.144880008</v>
          </cell>
          <cell r="K2822">
            <v>1.4260154086973593</v>
          </cell>
          <cell r="L2822">
            <v>15.541576169733752</v>
          </cell>
          <cell r="M2822">
            <v>38432526.70083797</v>
          </cell>
          <cell r="N2822">
            <v>1.2775524812261763</v>
          </cell>
          <cell r="O2822">
            <v>23.645788350977305</v>
          </cell>
          <cell r="P2822"/>
          <cell r="Q2822">
            <v>23620.717072310003</v>
          </cell>
        </row>
        <row r="2823">
          <cell r="D2823">
            <v>41903</v>
          </cell>
          <cell r="E2823" t="str">
            <v/>
          </cell>
          <cell r="F2823">
            <v>39131.165320000073</v>
          </cell>
          <cell r="G2823">
            <v>644230.3208979998</v>
          </cell>
          <cell r="H2823">
            <v>1.2987596538480553</v>
          </cell>
          <cell r="I2823">
            <v>18.283729960730334</v>
          </cell>
          <cell r="J2823">
            <v>31109604.310200009</v>
          </cell>
          <cell r="K2823">
            <v>1.4262651645577105</v>
          </cell>
          <cell r="L2823">
            <v>15.529400696360952</v>
          </cell>
          <cell r="M2823">
            <v>38439649.044571973</v>
          </cell>
          <cell r="N2823">
            <v>1.2778037032596534</v>
          </cell>
          <cell r="O2823">
            <v>23.628392200485461</v>
          </cell>
          <cell r="P2823"/>
          <cell r="Q2823">
            <v>23620.717072310003</v>
          </cell>
        </row>
        <row r="2824">
          <cell r="D2824">
            <v>41904</v>
          </cell>
          <cell r="E2824" t="str">
            <v/>
          </cell>
          <cell r="F2824">
            <v>36670.81061999972</v>
          </cell>
          <cell r="G2824">
            <v>680901.13151799957</v>
          </cell>
          <cell r="H2824">
            <v>1.3102926273528905</v>
          </cell>
          <cell r="I2824">
            <v>17.614372706273329</v>
          </cell>
          <cell r="J2824">
            <v>31146275.120820008</v>
          </cell>
          <cell r="K2824">
            <v>1.4264017035410563</v>
          </cell>
          <cell r="L2824">
            <v>15.522748052296576</v>
          </cell>
          <cell r="M2824">
            <v>38451120.331841975</v>
          </cell>
          <cell r="N2824">
            <v>1.2781994993942212</v>
          </cell>
          <cell r="O2824">
            <v>23.601006090209186</v>
          </cell>
          <cell r="P2824"/>
          <cell r="Q2824">
            <v>23620.717072310003</v>
          </cell>
        </row>
        <row r="2825">
          <cell r="D2825">
            <v>41905</v>
          </cell>
          <cell r="E2825" t="str">
            <v/>
          </cell>
          <cell r="F2825">
            <v>37329.976331999977</v>
          </cell>
          <cell r="G2825">
            <v>718231.10784999956</v>
          </cell>
          <cell r="H2825">
            <v>1.3220360489540892</v>
          </cell>
          <cell r="I2825">
            <v>16.954770099275152</v>
          </cell>
          <cell r="J2825">
            <v>31183605.09715201</v>
          </cell>
          <cell r="K2825">
            <v>1.4265681025417936</v>
          </cell>
          <cell r="L2825">
            <v>15.514643930649207</v>
          </cell>
          <cell r="M2825">
            <v>38483278.473109975</v>
          </cell>
          <cell r="N2825">
            <v>1.2792829886339456</v>
          </cell>
          <cell r="O2825">
            <v>23.526169623712402</v>
          </cell>
          <cell r="P2825"/>
          <cell r="Q2825">
            <v>23620.717072310003</v>
          </cell>
        </row>
        <row r="2826">
          <cell r="D2826">
            <v>41906</v>
          </cell>
          <cell r="E2826" t="str">
            <v/>
          </cell>
          <cell r="F2826">
            <v>38596.718130000714</v>
          </cell>
          <cell r="G2826">
            <v>756827.82598000031</v>
          </cell>
          <cell r="H2826">
            <v>1.3350353696981456</v>
          </cell>
          <cell r="I2826">
            <v>16.249893024481999</v>
          </cell>
          <cell r="J2826">
            <v>31222201.81528201</v>
          </cell>
          <cell r="K2826">
            <v>1.4267920298745591</v>
          </cell>
          <cell r="L2826">
            <v>15.50374391015451</v>
          </cell>
          <cell r="M2826">
            <v>38512551.605879977</v>
          </cell>
          <cell r="N2826">
            <v>1.2802705962296275</v>
          </cell>
          <cell r="O2826">
            <v>23.458125046826584</v>
          </cell>
          <cell r="P2826"/>
          <cell r="Q2826">
            <v>23620.717072310003</v>
          </cell>
        </row>
        <row r="2827">
          <cell r="D2827">
            <v>41907</v>
          </cell>
          <cell r="E2827" t="str">
            <v/>
          </cell>
          <cell r="F2827">
            <v>36626.341559999775</v>
          </cell>
          <cell r="G2827">
            <v>793454.16754000005</v>
          </cell>
          <cell r="H2827">
            <v>1.3436580525663167</v>
          </cell>
          <cell r="I2827">
            <v>15.796665770465189</v>
          </cell>
          <cell r="J2827">
            <v>31258828.156842008</v>
          </cell>
          <cell r="K2827">
            <v>1.4269255291350069</v>
          </cell>
          <cell r="L2827">
            <v>15.497248840548172</v>
          </cell>
          <cell r="M2827">
            <v>38533777.711793974</v>
          </cell>
          <cell r="N2827">
            <v>1.2809907162950007</v>
          </cell>
          <cell r="O2827">
            <v>23.408611649664724</v>
          </cell>
          <cell r="P2827"/>
          <cell r="Q2827">
            <v>23620.717072310003</v>
          </cell>
        </row>
        <row r="2828">
          <cell r="D2828">
            <v>41908</v>
          </cell>
          <cell r="E2828" t="str">
            <v/>
          </cell>
          <cell r="F2828">
            <v>34014.485585999966</v>
          </cell>
          <cell r="G2828">
            <v>827468.65312599996</v>
          </cell>
          <cell r="H2828">
            <v>1.3473645753638697</v>
          </cell>
          <cell r="I2828">
            <v>15.605296008983016</v>
          </cell>
          <cell r="J2828">
            <v>31292842.642428007</v>
          </cell>
          <cell r="K2828">
            <v>1.4269396413476001</v>
          </cell>
          <cell r="L2828">
            <v>15.496562387002189</v>
          </cell>
          <cell r="M2828">
            <v>38551786.077555977</v>
          </cell>
          <cell r="N2828">
            <v>1.281603883087757</v>
          </cell>
          <cell r="O2828">
            <v>23.366519617037785</v>
          </cell>
          <cell r="P2828"/>
          <cell r="Q2828">
            <v>23620.717072310003</v>
          </cell>
        </row>
        <row r="2829">
          <cell r="D2829">
            <v>41909</v>
          </cell>
          <cell r="E2829" t="str">
            <v/>
          </cell>
          <cell r="F2829">
            <v>41697.197298000676</v>
          </cell>
          <cell r="G2829">
            <v>869165.85042400064</v>
          </cell>
          <cell r="H2829">
            <v>1.3628429524359622</v>
          </cell>
          <cell r="I2829">
            <v>14.828152506914305</v>
          </cell>
          <cell r="J2829">
            <v>31334539.839726008</v>
          </cell>
          <cell r="K2829">
            <v>1.4273036744831156</v>
          </cell>
          <cell r="L2829">
            <v>15.47886418314941</v>
          </cell>
          <cell r="M2829">
            <v>38565369.223947972</v>
          </cell>
          <cell r="N2829">
            <v>1.2820699514480667</v>
          </cell>
          <cell r="O2829">
            <v>23.334566985681924</v>
          </cell>
          <cell r="P2829"/>
          <cell r="Q2829">
            <v>23620.717072310003</v>
          </cell>
        </row>
        <row r="2830">
          <cell r="D2830">
            <v>41910</v>
          </cell>
          <cell r="E2830" t="str">
            <v/>
          </cell>
          <cell r="F2830">
            <v>33544.71649400024</v>
          </cell>
          <cell r="G2830">
            <v>902710.56691800093</v>
          </cell>
          <cell r="H2830">
            <v>1.3648892624859428</v>
          </cell>
          <cell r="I2830">
            <v>14.728029671857978</v>
          </cell>
          <cell r="J2830">
            <v>31368084.55622001</v>
          </cell>
          <cell r="K2830">
            <v>1.4272959747236209</v>
          </cell>
          <cell r="L2830">
            <v>15.47923833745889</v>
          </cell>
          <cell r="M2830">
            <v>38560136.234145977</v>
          </cell>
          <cell r="N2830">
            <v>1.2819104982735792</v>
          </cell>
          <cell r="O2830">
            <v>23.345494711462766</v>
          </cell>
          <cell r="P2830"/>
          <cell r="Q2830">
            <v>23620.717072310003</v>
          </cell>
        </row>
        <row r="2831">
          <cell r="D2831">
            <v>41911</v>
          </cell>
          <cell r="E2831" t="str">
            <v/>
          </cell>
          <cell r="F2831">
            <v>24292.389089998593</v>
          </cell>
          <cell r="G2831">
            <v>927002.95600799948</v>
          </cell>
          <cell r="H2831">
            <v>1.3532874160777344</v>
          </cell>
          <cell r="I2831">
            <v>15.303752711758811</v>
          </cell>
          <cell r="J2831">
            <v>31392376.945310008</v>
          </cell>
          <cell r="K2831">
            <v>1.4268677483957324</v>
          </cell>
          <cell r="L2831">
            <v>15.500059721408432</v>
          </cell>
          <cell r="M2831">
            <v>38537407.596267983</v>
          </cell>
          <cell r="N2831">
            <v>1.2811694017163489</v>
          </cell>
          <cell r="O2831">
            <v>23.396339025815216</v>
          </cell>
          <cell r="P2831"/>
          <cell r="Q2831">
            <v>23620.717072310003</v>
          </cell>
        </row>
        <row r="2832">
          <cell r="D2832">
            <v>41912</v>
          </cell>
          <cell r="E2832" t="str">
            <v>*</v>
          </cell>
          <cell r="F2832">
            <v>35989.843650000235</v>
          </cell>
          <cell r="G2832">
            <v>962992.79965799977</v>
          </cell>
          <cell r="H2832">
            <v>1.3589663637362543</v>
          </cell>
          <cell r="I2832">
            <v>15.019491117786343</v>
          </cell>
          <cell r="J2832">
            <v>31428366.78896001</v>
          </cell>
          <cell r="K2832">
            <v>1.4269715510676551</v>
          </cell>
          <cell r="L2832">
            <v>15.495010316957902</v>
          </cell>
          <cell r="M2832">
            <v>38543751.139311984</v>
          </cell>
          <cell r="N2832">
            <v>1.2813947989105896</v>
          </cell>
          <cell r="O2832">
            <v>23.380865629496061</v>
          </cell>
          <cell r="P2832"/>
          <cell r="Q2832">
            <v>23620.717072310003</v>
          </cell>
        </row>
        <row r="2833">
          <cell r="D2833">
            <v>41913</v>
          </cell>
          <cell r="E2833" t="str">
            <v/>
          </cell>
          <cell r="F2833">
            <v>30924.077470000291</v>
          </cell>
          <cell r="G2833">
            <v>30924.077470000291</v>
          </cell>
          <cell r="H2833">
            <v>0.67889791065917904</v>
          </cell>
          <cell r="I2833">
            <v>63.385724303016197</v>
          </cell>
          <cell r="J2833">
            <v>31459290.866430011</v>
          </cell>
          <cell r="K2833">
            <v>1.4254276023614179</v>
          </cell>
          <cell r="L2833">
            <v>13.45735894987139</v>
          </cell>
          <cell r="M2833">
            <v>38521922.292283975</v>
          </cell>
          <cell r="N2833">
            <v>1.2808384640244865</v>
          </cell>
          <cell r="O2833">
            <v>22.798865635349188</v>
          </cell>
          <cell r="P2833"/>
          <cell r="Q2833">
            <v>45550.408956148378</v>
          </cell>
        </row>
        <row r="2834">
          <cell r="D2834">
            <v>41914</v>
          </cell>
          <cell r="E2834" t="str">
            <v/>
          </cell>
          <cell r="F2834">
            <v>32979.282550000607</v>
          </cell>
          <cell r="G2834">
            <v>63903.360020000895</v>
          </cell>
          <cell r="H2834">
            <v>0.70145758824603532</v>
          </cell>
          <cell r="I2834">
            <v>60.574865919815089</v>
          </cell>
          <cell r="J2834">
            <v>31492270.14898001</v>
          </cell>
          <cell r="K2834">
            <v>1.4239829436482951</v>
          </cell>
          <cell r="L2834">
            <v>13.525933320767546</v>
          </cell>
          <cell r="M2834">
            <v>38504787.094433978</v>
          </cell>
          <cell r="N2834">
            <v>1.2804380645618934</v>
          </cell>
          <cell r="O2834">
            <v>22.826366803523545</v>
          </cell>
          <cell r="P2834"/>
          <cell r="Q2834">
            <v>45550.408956148378</v>
          </cell>
        </row>
        <row r="2835">
          <cell r="D2835">
            <v>41915</v>
          </cell>
          <cell r="E2835" t="str">
            <v/>
          </cell>
          <cell r="F2835">
            <v>34977.286779999107</v>
          </cell>
          <cell r="G2835">
            <v>98880.646800000002</v>
          </cell>
          <cell r="H2835">
            <v>0.72359867573814707</v>
          </cell>
          <cell r="I2835">
            <v>57.850388942882589</v>
          </cell>
          <cell r="J2835">
            <v>31527247.43576001</v>
          </cell>
          <cell r="K2835">
            <v>1.4226343815527556</v>
          </cell>
          <cell r="L2835">
            <v>13.590225176725523</v>
          </cell>
          <cell r="M2835">
            <v>38494304.234555975</v>
          </cell>
          <cell r="N2835">
            <v>1.2802588052540513</v>
          </cell>
          <cell r="O2835">
            <v>22.838687937859483</v>
          </cell>
          <cell r="P2835"/>
          <cell r="Q2835">
            <v>45550.408956148378</v>
          </cell>
        </row>
        <row r="2836">
          <cell r="D2836">
            <v>41916</v>
          </cell>
          <cell r="E2836" t="str">
            <v/>
          </cell>
          <cell r="F2836">
            <v>40185.272509999762</v>
          </cell>
          <cell r="G2836">
            <v>139065.91930999976</v>
          </cell>
          <cell r="H2836">
            <v>0.76325285818991917</v>
          </cell>
          <cell r="I2836">
            <v>53.091420123838617</v>
          </cell>
          <cell r="J2836">
            <v>31567432.70827001</v>
          </cell>
          <cell r="K2836">
            <v>1.4215258747147326</v>
          </cell>
          <cell r="L2836">
            <v>13.643274848142873</v>
          </cell>
          <cell r="M2836">
            <v>38480297.593595982</v>
          </cell>
          <cell r="N2836">
            <v>1.2799622877018353</v>
          </cell>
          <cell r="O2836">
            <v>22.859080642678098</v>
          </cell>
          <cell r="P2836"/>
          <cell r="Q2836">
            <v>45550.408956148378</v>
          </cell>
        </row>
        <row r="2837">
          <cell r="D2837">
            <v>41917</v>
          </cell>
          <cell r="E2837" t="str">
            <v/>
          </cell>
          <cell r="F2837">
            <v>30355.782800000452</v>
          </cell>
          <cell r="G2837">
            <v>169421.70211000022</v>
          </cell>
          <cell r="H2837">
            <v>0.74388663457710513</v>
          </cell>
          <cell r="I2837">
            <v>55.393702337661402</v>
          </cell>
          <cell r="J2837">
            <v>31597788.49107001</v>
          </cell>
          <cell r="K2837">
            <v>1.4199801764387874</v>
          </cell>
          <cell r="L2837">
            <v>13.717552776773001</v>
          </cell>
          <cell r="M2837">
            <v>38450579.167081982</v>
          </cell>
          <cell r="N2837">
            <v>1.2791430046082917</v>
          </cell>
          <cell r="O2837">
            <v>22.91550377793472</v>
          </cell>
          <cell r="P2837"/>
          <cell r="Q2837">
            <v>45550.408956148378</v>
          </cell>
        </row>
        <row r="2838">
          <cell r="D2838">
            <v>41918</v>
          </cell>
          <cell r="E2838" t="str">
            <v/>
          </cell>
          <cell r="F2838">
            <v>30834.567260000891</v>
          </cell>
          <cell r="G2838">
            <v>200256.2693700011</v>
          </cell>
          <cell r="H2838">
            <v>0.73272766721219729</v>
          </cell>
          <cell r="I2838">
            <v>56.739727089854519</v>
          </cell>
          <cell r="J2838">
            <v>31628623.058330011</v>
          </cell>
          <cell r="K2838">
            <v>1.4184622655745396</v>
          </cell>
          <cell r="L2838">
            <v>13.790842926598978</v>
          </cell>
          <cell r="M2838">
            <v>38407236.383411981</v>
          </cell>
          <cell r="N2838">
            <v>1.2778702005100406</v>
          </cell>
          <cell r="O2838">
            <v>23.003387070038308</v>
          </cell>
          <cell r="P2838"/>
          <cell r="Q2838">
            <v>45550.408956148378</v>
          </cell>
        </row>
        <row r="2839">
          <cell r="D2839">
            <v>41919</v>
          </cell>
          <cell r="E2839" t="str">
            <v/>
          </cell>
          <cell r="F2839">
            <v>25293.661339998616</v>
          </cell>
          <cell r="G2839">
            <v>225549.93070999972</v>
          </cell>
          <cell r="H2839">
            <v>0.70737934985121287</v>
          </cell>
          <cell r="I2839">
            <v>59.842349161451082</v>
          </cell>
          <cell r="J2839">
            <v>31653916.719670009</v>
          </cell>
          <cell r="K2839">
            <v>1.416702554939556</v>
          </cell>
          <cell r="L2839">
            <v>13.87624063504097</v>
          </cell>
          <cell r="M2839">
            <v>38413395.671075985</v>
          </cell>
          <cell r="N2839">
            <v>1.2782442905869222</v>
          </cell>
          <cell r="O2839">
            <v>22.977528639983081</v>
          </cell>
          <cell r="P2839"/>
          <cell r="Q2839">
            <v>45550.408956148378</v>
          </cell>
        </row>
        <row r="2840">
          <cell r="D2840">
            <v>41920</v>
          </cell>
          <cell r="E2840" t="str">
            <v/>
          </cell>
          <cell r="F2840">
            <v>44502.880903999925</v>
          </cell>
          <cell r="G2840">
            <v>270052.81161399966</v>
          </cell>
          <cell r="H2840">
            <v>0.74108229158266437</v>
          </cell>
          <cell r="I2840">
            <v>55.730706145722529</v>
          </cell>
          <cell r="J2840">
            <v>31698419.600574009</v>
          </cell>
          <cell r="K2840">
            <v>1.4158079832124353</v>
          </cell>
          <cell r="L2840">
            <v>13.919832319264724</v>
          </cell>
          <cell r="M2840">
            <v>38415673.553115979</v>
          </cell>
          <cell r="N2840">
            <v>1.2784893049385873</v>
          </cell>
          <cell r="O2840">
            <v>22.960605304406311</v>
          </cell>
          <cell r="P2840"/>
          <cell r="Q2840">
            <v>45550.408956148378</v>
          </cell>
        </row>
        <row r="2841">
          <cell r="D2841">
            <v>41921</v>
          </cell>
          <cell r="E2841" t="str">
            <v/>
          </cell>
          <cell r="F2841">
            <v>74208.564638001058</v>
          </cell>
          <cell r="G2841">
            <v>344261.37625200069</v>
          </cell>
          <cell r="H2841">
            <v>0.83975676409019229</v>
          </cell>
          <cell r="I2841">
            <v>44.505083947660609</v>
          </cell>
          <cell r="J2841">
            <v>31772628.165212009</v>
          </cell>
          <cell r="K2841">
            <v>1.4162411527678662</v>
          </cell>
          <cell r="L2841">
            <v>13.898709289656619</v>
          </cell>
          <cell r="M2841">
            <v>38459500.534949981</v>
          </cell>
          <cell r="N2841">
            <v>1.2801173382418238</v>
          </cell>
          <cell r="O2841">
            <v>22.848415328702231</v>
          </cell>
          <cell r="P2841"/>
          <cell r="Q2841">
            <v>45550.408956148378</v>
          </cell>
        </row>
        <row r="2842">
          <cell r="D2842">
            <v>41922</v>
          </cell>
          <cell r="E2842" t="str">
            <v/>
          </cell>
          <cell r="F2842">
            <v>70532.30618000048</v>
          </cell>
          <cell r="G2842">
            <v>414793.68243200117</v>
          </cell>
          <cell r="H2842">
            <v>0.91062559467100568</v>
          </cell>
          <cell r="I2842">
            <v>37.404358774416323</v>
          </cell>
          <cell r="J2842">
            <v>31843160.471392009</v>
          </cell>
          <cell r="K2842">
            <v>1.4165090324570999</v>
          </cell>
          <cell r="L2842">
            <v>13.885660590917592</v>
          </cell>
          <cell r="M2842">
            <v>38500930.457295977</v>
          </cell>
          <cell r="N2842">
            <v>1.2816660064311933</v>
          </cell>
          <cell r="O2842">
            <v>22.742112737938914</v>
          </cell>
          <cell r="P2842"/>
          <cell r="Q2842">
            <v>45550.408956148378</v>
          </cell>
        </row>
        <row r="2843">
          <cell r="D2843">
            <v>41923</v>
          </cell>
          <cell r="E2843" t="str">
            <v/>
          </cell>
          <cell r="F2843">
            <v>69614.316069999142</v>
          </cell>
          <cell r="G2843">
            <v>484407.99850200029</v>
          </cell>
          <cell r="H2843">
            <v>0.96677706703586042</v>
          </cell>
          <cell r="I2843">
            <v>32.408509185029423</v>
          </cell>
          <cell r="J2843">
            <v>31912774.787462007</v>
          </cell>
          <cell r="K2843">
            <v>1.4167350755187516</v>
          </cell>
          <cell r="L2843">
            <v>13.874658207508773</v>
          </cell>
          <cell r="M2843">
            <v>38544444.110881977</v>
          </cell>
          <cell r="N2843">
            <v>1.2832844597651787</v>
          </cell>
          <cell r="O2843">
            <v>22.631454946104533</v>
          </cell>
          <cell r="P2843"/>
          <cell r="Q2843">
            <v>45550.408956148378</v>
          </cell>
        </row>
        <row r="2844">
          <cell r="D2844">
            <v>41924</v>
          </cell>
          <cell r="E2844" t="str">
            <v/>
          </cell>
          <cell r="F2844">
            <v>86927.300329999562</v>
          </cell>
          <cell r="G2844">
            <v>571335.29883199988</v>
          </cell>
          <cell r="H2844">
            <v>1.0452436321373597</v>
          </cell>
          <cell r="I2844">
            <v>26.351139937529922</v>
          </cell>
          <cell r="J2844">
            <v>31999702.087792005</v>
          </cell>
          <cell r="K2844">
            <v>1.417727247421521</v>
          </cell>
          <cell r="L2844">
            <v>13.826456332968394</v>
          </cell>
          <cell r="M2844">
            <v>38602552.930589974</v>
          </cell>
          <cell r="N2844">
            <v>1.2853893322244294</v>
          </cell>
          <cell r="O2844">
            <v>22.48820305463779</v>
          </cell>
          <cell r="P2844"/>
          <cell r="Q2844">
            <v>45550.408956148378</v>
          </cell>
        </row>
        <row r="2845">
          <cell r="D2845">
            <v>41925</v>
          </cell>
          <cell r="E2845" t="str">
            <v/>
          </cell>
          <cell r="F2845">
            <v>106291.64631000021</v>
          </cell>
          <cell r="G2845">
            <v>677626.9451420001</v>
          </cell>
          <cell r="H2845">
            <v>1.1443398823595383</v>
          </cell>
          <cell r="I2845">
            <v>20.125904978608812</v>
          </cell>
          <cell r="J2845">
            <v>32105993.734102007</v>
          </cell>
          <cell r="K2845">
            <v>1.4195716204570359</v>
          </cell>
          <cell r="L2845">
            <v>13.737245394878316</v>
          </cell>
          <cell r="M2845">
            <v>38677263.14414598</v>
          </cell>
          <cell r="N2845">
            <v>1.2880476294026186</v>
          </cell>
          <cell r="O2845">
            <v>22.308356012711339</v>
          </cell>
          <cell r="P2845"/>
          <cell r="Q2845">
            <v>45550.408956148378</v>
          </cell>
        </row>
        <row r="2846">
          <cell r="D2846">
            <v>41926</v>
          </cell>
          <cell r="E2846" t="str">
            <v/>
          </cell>
          <cell r="F2846">
            <v>105418.48173999989</v>
          </cell>
          <cell r="G2846">
            <v>783045.42688199994</v>
          </cell>
          <cell r="H2846">
            <v>1.2279102973521705</v>
          </cell>
          <cell r="I2846">
            <v>15.954526390105672</v>
          </cell>
          <cell r="J2846">
            <v>32211412.215842009</v>
          </cell>
          <cell r="K2846">
            <v>1.4213700497106958</v>
          </cell>
          <cell r="L2846">
            <v>13.650746807739855</v>
          </cell>
          <cell r="M2846">
            <v>38759516.626825973</v>
          </cell>
          <cell r="N2846">
            <v>1.2909578735398854</v>
          </cell>
          <cell r="O2846">
            <v>22.112827986060513</v>
          </cell>
          <cell r="P2846"/>
          <cell r="Q2846">
            <v>45550.408956148378</v>
          </cell>
        </row>
        <row r="2847">
          <cell r="D2847">
            <v>41927</v>
          </cell>
          <cell r="E2847" t="str">
            <v/>
          </cell>
          <cell r="F2847">
            <v>97022.317049999605</v>
          </cell>
          <cell r="G2847">
            <v>880067.74393199955</v>
          </cell>
          <cell r="H2847">
            <v>1.2880495317897807</v>
          </cell>
          <cell r="I2847">
            <v>13.472673501065913</v>
          </cell>
          <cell r="J2847">
            <v>32308434.532892007</v>
          </cell>
          <cell r="K2847">
            <v>1.4227915154899282</v>
          </cell>
          <cell r="L2847">
            <v>13.58272002247034</v>
          </cell>
          <cell r="M2847">
            <v>38822885.324757978</v>
          </cell>
          <cell r="N2847">
            <v>1.2932398126097655</v>
          </cell>
          <cell r="O2847">
            <v>21.960507693995211</v>
          </cell>
          <cell r="P2847"/>
          <cell r="Q2847">
            <v>45550.408956148378</v>
          </cell>
        </row>
        <row r="2848">
          <cell r="D2848">
            <v>41928</v>
          </cell>
          <cell r="E2848" t="str">
            <v/>
          </cell>
          <cell r="F2848">
            <v>143791.09290000031</v>
          </cell>
          <cell r="G2848">
            <v>1023858.8368319998</v>
          </cell>
          <cell r="H2848">
            <v>1.4048430907306368</v>
          </cell>
          <cell r="I2848">
            <v>9.6739368645006873</v>
          </cell>
          <cell r="J2848">
            <v>32452225.625792008</v>
          </cell>
          <cell r="K2848">
            <v>1.4262627595419215</v>
          </cell>
          <cell r="L2848">
            <v>13.417856720035504</v>
          </cell>
          <cell r="M2848">
            <v>38932196.510657981</v>
          </cell>
          <cell r="N2848">
            <v>1.2970529621101317</v>
          </cell>
          <cell r="O2848">
            <v>21.707921652675232</v>
          </cell>
          <cell r="P2848"/>
          <cell r="Q2848">
            <v>45550.408956148378</v>
          </cell>
        </row>
        <row r="2849">
          <cell r="D2849">
            <v>41929</v>
          </cell>
          <cell r="E2849" t="str">
            <v/>
          </cell>
          <cell r="F2849">
            <v>146956.38580000013</v>
          </cell>
          <cell r="G2849">
            <v>1170815.222632</v>
          </cell>
          <cell r="H2849">
            <v>1.5119838715507079</v>
          </cell>
          <cell r="I2849">
            <v>7.1275980595728372</v>
          </cell>
          <cell r="J2849">
            <v>32599182.011592008</v>
          </cell>
          <cell r="K2849">
            <v>1.4298589684964689</v>
          </cell>
          <cell r="L2849">
            <v>13.248930705264472</v>
          </cell>
          <cell r="M2849">
            <v>39061560.806905977</v>
          </cell>
          <cell r="N2849">
            <v>1.3015352940689993</v>
          </cell>
          <cell r="O2849">
            <v>21.414103026407737</v>
          </cell>
          <cell r="P2849"/>
          <cell r="Q2849">
            <v>45550.408956148378</v>
          </cell>
        </row>
        <row r="2850">
          <cell r="D2850">
            <v>41930</v>
          </cell>
          <cell r="E2850" t="str">
            <v/>
          </cell>
          <cell r="F2850">
            <v>108813.21879600041</v>
          </cell>
          <cell r="G2850">
            <v>1279628.4414280003</v>
          </cell>
          <cell r="H2850">
            <v>1.5606988081415776</v>
          </cell>
          <cell r="I2850">
            <v>6.2027384451849965</v>
          </cell>
          <cell r="J2850">
            <v>32707995.230388008</v>
          </cell>
          <cell r="K2850">
            <v>1.4317711439643728</v>
          </cell>
          <cell r="L2850">
            <v>13.159880034263916</v>
          </cell>
          <cell r="M2850">
            <v>39134344.732135981</v>
          </cell>
          <cell r="N2850">
            <v>1.3041333005103373</v>
          </cell>
          <cell r="O2850">
            <v>21.245326282381672</v>
          </cell>
          <cell r="P2850"/>
          <cell r="Q2850">
            <v>45550.408956148378</v>
          </cell>
        </row>
        <row r="2851">
          <cell r="D2851">
            <v>41931</v>
          </cell>
          <cell r="E2851" t="str">
            <v/>
          </cell>
          <cell r="F2851">
            <v>75982.845311999496</v>
          </cell>
          <cell r="G2851">
            <v>1355611.2867399999</v>
          </cell>
          <cell r="H2851">
            <v>1.5663517429379619</v>
          </cell>
          <cell r="I2851">
            <v>6.1035300897583351</v>
          </cell>
          <cell r="J2851">
            <v>32783978.075700007</v>
          </cell>
          <cell r="K2851">
            <v>1.4322414407547719</v>
          </cell>
          <cell r="L2851">
            <v>13.138059751403052</v>
          </cell>
          <cell r="M2851">
            <v>39163367.048973978</v>
          </cell>
          <cell r="N2851">
            <v>1.305273467795812</v>
          </cell>
          <cell r="O2851">
            <v>21.171608247028583</v>
          </cell>
          <cell r="P2851"/>
          <cell r="Q2851">
            <v>45550.408956148378</v>
          </cell>
        </row>
        <row r="2852">
          <cell r="D2852">
            <v>41932</v>
          </cell>
          <cell r="E2852" t="str">
            <v/>
          </cell>
          <cell r="F2852">
            <v>57140.824583999653</v>
          </cell>
          <cell r="G2852">
            <v>1412752.1113239995</v>
          </cell>
          <cell r="H2852">
            <v>1.5507567810028478</v>
          </cell>
          <cell r="I2852">
            <v>6.3811671314587315</v>
          </cell>
          <cell r="J2852">
            <v>32841118.900284007</v>
          </cell>
          <cell r="K2852">
            <v>1.4318883484744975</v>
          </cell>
          <cell r="L2852">
            <v>13.1544391067129</v>
          </cell>
          <cell r="M2852">
            <v>39176687.811851978</v>
          </cell>
          <cell r="N2852">
            <v>1.3058905519010937</v>
          </cell>
          <cell r="O2852">
            <v>21.131799702886866</v>
          </cell>
          <cell r="P2852"/>
          <cell r="Q2852">
            <v>45550.408956148378</v>
          </cell>
        </row>
        <row r="2853">
          <cell r="D2853">
            <v>41933</v>
          </cell>
          <cell r="E2853" t="str">
            <v/>
          </cell>
          <cell r="F2853">
            <v>59534.246208000695</v>
          </cell>
          <cell r="G2853">
            <v>1472286.3575320002</v>
          </cell>
          <cell r="H2853">
            <v>1.5391491706624332</v>
          </cell>
          <cell r="I2853">
            <v>6.5960183760854774</v>
          </cell>
          <cell r="J2853">
            <v>32900653.146492008</v>
          </cell>
          <cell r="K2853">
            <v>1.4316408033888182</v>
          </cell>
          <cell r="L2853">
            <v>13.165933118139572</v>
          </cell>
          <cell r="M2853">
            <v>39192717.511185974</v>
          </cell>
          <cell r="N2853">
            <v>1.3065981095807753</v>
          </cell>
          <cell r="O2853">
            <v>21.086231749496086</v>
          </cell>
          <cell r="P2853"/>
          <cell r="Q2853">
            <v>45550.408956148378</v>
          </cell>
        </row>
        <row r="2854">
          <cell r="D2854">
            <v>41934</v>
          </cell>
          <cell r="E2854" t="str">
            <v/>
          </cell>
          <cell r="F2854">
            <v>51365.41905999936</v>
          </cell>
          <cell r="G2854">
            <v>1523651.7765919995</v>
          </cell>
          <cell r="H2854">
            <v>1.5204451622525261</v>
          </cell>
          <cell r="I2854">
            <v>6.9575817249438288</v>
          </cell>
          <cell r="J2854">
            <v>32952018.565552007</v>
          </cell>
          <cell r="K2854">
            <v>1.4310394820397778</v>
          </cell>
          <cell r="L2854">
            <v>13.193890820294341</v>
          </cell>
          <cell r="M2854">
            <v>39125638.736013971</v>
          </cell>
          <cell r="N2854">
            <v>1.3045348356301385</v>
          </cell>
          <cell r="O2854">
            <v>21.219340404019093</v>
          </cell>
          <cell r="P2854"/>
          <cell r="Q2854">
            <v>45550.408956148378</v>
          </cell>
        </row>
        <row r="2855">
          <cell r="D2855">
            <v>41935</v>
          </cell>
          <cell r="E2855" t="str">
            <v/>
          </cell>
          <cell r="F2855">
            <v>54174.216748000981</v>
          </cell>
          <cell r="G2855">
            <v>1577825.9933400005</v>
          </cell>
          <cell r="H2855">
            <v>1.5060486111389264</v>
          </cell>
          <cell r="I2855">
            <v>7.2493299779570748</v>
          </cell>
          <cell r="J2855">
            <v>33006192.782300007</v>
          </cell>
          <cell r="K2855">
            <v>1.43056227459499</v>
          </cell>
          <cell r="L2855">
            <v>13.216115499134172</v>
          </cell>
          <cell r="M2855">
            <v>39092023.574293979</v>
          </cell>
          <cell r="N2855">
            <v>1.3035869127986068</v>
          </cell>
          <cell r="O2855">
            <v>21.280729205017479</v>
          </cell>
          <cell r="P2855"/>
          <cell r="Q2855">
            <v>45550.408956148378</v>
          </cell>
        </row>
        <row r="2856">
          <cell r="D2856">
            <v>41936</v>
          </cell>
          <cell r="E2856" t="str">
            <v/>
          </cell>
          <cell r="F2856">
            <v>44672.138435999383</v>
          </cell>
          <cell r="G2856">
            <v>1622498.1317759999</v>
          </cell>
          <cell r="H2856">
            <v>1.4841598653720711</v>
          </cell>
          <cell r="I2856">
            <v>7.7164799365790344</v>
          </cell>
          <cell r="J2856">
            <v>33050864.920736007</v>
          </cell>
          <cell r="K2856">
            <v>1.4296759178329304</v>
          </cell>
          <cell r="L2856">
            <v>13.257483424838846</v>
          </cell>
          <cell r="M2856">
            <v>38998268.203199983</v>
          </cell>
          <cell r="N2856">
            <v>1.3006329996429031</v>
          </cell>
          <cell r="O2856">
            <v>21.472980810188979</v>
          </cell>
          <cell r="P2856"/>
          <cell r="Q2856">
            <v>45550.408956148378</v>
          </cell>
        </row>
        <row r="2857">
          <cell r="D2857">
            <v>41937</v>
          </cell>
          <cell r="E2857" t="str">
            <v/>
          </cell>
          <cell r="F2857">
            <v>40571.287038000213</v>
          </cell>
          <cell r="G2857">
            <v>1663069.4188140002</v>
          </cell>
          <cell r="H2857">
            <v>1.4604210648602916</v>
          </cell>
          <cell r="I2857">
            <v>8.2570537317704034</v>
          </cell>
          <cell r="J2857">
            <v>33091436.207774006</v>
          </cell>
          <cell r="K2857">
            <v>1.4286160060679094</v>
          </cell>
          <cell r="L2857">
            <v>13.307102302748641</v>
          </cell>
          <cell r="M2857">
            <v>38887678.579959974</v>
          </cell>
          <cell r="N2857">
            <v>1.2971167882954928</v>
          </cell>
          <cell r="O2857">
            <v>21.70371438964176</v>
          </cell>
          <cell r="P2857"/>
          <cell r="Q2857">
            <v>45550.408956148378</v>
          </cell>
        </row>
        <row r="2858">
          <cell r="D2858">
            <v>41938</v>
          </cell>
          <cell r="E2858" t="str">
            <v/>
          </cell>
          <cell r="F2858">
            <v>44000.966384000028</v>
          </cell>
          <cell r="G2858">
            <v>1707070.3851980004</v>
          </cell>
          <cell r="H2858">
            <v>1.441404254790644</v>
          </cell>
          <cell r="I2858">
            <v>8.7170943452040675</v>
          </cell>
          <cell r="J2858">
            <v>33135437.174158007</v>
          </cell>
          <cell r="K2858">
            <v>1.4277080294812123</v>
          </cell>
          <cell r="L2858">
            <v>13.349739382159331</v>
          </cell>
          <cell r="M2858">
            <v>38796293.068495981</v>
          </cell>
          <cell r="N2858">
            <v>1.2942402909853834</v>
          </cell>
          <cell r="O2858">
            <v>21.894000275171908</v>
          </cell>
          <cell r="P2858"/>
          <cell r="Q2858">
            <v>45550.408956148378</v>
          </cell>
        </row>
        <row r="2859">
          <cell r="D2859">
            <v>41939</v>
          </cell>
          <cell r="E2859" t="str">
            <v/>
          </cell>
          <cell r="F2859">
            <v>33927.074628000722</v>
          </cell>
          <cell r="G2859">
            <v>1740997.459826001</v>
          </cell>
          <cell r="H2859">
            <v>1.415605016039253</v>
          </cell>
          <cell r="I2859">
            <v>9.3820025607323938</v>
          </cell>
          <cell r="J2859">
            <v>33169364.248786006</v>
          </cell>
          <cell r="K2859">
            <v>1.426370405967865</v>
          </cell>
          <cell r="L2859">
            <v>13.412772616418566</v>
          </cell>
          <cell r="M2859">
            <v>38734741.226509988</v>
          </cell>
          <cell r="N2859">
            <v>1.2923584103909789</v>
          </cell>
          <cell r="O2859">
            <v>22.019238212008329</v>
          </cell>
          <cell r="P2859"/>
          <cell r="Q2859">
            <v>45550.408956148378</v>
          </cell>
        </row>
        <row r="2860">
          <cell r="D2860">
            <v>41940</v>
          </cell>
          <cell r="E2860" t="str">
            <v/>
          </cell>
          <cell r="F2860">
            <v>40289.636570000031</v>
          </cell>
          <cell r="G2860">
            <v>1781287.0963960011</v>
          </cell>
          <cell r="H2860">
            <v>1.3966372148513957</v>
          </cell>
          <cell r="I2860">
            <v>9.9025270936844656</v>
          </cell>
          <cell r="J2860">
            <v>33209653.885356005</v>
          </cell>
          <cell r="K2860">
            <v>1.4253110845561237</v>
          </cell>
          <cell r="L2860">
            <v>13.46287832458799</v>
          </cell>
          <cell r="M2860">
            <v>38699788.032059982</v>
          </cell>
          <cell r="N2860">
            <v>1.2913635939011245</v>
          </cell>
          <cell r="O2860">
            <v>22.085682203097178</v>
          </cell>
          <cell r="P2860"/>
          <cell r="Q2860">
            <v>45550.408956148378</v>
          </cell>
        </row>
        <row r="2861">
          <cell r="D2861">
            <v>41941</v>
          </cell>
          <cell r="E2861" t="str">
            <v/>
          </cell>
          <cell r="F2861">
            <v>30111.690479999786</v>
          </cell>
          <cell r="G2861">
            <v>1811398.7868760009</v>
          </cell>
          <cell r="H2861">
            <v>1.3712725871196392</v>
          </cell>
          <cell r="I2861">
            <v>10.643169646779228</v>
          </cell>
          <cell r="J2861">
            <v>33239765.575836007</v>
          </cell>
          <cell r="K2861">
            <v>1.4238199262648572</v>
          </cell>
          <cell r="L2861">
            <v>13.533690743041948</v>
          </cell>
          <cell r="M2861">
            <v>38659544.61482998</v>
          </cell>
          <cell r="N2861">
            <v>1.2901919617427686</v>
          </cell>
          <cell r="O2861">
            <v>22.164148622460978</v>
          </cell>
          <cell r="Q2861">
            <v>45550.408956148378</v>
          </cell>
        </row>
        <row r="2862">
          <cell r="D2862">
            <v>41942</v>
          </cell>
          <cell r="E2862" t="str">
            <v/>
          </cell>
          <cell r="F2862">
            <v>35662.889815999108</v>
          </cell>
          <cell r="G2862">
            <v>1847061.6766920001</v>
          </cell>
          <cell r="H2862">
            <v>1.3516612466788718</v>
          </cell>
          <cell r="I2862">
            <v>11.25273832156628</v>
          </cell>
          <cell r="J2862">
            <v>33275428.465652004</v>
          </cell>
          <cell r="K2862">
            <v>1.4225718972397323</v>
          </cell>
          <cell r="L2862">
            <v>13.593210620813444</v>
          </cell>
          <cell r="M2862">
            <v>38635321.75773599</v>
          </cell>
          <cell r="N2862">
            <v>1.2895547465193697</v>
          </cell>
          <cell r="O2862">
            <v>22.206920908922257</v>
          </cell>
          <cell r="Q2862">
            <v>45550.408956148378</v>
          </cell>
        </row>
        <row r="2863">
          <cell r="D2863">
            <v>41943</v>
          </cell>
          <cell r="E2863" t="str">
            <v>*</v>
          </cell>
          <cell r="F2863">
            <v>44778.364388000504</v>
          </cell>
          <cell r="G2863">
            <v>1891840.0410800006</v>
          </cell>
          <cell r="H2863">
            <v>1.3397705859920146</v>
          </cell>
          <cell r="I2863">
            <v>11.638774392211172</v>
          </cell>
          <cell r="J2863">
            <v>33320206.830040004</v>
          </cell>
          <cell r="K2863">
            <v>1.4217176615524363</v>
          </cell>
          <cell r="L2863">
            <v>13.634083448770928</v>
          </cell>
          <cell r="M2863">
            <v>38625159.413773991</v>
          </cell>
          <cell r="N2863">
            <v>1.2893867307334783</v>
          </cell>
          <cell r="O2863">
            <v>22.218210130412519</v>
          </cell>
          <cell r="P2863"/>
          <cell r="Q2863">
            <v>45550.408956148378</v>
          </cell>
        </row>
        <row r="2864">
          <cell r="D2864">
            <v>41944</v>
          </cell>
          <cell r="E2864" t="str">
            <v/>
          </cell>
          <cell r="F2864">
            <v>29222.585199999139</v>
          </cell>
          <cell r="G2864">
            <v>29222.585199999139</v>
          </cell>
          <cell r="H2864">
            <v>0.32690620398789122</v>
          </cell>
          <cell r="I2864">
            <v>96.889505138381907</v>
          </cell>
          <cell r="J2864">
            <v>33349429.415240005</v>
          </cell>
          <cell r="K2864">
            <v>1.4175577207686774</v>
          </cell>
          <cell r="L2864">
            <v>12.386453591435821</v>
          </cell>
          <cell r="M2864">
            <v>38593354.820803985</v>
          </cell>
          <cell r="N2864">
            <v>1.28834975388852</v>
          </cell>
          <cell r="O2864">
            <v>21.130651799447087</v>
          </cell>
          <cell r="P2864"/>
          <cell r="Q2864">
            <v>89391.344806296664</v>
          </cell>
        </row>
        <row r="2865">
          <cell r="D2865">
            <v>41945</v>
          </cell>
          <cell r="E2865" t="str">
            <v/>
          </cell>
          <cell r="F2865">
            <v>33756.307626001799</v>
          </cell>
          <cell r="G2865">
            <v>62978.892826000942</v>
          </cell>
          <cell r="H2865">
            <v>0.35226504849250656</v>
          </cell>
          <cell r="I2865">
            <v>95.847511813361692</v>
          </cell>
          <cell r="J2865">
            <v>33383185.722866006</v>
          </cell>
          <cell r="K2865">
            <v>1.4136212551344858</v>
          </cell>
          <cell r="L2865">
            <v>12.581501168298947</v>
          </cell>
          <cell r="M2865">
            <v>38533361.257299989</v>
          </cell>
          <cell r="N2865">
            <v>1.2863716956942586</v>
          </cell>
          <cell r="O2865">
            <v>21.269639144285925</v>
          </cell>
          <cell r="P2865"/>
          <cell r="Q2865">
            <v>89391.344806296664</v>
          </cell>
        </row>
        <row r="2866">
          <cell r="D2866">
            <v>41946</v>
          </cell>
          <cell r="E2866" t="str">
            <v/>
          </cell>
          <cell r="F2866">
            <v>58297.257805999747</v>
          </cell>
          <cell r="G2866">
            <v>121276.15063200069</v>
          </cell>
          <cell r="H2866">
            <v>0.45222928049240724</v>
          </cell>
          <cell r="I2866">
            <v>90.207069128648925</v>
          </cell>
          <cell r="J2866">
            <v>33441482.980672006</v>
          </cell>
          <cell r="K2866">
            <v>1.4107497537992437</v>
          </cell>
          <cell r="L2866">
            <v>12.725473062500781</v>
          </cell>
          <cell r="M2866">
            <v>38501911.006145999</v>
          </cell>
          <cell r="N2866">
            <v>1.2853464505128291</v>
          </cell>
          <cell r="O2866">
            <v>21.341971503199275</v>
          </cell>
          <cell r="P2866"/>
          <cell r="Q2866">
            <v>89391.344806296664</v>
          </cell>
        </row>
        <row r="2867">
          <cell r="D2867">
            <v>41947</v>
          </cell>
          <cell r="E2867" t="str">
            <v/>
          </cell>
          <cell r="F2867">
            <v>57103.658435999954</v>
          </cell>
          <cell r="G2867">
            <v>178379.80906800064</v>
          </cell>
          <cell r="H2867">
            <v>0.49887326746939065</v>
          </cell>
          <cell r="I2867">
            <v>86.877338006249033</v>
          </cell>
          <cell r="J2867">
            <v>33498586.639108006</v>
          </cell>
          <cell r="K2867">
            <v>1.4078496645704635</v>
          </cell>
          <cell r="L2867">
            <v>12.872338876362077</v>
          </cell>
          <cell r="M2867">
            <v>38433131.415031992</v>
          </cell>
          <cell r="N2867">
            <v>1.283074940678163</v>
          </cell>
          <cell r="O2867">
            <v>21.502946055924888</v>
          </cell>
          <cell r="P2867"/>
          <cell r="Q2867">
            <v>89391.344806296664</v>
          </cell>
        </row>
        <row r="2868">
          <cell r="D2868">
            <v>41948</v>
          </cell>
          <cell r="E2868" t="str">
            <v/>
          </cell>
          <cell r="F2868">
            <v>71209.402072000143</v>
          </cell>
          <cell r="G2868">
            <v>249589.21114000079</v>
          </cell>
          <cell r="H2868">
            <v>0.55841918852622496</v>
          </cell>
          <cell r="I2868">
            <v>82.17580444062051</v>
          </cell>
          <cell r="J2868">
            <v>33569796.041180007</v>
          </cell>
          <cell r="K2868">
            <v>1.4055618894428961</v>
          </cell>
          <cell r="L2868">
            <v>12.989238560237126</v>
          </cell>
          <cell r="M2868">
            <v>38338955.077973984</v>
          </cell>
          <cell r="N2868">
            <v>1.2799554670230591</v>
          </cell>
          <cell r="O2868">
            <v>21.725626832744194</v>
          </cell>
          <cell r="P2868"/>
          <cell r="Q2868">
            <v>89391.344806296664</v>
          </cell>
        </row>
        <row r="2869">
          <cell r="D2869">
            <v>41949</v>
          </cell>
          <cell r="E2869" t="str">
            <v/>
          </cell>
          <cell r="F2869">
            <v>66341.561879999965</v>
          </cell>
          <cell r="G2869">
            <v>315930.77302000078</v>
          </cell>
          <cell r="H2869">
            <v>0.5890405715538336</v>
          </cell>
          <cell r="I2869">
            <v>79.619125391675567</v>
          </cell>
          <cell r="J2869">
            <v>33636137.603060007</v>
          </cell>
          <cell r="K2869">
            <v>1.4030881201531844</v>
          </cell>
          <cell r="L2869">
            <v>13.116683296215115</v>
          </cell>
          <cell r="M2869">
            <v>38262511.860473983</v>
          </cell>
          <cell r="N2869">
            <v>1.2774279095504182</v>
          </cell>
          <cell r="O2869">
            <v>21.907428476041034</v>
          </cell>
          <cell r="P2869"/>
          <cell r="Q2869">
            <v>89391.344806296664</v>
          </cell>
        </row>
        <row r="2870">
          <cell r="D2870">
            <v>41950</v>
          </cell>
          <cell r="E2870" t="str">
            <v/>
          </cell>
          <cell r="F2870">
            <v>70685.071571999142</v>
          </cell>
          <cell r="G2870">
            <v>386615.84459199989</v>
          </cell>
          <cell r="H2870">
            <v>0.61785439139991394</v>
          </cell>
          <cell r="I2870">
            <v>77.156460330140291</v>
          </cell>
          <cell r="J2870">
            <v>33706822.674632005</v>
          </cell>
          <cell r="K2870">
            <v>1.4008132417409938</v>
          </cell>
          <cell r="L2870">
            <v>13.234841865866255</v>
          </cell>
          <cell r="M2870">
            <v>38208825.777645983</v>
          </cell>
          <cell r="N2870">
            <v>1.2756600367661524</v>
          </cell>
          <cell r="O2870">
            <v>22.03532107672449</v>
          </cell>
          <cell r="P2870"/>
          <cell r="Q2870">
            <v>89391.344806296664</v>
          </cell>
        </row>
        <row r="2871">
          <cell r="D2871">
            <v>41951</v>
          </cell>
          <cell r="E2871" t="str">
            <v/>
          </cell>
          <cell r="F2871">
            <v>73544.247401999572</v>
          </cell>
          <cell r="G2871">
            <v>460160.09199399943</v>
          </cell>
          <cell r="H2871">
            <v>0.64346287242787148</v>
          </cell>
          <cell r="I2871">
            <v>74.936955170381353</v>
          </cell>
          <cell r="J2871">
            <v>33780366.922034003</v>
          </cell>
          <cell r="K2871">
            <v>1.3986735870430467</v>
          </cell>
          <cell r="L2871">
            <v>13.346821257624619</v>
          </cell>
          <cell r="M2871">
            <v>38175087.910481982</v>
          </cell>
          <cell r="N2871">
            <v>1.2745581105620376</v>
          </cell>
          <cell r="O2871">
            <v>22.115343425741575</v>
          </cell>
          <cell r="P2871"/>
          <cell r="Q2871">
            <v>89391.344806296664</v>
          </cell>
        </row>
        <row r="2872">
          <cell r="D2872">
            <v>41952</v>
          </cell>
          <cell r="E2872" t="str">
            <v/>
          </cell>
          <cell r="F2872">
            <v>79095.372830001128</v>
          </cell>
          <cell r="G2872">
            <v>539255.46482400061</v>
          </cell>
          <cell r="H2872">
            <v>0.67028048408007479</v>
          </cell>
          <cell r="I2872">
            <v>72.595238139291467</v>
          </cell>
          <cell r="J2872">
            <v>33859462.294864006</v>
          </cell>
          <cell r="K2872">
            <v>1.3967787090635435</v>
          </cell>
          <cell r="L2872">
            <v>13.446677114622263</v>
          </cell>
          <cell r="M2872">
            <v>38147495.660631992</v>
          </cell>
          <cell r="N2872">
            <v>1.2736613307574391</v>
          </cell>
          <cell r="O2872">
            <v>22.180641710753136</v>
          </cell>
          <cell r="P2872"/>
          <cell r="Q2872">
            <v>89391.344806296664</v>
          </cell>
        </row>
        <row r="2873">
          <cell r="D2873">
            <v>41953</v>
          </cell>
          <cell r="E2873" t="str">
            <v/>
          </cell>
          <cell r="F2873">
            <v>82979.266973999998</v>
          </cell>
          <cell r="G2873">
            <v>622234.73179800063</v>
          </cell>
          <cell r="H2873">
            <v>0.69607939465093605</v>
          </cell>
          <cell r="I2873">
            <v>70.33713993869209</v>
          </cell>
          <cell r="J2873">
            <v>33942441.561838008</v>
          </cell>
          <cell r="K2873">
            <v>1.3950573855031398</v>
          </cell>
          <cell r="L2873">
            <v>13.537948915295306</v>
          </cell>
          <cell r="M2873">
            <v>38131144.528799988</v>
          </cell>
          <cell r="N2873">
            <v>1.2731398400400176</v>
          </cell>
          <cell r="O2873">
            <v>22.218685399340487</v>
          </cell>
          <cell r="P2873"/>
          <cell r="Q2873">
            <v>89391.344806296664</v>
          </cell>
        </row>
        <row r="2874">
          <cell r="D2874">
            <v>41954</v>
          </cell>
          <cell r="E2874" t="str">
            <v/>
          </cell>
          <cell r="F2874">
            <v>117467.45696199891</v>
          </cell>
          <cell r="G2874">
            <v>739702.18875999958</v>
          </cell>
          <cell r="H2874">
            <v>0.75226134777759379</v>
          </cell>
          <cell r="I2874">
            <v>65.448618927839092</v>
          </cell>
          <cell r="J2874">
            <v>34059909.018800005</v>
          </cell>
          <cell r="K2874">
            <v>1.394760963247774</v>
          </cell>
          <cell r="L2874">
            <v>13.553720624132314</v>
          </cell>
          <cell r="M2874">
            <v>38158260.61659199</v>
          </cell>
          <cell r="N2874">
            <v>1.274069660280982</v>
          </cell>
          <cell r="O2874">
            <v>22.150890185022831</v>
          </cell>
          <cell r="P2874"/>
          <cell r="Q2874">
            <v>89391.344806296664</v>
          </cell>
        </row>
        <row r="2875">
          <cell r="D2875">
            <v>41955</v>
          </cell>
          <cell r="E2875" t="str">
            <v/>
          </cell>
          <cell r="F2875">
            <v>145792.45402600078</v>
          </cell>
          <cell r="G2875">
            <v>885494.64278600039</v>
          </cell>
          <cell r="H2875">
            <v>0.82548506672615696</v>
          </cell>
          <cell r="I2875">
            <v>59.247632762561175</v>
          </cell>
          <cell r="J2875">
            <v>34205701.472826004</v>
          </cell>
          <cell r="K2875">
            <v>1.3956223877715641</v>
          </cell>
          <cell r="L2875">
            <v>13.507931007181428</v>
          </cell>
          <cell r="M2875">
            <v>38224305.846017987</v>
          </cell>
          <cell r="N2875">
            <v>1.2762993498478861</v>
          </cell>
          <cell r="O2875">
            <v>21.989001687770237</v>
          </cell>
          <cell r="P2875"/>
          <cell r="Q2875">
            <v>89391.344806296664</v>
          </cell>
        </row>
        <row r="2876">
          <cell r="D2876">
            <v>41956</v>
          </cell>
          <cell r="E2876" t="str">
            <v/>
          </cell>
          <cell r="F2876">
            <v>137464.09778199918</v>
          </cell>
          <cell r="G2876">
            <v>1022958.7405679995</v>
          </cell>
          <cell r="H2876">
            <v>0.88027687759210571</v>
          </cell>
          <cell r="I2876">
            <v>54.806401828779052</v>
          </cell>
          <cell r="J2876">
            <v>34343165.570608005</v>
          </cell>
          <cell r="K2876">
            <v>1.3961389821407557</v>
          </cell>
          <cell r="L2876">
            <v>13.48053553795342</v>
          </cell>
          <cell r="M2876">
            <v>38281732.957759984</v>
          </cell>
          <cell r="N2876">
            <v>1.27824136285</v>
          </cell>
          <cell r="O2876">
            <v>21.848784049147984</v>
          </cell>
          <cell r="P2876"/>
          <cell r="Q2876">
            <v>89391.344806296664</v>
          </cell>
        </row>
        <row r="2877">
          <cell r="D2877">
            <v>41957</v>
          </cell>
          <cell r="E2877" t="str">
            <v/>
          </cell>
          <cell r="F2877">
            <v>195377.31253800046</v>
          </cell>
          <cell r="G2877">
            <v>1218336.0531059999</v>
          </cell>
          <cell r="H2877">
            <v>0.97351711154876597</v>
          </cell>
          <cell r="I2877">
            <v>47.74766314037646</v>
          </cell>
          <cell r="J2877">
            <v>34538542.883146003</v>
          </cell>
          <cell r="K2877">
            <v>1.398997633668208</v>
          </cell>
          <cell r="L2877">
            <v>13.329809421957739</v>
          </cell>
          <cell r="M2877">
            <v>38400100.414337978</v>
          </cell>
          <cell r="N2877">
            <v>1.2822183103517013</v>
          </cell>
          <cell r="O2877">
            <v>21.563909568638838</v>
          </cell>
          <cell r="P2877"/>
          <cell r="Q2877">
            <v>89391.344806296664</v>
          </cell>
        </row>
        <row r="2878">
          <cell r="D2878">
            <v>41958</v>
          </cell>
          <cell r="E2878" t="str">
            <v/>
          </cell>
          <cell r="F2878">
            <v>195798.13783400043</v>
          </cell>
          <cell r="G2878">
            <v>1414134.1909400003</v>
          </cell>
          <cell r="H2878">
            <v>1.054639159234269</v>
          </cell>
          <cell r="I2878">
            <v>42.175459569712004</v>
          </cell>
          <cell r="J2878">
            <v>34734341.02098</v>
          </cell>
          <cell r="K2878">
            <v>1.4018526426862865</v>
          </cell>
          <cell r="L2878">
            <v>13.18074023966469</v>
          </cell>
          <cell r="M2878">
            <v>38526644.086441979</v>
          </cell>
          <cell r="N2878">
            <v>1.2864684279173777</v>
          </cell>
          <cell r="O2878">
            <v>21.262824932858692</v>
          </cell>
          <cell r="P2878"/>
          <cell r="Q2878">
            <v>89391.344806296664</v>
          </cell>
        </row>
        <row r="2879">
          <cell r="D2879">
            <v>41959</v>
          </cell>
          <cell r="E2879" t="str">
            <v/>
          </cell>
          <cell r="F2879">
            <v>179019.664002</v>
          </cell>
          <cell r="G2879">
            <v>1593153.8549420005</v>
          </cell>
          <cell r="H2879">
            <v>1.1138898978378635</v>
          </cell>
          <cell r="I2879">
            <v>38.451545674894483</v>
          </cell>
          <cell r="J2879">
            <v>34913360.684982002</v>
          </cell>
          <cell r="K2879">
            <v>1.4040123926570656</v>
          </cell>
          <cell r="L2879">
            <v>13.068939225534336</v>
          </cell>
          <cell r="M2879">
            <v>38635644.486543976</v>
          </cell>
          <cell r="N2879">
            <v>1.2901328985246059</v>
          </cell>
          <cell r="O2879">
            <v>21.005998940334614</v>
          </cell>
          <cell r="P2879"/>
          <cell r="Q2879">
            <v>89391.344806296664</v>
          </cell>
        </row>
        <row r="2880">
          <cell r="D2880">
            <v>41960</v>
          </cell>
          <cell r="E2880" t="str">
            <v/>
          </cell>
          <cell r="F2880">
            <v>187136.14837200061</v>
          </cell>
          <cell r="G2880">
            <v>1780290.003314001</v>
          </cell>
          <cell r="H2880">
            <v>1.1715109734430933</v>
          </cell>
          <cell r="I2880">
            <v>35.106660202382841</v>
          </cell>
          <cell r="J2880">
            <v>35100496.833354004</v>
          </cell>
          <cell r="K2880">
            <v>1.4064818991906005</v>
          </cell>
          <cell r="L2880">
            <v>12.942117399140496</v>
          </cell>
          <cell r="M2880">
            <v>38751530.709543981</v>
          </cell>
          <cell r="N2880">
            <v>1.2940274476860649</v>
          </cell>
          <cell r="O2880">
            <v>20.735845266042151</v>
          </cell>
          <cell r="P2880"/>
          <cell r="Q2880">
            <v>89391.344806296664</v>
          </cell>
        </row>
        <row r="2881">
          <cell r="D2881">
            <v>41961</v>
          </cell>
          <cell r="E2881" t="str">
            <v/>
          </cell>
          <cell r="F2881">
            <v>138119.70105399954</v>
          </cell>
          <cell r="G2881">
            <v>1918409.7043680006</v>
          </cell>
          <cell r="H2881">
            <v>1.1922666242495776</v>
          </cell>
          <cell r="I2881">
            <v>33.967048703325567</v>
          </cell>
          <cell r="J2881">
            <v>35238616.534408003</v>
          </cell>
          <cell r="K2881">
            <v>1.4069766918162641</v>
          </cell>
          <cell r="L2881">
            <v>12.916836808243326</v>
          </cell>
          <cell r="M2881">
            <v>38815525.684581973</v>
          </cell>
          <cell r="N2881">
            <v>1.2961893119112389</v>
          </cell>
          <cell r="O2881">
            <v>20.587121649820585</v>
          </cell>
          <cell r="P2881"/>
          <cell r="Q2881">
            <v>89391.344806296664</v>
          </cell>
        </row>
        <row r="2882">
          <cell r="D2882">
            <v>41962</v>
          </cell>
          <cell r="E2882" t="str">
            <v/>
          </cell>
          <cell r="F2882">
            <v>139641.46187999909</v>
          </cell>
          <cell r="G2882">
            <v>2058051.1662479998</v>
          </cell>
          <cell r="H2882">
            <v>1.2117334476712709</v>
          </cell>
          <cell r="I2882">
            <v>32.928895596162846</v>
          </cell>
          <cell r="J2882">
            <v>35378257.996288002</v>
          </cell>
          <cell r="K2882">
            <v>1.4075285084839924</v>
          </cell>
          <cell r="L2882">
            <v>12.888693535190242</v>
          </cell>
          <cell r="M2882">
            <v>38861464.726659968</v>
          </cell>
          <cell r="N2882">
            <v>1.2977482953515811</v>
          </cell>
          <cell r="O2882">
            <v>20.480419550400576</v>
          </cell>
          <cell r="P2882"/>
          <cell r="Q2882">
            <v>89391.344806296664</v>
          </cell>
        </row>
        <row r="2883">
          <cell r="D2883">
            <v>41963</v>
          </cell>
          <cell r="E2883" t="str">
            <v/>
          </cell>
          <cell r="F2883">
            <v>130078.97057400116</v>
          </cell>
          <cell r="G2883">
            <v>2188130.1368220011</v>
          </cell>
          <cell r="H2883">
            <v>1.2239049214235951</v>
          </cell>
          <cell r="I2883">
            <v>32.29468186818125</v>
          </cell>
          <cell r="J2883">
            <v>35508336.966862001</v>
          </cell>
          <cell r="K2883">
            <v>1.4076973173491456</v>
          </cell>
          <cell r="L2883">
            <v>12.880094795562979</v>
          </cell>
          <cell r="M2883">
            <v>38922306.115759969</v>
          </cell>
          <cell r="N2883">
            <v>1.2998050004601329</v>
          </cell>
          <cell r="O2883">
            <v>20.340350827973342</v>
          </cell>
          <cell r="P2883"/>
          <cell r="Q2883">
            <v>89391.344806296664</v>
          </cell>
        </row>
        <row r="2884">
          <cell r="D2884">
            <v>41964</v>
          </cell>
          <cell r="E2884" t="str">
            <v/>
          </cell>
          <cell r="F2884">
            <v>112635.57905799999</v>
          </cell>
          <cell r="G2884">
            <v>2300765.715880001</v>
          </cell>
          <cell r="H2884">
            <v>1.2256250582443924</v>
          </cell>
          <cell r="I2884">
            <v>32.20596618332435</v>
          </cell>
          <cell r="J2884">
            <v>35620972.545919999</v>
          </cell>
          <cell r="K2884">
            <v>1.4071758478136873</v>
          </cell>
          <cell r="L2884">
            <v>12.906673445370654</v>
          </cell>
          <cell r="M2884">
            <v>38947602.348977976</v>
          </cell>
          <cell r="N2884">
            <v>1.3006747362152129</v>
          </cell>
          <cell r="O2884">
            <v>20.281357596095017</v>
          </cell>
          <cell r="P2884"/>
          <cell r="Q2884">
            <v>89391.344806296664</v>
          </cell>
        </row>
        <row r="2885">
          <cell r="D2885">
            <v>41965</v>
          </cell>
          <cell r="E2885" t="str">
            <v/>
          </cell>
          <cell r="F2885">
            <v>108121.35449999943</v>
          </cell>
          <cell r="G2885">
            <v>2408887.0703800004</v>
          </cell>
          <cell r="H2885">
            <v>1.224893383948082</v>
          </cell>
          <cell r="I2885">
            <v>32.243674548641508</v>
          </cell>
          <cell r="J2885">
            <v>35729093.900419995</v>
          </cell>
          <cell r="K2885">
            <v>1.4064803452519548</v>
          </cell>
          <cell r="L2885">
            <v>12.94219686299023</v>
          </cell>
          <cell r="M2885">
            <v>38986870.978189975</v>
          </cell>
          <cell r="N2885">
            <v>1.3020111295062491</v>
          </cell>
          <cell r="O2885">
            <v>20.190987509749426</v>
          </cell>
          <cell r="P2885"/>
          <cell r="Q2885">
            <v>89391.344806296664</v>
          </cell>
        </row>
        <row r="2886">
          <cell r="D2886">
            <v>41966</v>
          </cell>
          <cell r="E2886" t="str">
            <v/>
          </cell>
          <cell r="F2886">
            <v>110997.24176199906</v>
          </cell>
          <cell r="G2886">
            <v>2519884.3121419996</v>
          </cell>
          <cell r="H2886">
            <v>1.2256241107217059</v>
          </cell>
          <cell r="I2886">
            <v>32.2060149894996</v>
          </cell>
          <cell r="J2886">
            <v>35840091.142181993</v>
          </cell>
          <cell r="K2886">
            <v>1.405902533029211</v>
          </cell>
          <cell r="L2886">
            <v>12.971774014404414</v>
          </cell>
          <cell r="M2886">
            <v>39027287.436389983</v>
          </cell>
          <cell r="N2886">
            <v>1.3033859079122345</v>
          </cell>
          <cell r="O2886">
            <v>20.098370075233763</v>
          </cell>
          <cell r="P2886"/>
          <cell r="Q2886">
            <v>89391.344806296664</v>
          </cell>
        </row>
        <row r="2887">
          <cell r="D2887">
            <v>41967</v>
          </cell>
          <cell r="E2887" t="str">
            <v/>
          </cell>
          <cell r="F2887">
            <v>107864.53881200121</v>
          </cell>
          <cell r="G2887">
            <v>2627748.8509540008</v>
          </cell>
          <cell r="H2887">
            <v>1.2248337430617142</v>
          </cell>
          <cell r="I2887">
            <v>32.246750065609284</v>
          </cell>
          <cell r="J2887">
            <v>35947955.680993997</v>
          </cell>
          <cell r="K2887">
            <v>1.40520630149535</v>
          </cell>
          <cell r="L2887">
            <v>13.007491173641883</v>
          </cell>
          <cell r="M2887">
            <v>39052789.386799984</v>
          </cell>
          <cell r="N2887">
            <v>1.3042626329446665</v>
          </cell>
          <cell r="O2887">
            <v>20.039490153144545</v>
          </cell>
          <cell r="P2887"/>
          <cell r="Q2887">
            <v>89391.344806296664</v>
          </cell>
        </row>
        <row r="2888">
          <cell r="D2888">
            <v>41968</v>
          </cell>
          <cell r="E2888" t="str">
            <v/>
          </cell>
          <cell r="F2888">
            <v>102502.18875999939</v>
          </cell>
          <cell r="G2888">
            <v>2730251.0397140002</v>
          </cell>
          <cell r="H2888">
            <v>1.2217071107410757</v>
          </cell>
          <cell r="I2888">
            <v>32.408362144171598</v>
          </cell>
          <cell r="J2888">
            <v>36050457.869753994</v>
          </cell>
          <cell r="K2888">
            <v>1.4043060342522133</v>
          </cell>
          <cell r="L2888">
            <v>13.0538026671561</v>
          </cell>
          <cell r="M2888">
            <v>39079074.464523979</v>
          </cell>
          <cell r="N2888">
            <v>1.3051655465831855</v>
          </cell>
          <cell r="O2888">
            <v>19.979001110919057</v>
          </cell>
          <cell r="P2888"/>
          <cell r="Q2888">
            <v>89391.344806296664</v>
          </cell>
        </row>
        <row r="2889">
          <cell r="D2889">
            <v>41969</v>
          </cell>
          <cell r="E2889" t="str">
            <v/>
          </cell>
          <cell r="F2889">
            <v>109467.23571599979</v>
          </cell>
          <cell r="G2889">
            <v>2839718.2754299999</v>
          </cell>
          <cell r="H2889">
            <v>1.2218177711394178</v>
          </cell>
          <cell r="I2889">
            <v>32.402629484100643</v>
          </cell>
          <cell r="J2889">
            <v>36159925.105469994</v>
          </cell>
          <cell r="K2889">
            <v>1.4036823892501531</v>
          </cell>
          <cell r="L2889">
            <v>13.085968411874838</v>
          </cell>
          <cell r="M2889">
            <v>39129978.147935979</v>
          </cell>
          <cell r="N2889">
            <v>1.3068907245248824</v>
          </cell>
          <cell r="O2889">
            <v>19.863847581875827</v>
          </cell>
          <cell r="P2889"/>
          <cell r="Q2889">
            <v>89391.344806296664</v>
          </cell>
        </row>
        <row r="2890">
          <cell r="D2890">
            <v>41970</v>
          </cell>
          <cell r="E2890" t="str">
            <v/>
          </cell>
          <cell r="F2890">
            <v>107969.93721000095</v>
          </cell>
          <cell r="G2890">
            <v>2947688.212640001</v>
          </cell>
          <cell r="H2890">
            <v>1.2212998668020381</v>
          </cell>
          <cell r="I2890">
            <v>32.429467107144561</v>
          </cell>
          <cell r="J2890">
            <v>36267895.042679995</v>
          </cell>
          <cell r="K2890">
            <v>1.4030051352166324</v>
          </cell>
          <cell r="L2890">
            <v>13.120977379923726</v>
          </cell>
          <cell r="M2890">
            <v>39182078.240101978</v>
          </cell>
          <cell r="N2890">
            <v>1.3086559279928298</v>
          </cell>
          <cell r="O2890">
            <v>19.746594062444888</v>
          </cell>
          <cell r="P2890"/>
          <cell r="Q2890">
            <v>89391.344806296664</v>
          </cell>
        </row>
        <row r="2891">
          <cell r="D2891">
            <v>41971</v>
          </cell>
          <cell r="E2891" t="str">
            <v/>
          </cell>
          <cell r="F2891">
            <v>132934.27153199897</v>
          </cell>
          <cell r="G2891">
            <v>3080622.4841720001</v>
          </cell>
          <cell r="H2891">
            <v>1.230792889579859</v>
          </cell>
          <cell r="I2891">
            <v>31.940791339031239</v>
          </cell>
          <cell r="J2891">
            <v>36400829.314211994</v>
          </cell>
          <cell r="K2891">
            <v>1.4032949535770833</v>
          </cell>
          <cell r="L2891">
            <v>13.105985960022348</v>
          </cell>
          <cell r="M2891">
            <v>39264651.266619995</v>
          </cell>
          <cell r="N2891">
            <v>1.3114389949812695</v>
          </cell>
          <cell r="O2891">
            <v>19.562899788171183</v>
          </cell>
          <cell r="P2891"/>
          <cell r="Q2891">
            <v>89391.344806296664</v>
          </cell>
        </row>
        <row r="2892">
          <cell r="D2892">
            <v>41972</v>
          </cell>
          <cell r="E2892" t="str">
            <v/>
          </cell>
          <cell r="F2892">
            <v>147744.89117400002</v>
          </cell>
          <cell r="G2892">
            <v>3228367.3753460003</v>
          </cell>
          <cell r="H2892">
            <v>1.2453444255055437</v>
          </cell>
          <cell r="I2892">
            <v>31.204965309505027</v>
          </cell>
          <cell r="J2892">
            <v>36548574.205385998</v>
          </cell>
          <cell r="K2892">
            <v>1.4041517872879425</v>
          </cell>
          <cell r="L2892">
            <v>13.061751841540215</v>
          </cell>
          <cell r="M2892">
            <v>39359774.100017995</v>
          </cell>
          <cell r="N2892">
            <v>1.3146413403364623</v>
          </cell>
          <cell r="O2892">
            <v>19.353297138767477</v>
          </cell>
          <cell r="P2892"/>
          <cell r="Q2892">
            <v>89391.344806296664</v>
          </cell>
        </row>
        <row r="2893">
          <cell r="D2893">
            <v>41973</v>
          </cell>
          <cell r="E2893" t="str">
            <v>*</v>
          </cell>
          <cell r="F2893">
            <v>165274.7081439996</v>
          </cell>
          <cell r="G2893">
            <v>3393642.0834900001</v>
          </cell>
          <cell r="H2893">
            <v>1.265462590680611</v>
          </cell>
          <cell r="I2893">
            <v>30.213697354977388</v>
          </cell>
          <cell r="J2893">
            <v>36713848.91353</v>
          </cell>
          <cell r="K2893">
            <v>1.4056739251368497</v>
          </cell>
          <cell r="L2893">
            <v>12.983492309877953</v>
          </cell>
          <cell r="M2893">
            <v>39470061.464140005</v>
          </cell>
          <cell r="N2893">
            <v>1.3183503233187266</v>
          </cell>
          <cell r="O2893">
            <v>19.112883253462176</v>
          </cell>
          <cell r="P2893"/>
          <cell r="Q2893">
            <v>89391.344806296664</v>
          </cell>
        </row>
        <row r="2894">
          <cell r="D2894">
            <v>41974</v>
          </cell>
          <cell r="E2894" t="str">
            <v/>
          </cell>
          <cell r="F2894">
            <v>244459.24802800172</v>
          </cell>
          <cell r="G2894">
            <v>244459.24802800172</v>
          </cell>
          <cell r="H2894">
            <v>1.9831310463779337</v>
          </cell>
          <cell r="I2894">
            <v>10.951515652683774</v>
          </cell>
          <cell r="J2894">
            <v>36958308.161558002</v>
          </cell>
          <cell r="K2894">
            <v>1.4083865177581654</v>
          </cell>
          <cell r="L2894">
            <v>11.050020327286559</v>
          </cell>
          <cell r="M2894">
            <v>39658661.332363993</v>
          </cell>
          <cell r="N2894">
            <v>1.3246488047927938</v>
          </cell>
          <cell r="O2894">
            <v>15.914552613232146</v>
          </cell>
          <cell r="P2894"/>
          <cell r="Q2894">
            <v>123269.33637315166</v>
          </cell>
        </row>
        <row r="2895">
          <cell r="D2895">
            <v>41975</v>
          </cell>
          <cell r="E2895" t="str">
            <v/>
          </cell>
          <cell r="F2895">
            <v>157961.72043399874</v>
          </cell>
          <cell r="G2895">
            <v>402420.96846200048</v>
          </cell>
          <cell r="H2895">
            <v>1.6322833411052933</v>
          </cell>
          <cell r="I2895">
            <v>16.814078265435349</v>
          </cell>
          <cell r="J2895">
            <v>37116269.881991997</v>
          </cell>
          <cell r="K2895">
            <v>1.4077929569132048</v>
          </cell>
          <cell r="L2895">
            <v>11.079188128889605</v>
          </cell>
          <cell r="M2895">
            <v>39761524.888891995</v>
          </cell>
          <cell r="N2895">
            <v>1.3280835791029795</v>
          </cell>
          <cell r="O2895">
            <v>15.685888433656526</v>
          </cell>
          <cell r="P2895"/>
          <cell r="Q2895">
            <v>123269.33637315166</v>
          </cell>
        </row>
        <row r="2896">
          <cell r="D2896">
            <v>41976</v>
          </cell>
          <cell r="E2896" t="str">
            <v/>
          </cell>
          <cell r="F2896">
            <v>168268.64938000127</v>
          </cell>
          <cell r="G2896">
            <v>570689.61784200172</v>
          </cell>
          <cell r="H2896">
            <v>1.5432051328495109</v>
          </cell>
          <cell r="I2896">
            <v>18.82361597331672</v>
          </cell>
          <cell r="J2896">
            <v>37284538.531371996</v>
          </cell>
          <cell r="K2896">
            <v>1.4075940356038796</v>
          </cell>
          <cell r="L2896">
            <v>11.088978282858463</v>
          </cell>
          <cell r="M2896">
            <v>39884573.968339995</v>
          </cell>
          <cell r="N2896">
            <v>1.3321925689128433</v>
          </cell>
          <cell r="O2896">
            <v>15.415956675959597</v>
          </cell>
          <cell r="P2896"/>
          <cell r="Q2896">
            <v>123269.33637315166</v>
          </cell>
        </row>
        <row r="2897">
          <cell r="D2897">
            <v>41977</v>
          </cell>
          <cell r="E2897" t="str">
            <v/>
          </cell>
          <cell r="F2897">
            <v>135729.63956199872</v>
          </cell>
          <cell r="G2897">
            <v>706419.2574040005</v>
          </cell>
          <cell r="H2897">
            <v>1.432674333675289</v>
          </cell>
          <cell r="I2897">
            <v>21.702541481937665</v>
          </cell>
          <cell r="J2897">
            <v>37420268.170933992</v>
          </cell>
          <cell r="K2897">
            <v>1.4061742102936079</v>
          </cell>
          <cell r="L2897">
            <v>11.159077129548422</v>
          </cell>
          <cell r="M2897">
            <v>39979361.893889993</v>
          </cell>
          <cell r="N2897">
            <v>1.3353575968537108</v>
          </cell>
          <cell r="O2897">
            <v>15.210702584455827</v>
          </cell>
          <cell r="P2897"/>
          <cell r="Q2897">
            <v>123269.33637315166</v>
          </cell>
        </row>
        <row r="2898">
          <cell r="D2898">
            <v>41978</v>
          </cell>
          <cell r="E2898" t="str">
            <v/>
          </cell>
          <cell r="F2898">
            <v>129086.86780400015</v>
          </cell>
          <cell r="G2898">
            <v>835506.12520800065</v>
          </cell>
          <cell r="H2898">
            <v>1.355578199397163</v>
          </cell>
          <cell r="I2898">
            <v>24.001338680238639</v>
          </cell>
          <cell r="J2898">
            <v>37549355.03873799</v>
          </cell>
          <cell r="K2898">
            <v>1.4045190078706922</v>
          </cell>
          <cell r="L2898">
            <v>11.241286538694439</v>
          </cell>
          <cell r="M2898">
            <v>40057592.619371988</v>
          </cell>
          <cell r="N2898">
            <v>1.3379695905485542</v>
          </cell>
          <cell r="O2898">
            <v>15.043047943001952</v>
          </cell>
          <cell r="P2898"/>
          <cell r="Q2898">
            <v>123269.33637315166</v>
          </cell>
        </row>
        <row r="2899">
          <cell r="D2899">
            <v>41979</v>
          </cell>
          <cell r="E2899" t="str">
            <v/>
          </cell>
          <cell r="F2899">
            <v>122050.71287799992</v>
          </cell>
          <cell r="G2899">
            <v>957556.83808600053</v>
          </cell>
          <cell r="H2899">
            <v>1.2946675227045876</v>
          </cell>
          <cell r="I2899">
            <v>26.008701008765932</v>
          </cell>
          <cell r="J2899">
            <v>37671405.751615986</v>
          </cell>
          <cell r="K2899">
            <v>1.4026170224413461</v>
          </cell>
          <cell r="L2899">
            <v>11.33640694474698</v>
          </cell>
          <cell r="M2899">
            <v>40127104.007339984</v>
          </cell>
          <cell r="N2899">
            <v>1.3402903446555534</v>
          </cell>
          <cell r="O2899">
            <v>14.895395211222118</v>
          </cell>
          <cell r="P2899"/>
          <cell r="Q2899">
            <v>123269.33637315166</v>
          </cell>
        </row>
        <row r="2900">
          <cell r="D2900">
            <v>41980</v>
          </cell>
          <cell r="E2900" t="str">
            <v/>
          </cell>
          <cell r="F2900">
            <v>112040.71255400014</v>
          </cell>
          <cell r="G2900">
            <v>1069597.5506400007</v>
          </cell>
          <cell r="H2900">
            <v>1.2395592820333281</v>
          </cell>
          <cell r="I2900">
            <v>27.984641808887634</v>
          </cell>
          <cell r="J2900">
            <v>37783446.464169987</v>
          </cell>
          <cell r="K2900">
            <v>1.400361417322175</v>
          </cell>
          <cell r="L2900">
            <v>11.450123683825575</v>
          </cell>
          <cell r="M2900">
            <v>40197621.532395981</v>
          </cell>
          <cell r="N2900">
            <v>1.3426447013620861</v>
          </cell>
          <cell r="O2900">
            <v>14.746855643651568</v>
          </cell>
          <cell r="P2900"/>
          <cell r="Q2900">
            <v>123269.33637315166</v>
          </cell>
        </row>
        <row r="2901">
          <cell r="D2901">
            <v>41981</v>
          </cell>
          <cell r="E2901" t="str">
            <v/>
          </cell>
          <cell r="F2901">
            <v>105826.15166599961</v>
          </cell>
          <cell r="G2901">
            <v>1175423.7023060003</v>
          </cell>
          <cell r="H2901">
            <v>1.1919262901154979</v>
          </cell>
          <cell r="I2901">
            <v>29.82481861417121</v>
          </cell>
          <cell r="J2901">
            <v>37889272.615835987</v>
          </cell>
          <cell r="K2901">
            <v>1.3978970471948946</v>
          </cell>
          <cell r="L2901">
            <v>11.575502854830354</v>
          </cell>
          <cell r="M2901">
            <v>40260190.560831986</v>
          </cell>
          <cell r="N2901">
            <v>1.3447335662178013</v>
          </cell>
          <cell r="O2901">
            <v>14.616115858748824</v>
          </cell>
          <cell r="P2901"/>
          <cell r="Q2901">
            <v>123269.33637315166</v>
          </cell>
        </row>
        <row r="2902">
          <cell r="D2902">
            <v>41982</v>
          </cell>
          <cell r="E2902" t="str">
            <v/>
          </cell>
          <cell r="F2902">
            <v>105270.34746400062</v>
          </cell>
          <cell r="G2902">
            <v>1280694.0497700009</v>
          </cell>
          <cell r="H2902">
            <v>1.1543774230484667</v>
          </cell>
          <cell r="I2902">
            <v>31.367687073992911</v>
          </cell>
          <cell r="J2902">
            <v>37994542.96329999</v>
          </cell>
          <cell r="K2902">
            <v>1.3954345780083646</v>
          </cell>
          <cell r="L2902">
            <v>11.701979715876544</v>
          </cell>
          <cell r="M2902">
            <v>40330687.922357991</v>
          </cell>
          <cell r="N2902">
            <v>1.3470872425715565</v>
          </cell>
          <cell r="O2902">
            <v>14.469978101684056</v>
          </cell>
          <cell r="P2902"/>
          <cell r="Q2902">
            <v>123269.33637315166</v>
          </cell>
        </row>
        <row r="2903">
          <cell r="D2903">
            <v>41983</v>
          </cell>
          <cell r="E2903" t="str">
            <v/>
          </cell>
          <cell r="F2903">
            <v>95442.51414800054</v>
          </cell>
          <cell r="G2903">
            <v>1376136.5639180015</v>
          </cell>
          <cell r="H2903">
            <v>1.116365678932727</v>
          </cell>
          <cell r="I2903">
            <v>33.01715383123819</v>
          </cell>
          <cell r="J2903">
            <v>38089985.477447987</v>
          </cell>
          <cell r="K2903">
            <v>1.3926349828256368</v>
          </cell>
          <cell r="L2903">
            <v>11.847232688526121</v>
          </cell>
          <cell r="M2903">
            <v>40376382.455097973</v>
          </cell>
          <cell r="N2903">
            <v>1.3486124755392233</v>
          </cell>
          <cell r="O2903">
            <v>14.375940187655889</v>
          </cell>
          <cell r="P2903"/>
          <cell r="Q2903">
            <v>123269.33637315166</v>
          </cell>
        </row>
        <row r="2904">
          <cell r="D2904">
            <v>41984</v>
          </cell>
          <cell r="E2904" t="str">
            <v/>
          </cell>
          <cell r="F2904">
            <v>82866.487893999918</v>
          </cell>
          <cell r="G2904">
            <v>1459003.0518120015</v>
          </cell>
          <cell r="H2904">
            <v>1.0759905502558289</v>
          </cell>
          <cell r="I2904">
            <v>34.870661218730369</v>
          </cell>
          <cell r="J2904">
            <v>38172851.965341985</v>
          </cell>
          <cell r="K2904">
            <v>1.3894027716001747</v>
          </cell>
          <cell r="L2904">
            <v>12.016879563949967</v>
          </cell>
          <cell r="M2904">
            <v>40418209.289265975</v>
          </cell>
          <cell r="N2904">
            <v>1.3500085212254589</v>
          </cell>
          <cell r="O2904">
            <v>14.290322101609721</v>
          </cell>
          <cell r="P2904"/>
          <cell r="Q2904">
            <v>123269.33637315166</v>
          </cell>
        </row>
        <row r="2905">
          <cell r="D2905">
            <v>41985</v>
          </cell>
          <cell r="E2905" t="str">
            <v/>
          </cell>
          <cell r="F2905">
            <v>103315.49782199902</v>
          </cell>
          <cell r="G2905">
            <v>1562318.5496340005</v>
          </cell>
          <cell r="H2905">
            <v>1.0561686815234321</v>
          </cell>
          <cell r="I2905">
            <v>35.820486195365078</v>
          </cell>
          <cell r="J2905">
            <v>38276167.463163987</v>
          </cell>
          <cell r="K2905">
            <v>1.3869404065859408</v>
          </cell>
          <cell r="L2905">
            <v>12.147532136663564</v>
          </cell>
          <cell r="M2905">
            <v>40485754.547273979</v>
          </cell>
          <cell r="N2905">
            <v>1.3522635851902203</v>
          </cell>
          <cell r="O2905">
            <v>14.152935787358434</v>
          </cell>
          <cell r="P2905"/>
          <cell r="Q2905">
            <v>123269.33637315166</v>
          </cell>
        </row>
        <row r="2906">
          <cell r="D2906">
            <v>41986</v>
          </cell>
          <cell r="E2906" t="str">
            <v/>
          </cell>
          <cell r="F2906">
            <v>109121.41168999998</v>
          </cell>
          <cell r="G2906">
            <v>1671439.9613240005</v>
          </cell>
          <cell r="H2906">
            <v>1.0430193631287703</v>
          </cell>
          <cell r="I2906">
            <v>36.465490065923902</v>
          </cell>
          <cell r="J2906">
            <v>38385288.874853984</v>
          </cell>
          <cell r="K2906">
            <v>1.3847093832316943</v>
          </cell>
          <cell r="L2906">
            <v>12.266971814831418</v>
          </cell>
          <cell r="M2906">
            <v>40549091.711085975</v>
          </cell>
          <cell r="N2906">
            <v>1.3543780914353929</v>
          </cell>
          <cell r="O2906">
            <v>14.02513432399396</v>
          </cell>
          <cell r="P2906"/>
          <cell r="Q2906">
            <v>123269.33637315166</v>
          </cell>
        </row>
        <row r="2907">
          <cell r="D2907">
            <v>41987</v>
          </cell>
          <cell r="E2907" t="str">
            <v/>
          </cell>
          <cell r="F2907">
            <v>156352.17124800154</v>
          </cell>
          <cell r="G2907">
            <v>1827792.132572002</v>
          </cell>
          <cell r="H2907">
            <v>1.0591164416006027</v>
          </cell>
          <cell r="I2907">
            <v>35.677535022428586</v>
          </cell>
          <cell r="J2907">
            <v>38541641.046101987</v>
          </cell>
          <cell r="K2907">
            <v>1.3841943715228622</v>
          </cell>
          <cell r="L2907">
            <v>12.294687504458423</v>
          </cell>
          <cell r="M2907">
            <v>40661225.223721981</v>
          </cell>
          <cell r="N2907">
            <v>1.3581224375776446</v>
          </cell>
          <cell r="O2907">
            <v>13.801234765303805</v>
          </cell>
          <cell r="P2907"/>
          <cell r="Q2907">
            <v>123269.33637315166</v>
          </cell>
        </row>
        <row r="2908">
          <cell r="D2908">
            <v>41988</v>
          </cell>
          <cell r="E2908" t="str">
            <v/>
          </cell>
          <cell r="F2908">
            <v>145867.67547199965</v>
          </cell>
          <cell r="G2908">
            <v>1973659.8080440017</v>
          </cell>
          <cell r="H2908">
            <v>1.0673970056751647</v>
          </cell>
          <cell r="I2908">
            <v>35.279159417175322</v>
          </cell>
          <cell r="J2908">
            <v>38687508.721573986</v>
          </cell>
          <cell r="K2908">
            <v>1.3833090165469346</v>
          </cell>
          <cell r="L2908">
            <v>12.342460206105576</v>
          </cell>
          <cell r="M2908">
            <v>40753205.625381984</v>
          </cell>
          <cell r="N2908">
            <v>1.3611936461035521</v>
          </cell>
          <cell r="O2908">
            <v>13.619869654667694</v>
          </cell>
          <cell r="P2908"/>
          <cell r="Q2908">
            <v>123269.33637315166</v>
          </cell>
        </row>
        <row r="2909">
          <cell r="D2909">
            <v>41989</v>
          </cell>
          <cell r="E2909" t="str">
            <v/>
          </cell>
          <cell r="F2909">
            <v>139157.52314599851</v>
          </cell>
          <cell r="G2909">
            <v>2112817.3311900003</v>
          </cell>
          <cell r="H2909">
            <v>1.0712403188384165</v>
          </cell>
          <cell r="I2909">
            <v>35.095847419537975</v>
          </cell>
          <cell r="J2909">
            <v>38826666.244719982</v>
          </cell>
          <cell r="K2909">
            <v>1.3821925568577409</v>
          </cell>
          <cell r="L2909">
            <v>12.402932035999203</v>
          </cell>
          <cell r="M2909">
            <v>40851067.720401987</v>
          </cell>
          <cell r="N2909">
            <v>1.3644613037086821</v>
          </cell>
          <cell r="O2909">
            <v>13.429144270752458</v>
          </cell>
          <cell r="P2909"/>
          <cell r="Q2909">
            <v>123269.33637315166</v>
          </cell>
        </row>
        <row r="2910">
          <cell r="D2910">
            <v>41990</v>
          </cell>
          <cell r="E2910" t="str">
            <v/>
          </cell>
          <cell r="F2910">
            <v>138543.77758600126</v>
          </cell>
          <cell r="G2910">
            <v>2251361.1087760017</v>
          </cell>
          <cell r="H2910">
            <v>1.0743386011075542</v>
          </cell>
          <cell r="I2910">
            <v>34.948799528821617</v>
          </cell>
          <cell r="J2910">
            <v>38965210.02230598</v>
          </cell>
          <cell r="K2910">
            <v>1.3810640997126395</v>
          </cell>
          <cell r="L2910">
            <v>12.464313977135976</v>
          </cell>
          <cell r="M2910">
            <v>40946218.149371982</v>
          </cell>
          <cell r="N2910">
            <v>1.3676383844642521</v>
          </cell>
          <cell r="O2910">
            <v>13.245903304721107</v>
          </cell>
          <cell r="P2910"/>
          <cell r="Q2910">
            <v>123269.33637315166</v>
          </cell>
        </row>
        <row r="2911">
          <cell r="D2911">
            <v>41991</v>
          </cell>
          <cell r="E2911" t="str">
            <v/>
          </cell>
          <cell r="F2911">
            <v>126170.90694000016</v>
          </cell>
          <cell r="G2911">
            <v>2377532.0157160019</v>
          </cell>
          <cell r="H2911">
            <v>1.0715163711467073</v>
          </cell>
          <cell r="I2911">
            <v>35.082719313894529</v>
          </cell>
          <cell r="J2911">
            <v>39091380.929245979</v>
          </cell>
          <cell r="K2911">
            <v>1.379508829979486</v>
          </cell>
          <cell r="L2911">
            <v>12.549342493417171</v>
          </cell>
          <cell r="M2911">
            <v>41033173.825239971</v>
          </cell>
          <cell r="N2911">
            <v>1.3705417489577361</v>
          </cell>
          <cell r="O2911">
            <v>13.080329254509316</v>
          </cell>
          <cell r="P2911"/>
          <cell r="Q2911">
            <v>123269.33637315166</v>
          </cell>
        </row>
        <row r="2912">
          <cell r="D2912">
            <v>41992</v>
          </cell>
          <cell r="E2912" t="str">
            <v/>
          </cell>
          <cell r="F2912">
            <v>108267.45002199918</v>
          </cell>
          <cell r="G2912">
            <v>2485799.4657380008</v>
          </cell>
          <cell r="H2912">
            <v>1.0613470849901583</v>
          </cell>
          <cell r="I2912">
            <v>35.569757460356598</v>
          </cell>
          <cell r="J2912">
            <v>39199648.379267976</v>
          </cell>
          <cell r="K2912">
            <v>1.3773379681790807</v>
          </cell>
          <cell r="L2912">
            <v>12.668863634470318</v>
          </cell>
          <cell r="M2912">
            <v>41065675.70040597</v>
          </cell>
          <cell r="N2912">
            <v>1.3716263087348213</v>
          </cell>
          <cell r="O2912">
            <v>13.018936460067588</v>
          </cell>
          <cell r="P2912"/>
          <cell r="Q2912">
            <v>123269.33637315166</v>
          </cell>
        </row>
        <row r="2913">
          <cell r="D2913">
            <v>41993</v>
          </cell>
          <cell r="E2913" t="str">
            <v/>
          </cell>
          <cell r="F2913">
            <v>109850.96695400018</v>
          </cell>
          <cell r="G2913">
            <v>2595650.4326920011</v>
          </cell>
          <cell r="H2913">
            <v>1.0528370270586362</v>
          </cell>
          <cell r="I2913">
            <v>35.982775962042666</v>
          </cell>
          <cell r="J2913">
            <v>39309499.346221976</v>
          </cell>
          <cell r="K2913">
            <v>1.37524122965256</v>
          </cell>
          <cell r="L2913">
            <v>12.785234883925023</v>
          </cell>
          <cell r="M2913">
            <v>41113702.398907967</v>
          </cell>
          <cell r="N2913">
            <v>1.3732294079713403</v>
          </cell>
          <cell r="O2913">
            <v>12.92864505800322</v>
          </cell>
          <cell r="P2913"/>
          <cell r="Q2913">
            <v>123269.33637315166</v>
          </cell>
        </row>
        <row r="2914">
          <cell r="D2914">
            <v>41994</v>
          </cell>
          <cell r="E2914" t="str">
            <v/>
          </cell>
          <cell r="F2914">
            <v>128641.72036600072</v>
          </cell>
          <cell r="G2914">
            <v>2724292.1530580018</v>
          </cell>
          <cell r="H2914">
            <v>1.0523963345755611</v>
          </cell>
          <cell r="I2914">
            <v>36.004300237149586</v>
          </cell>
          <cell r="J2914">
            <v>39438141.066587977</v>
          </cell>
          <cell r="K2914">
            <v>1.3738170690006235</v>
          </cell>
          <cell r="L2914">
            <v>12.864801698740136</v>
          </cell>
          <cell r="M2914">
            <v>41190503.192911975</v>
          </cell>
          <cell r="N2914">
            <v>1.3757935810888091</v>
          </cell>
          <cell r="O2914">
            <v>12.78534381650177</v>
          </cell>
          <cell r="P2914"/>
          <cell r="Q2914">
            <v>123269.33637315166</v>
          </cell>
        </row>
        <row r="2915">
          <cell r="D2915">
            <v>41995</v>
          </cell>
          <cell r="E2915" t="str">
            <v/>
          </cell>
          <cell r="F2915">
            <v>82109.307321999615</v>
          </cell>
          <cell r="G2915">
            <v>2806401.4603800015</v>
          </cell>
          <cell r="H2915">
            <v>1.034837263651637</v>
          </cell>
          <cell r="I2915">
            <v>36.87294142785008</v>
          </cell>
          <cell r="J2915">
            <v>39520250.37390998</v>
          </cell>
          <cell r="K2915">
            <v>1.37079107343</v>
          </cell>
          <cell r="L2915">
            <v>13.035278019895857</v>
          </cell>
          <cell r="M2915">
            <v>41215904.467827976</v>
          </cell>
          <cell r="N2915">
            <v>1.3766409693060773</v>
          </cell>
          <cell r="O2915">
            <v>12.738288631705274</v>
          </cell>
          <cell r="P2915"/>
          <cell r="Q2915">
            <v>123269.33637315166</v>
          </cell>
        </row>
        <row r="2916">
          <cell r="D2916">
            <v>41996</v>
          </cell>
          <cell r="E2916" t="str">
            <v/>
          </cell>
          <cell r="F2916">
            <v>88936.759459999739</v>
          </cell>
          <cell r="G2916">
            <v>2895338.2198400013</v>
          </cell>
          <cell r="H2916">
            <v>1.0212131754060776</v>
          </cell>
          <cell r="I2916">
            <v>37.561915542731327</v>
          </cell>
          <cell r="J2916">
            <v>39609187.133369982</v>
          </cell>
          <cell r="K2916">
            <v>1.3680266514796795</v>
          </cell>
          <cell r="L2916">
            <v>13.192711793911293</v>
          </cell>
          <cell r="M2916">
            <v>41249232.39428398</v>
          </cell>
          <cell r="N2916">
            <v>1.377753111937372</v>
          </cell>
          <cell r="O2916">
            <v>12.676758424022182</v>
          </cell>
          <cell r="P2916"/>
          <cell r="Q2916">
            <v>123269.33637315166</v>
          </cell>
        </row>
        <row r="2917">
          <cell r="D2917">
            <v>41997</v>
          </cell>
          <cell r="E2917" t="str">
            <v/>
          </cell>
          <cell r="F2917">
            <v>80644.830098000617</v>
          </cell>
          <cell r="G2917">
            <v>2975983.0499380021</v>
          </cell>
          <cell r="H2917">
            <v>1.0059216460130471</v>
          </cell>
          <cell r="I2917">
            <v>38.35109074299767</v>
          </cell>
          <cell r="J2917">
            <v>39689831.963467985</v>
          </cell>
          <cell r="K2917">
            <v>1.3650004952528334</v>
          </cell>
          <cell r="L2917">
            <v>13.366919440409031</v>
          </cell>
          <cell r="M2917">
            <v>41142461.513829976</v>
          </cell>
          <cell r="N2917">
            <v>1.3741858586144082</v>
          </cell>
          <cell r="O2917">
            <v>12.875031981220298</v>
          </cell>
          <cell r="P2917"/>
          <cell r="Q2917">
            <v>123269.33637315166</v>
          </cell>
        </row>
        <row r="2918">
          <cell r="D2918">
            <v>41998</v>
          </cell>
          <cell r="E2918" t="str">
            <v/>
          </cell>
          <cell r="F2918">
            <v>87574.482275999588</v>
          </cell>
          <cell r="G2918">
            <v>3063557.5322140018</v>
          </cell>
          <cell r="H2918">
            <v>0.99410206052873673</v>
          </cell>
          <cell r="I2918">
            <v>38.972760457879232</v>
          </cell>
          <cell r="J2918">
            <v>39777406.445743985</v>
          </cell>
          <cell r="K2918">
            <v>1.3622372055078942</v>
          </cell>
          <cell r="L2918">
            <v>13.527712347887844</v>
          </cell>
          <cell r="M2918">
            <v>40953549.403747983</v>
          </cell>
          <cell r="N2918">
            <v>1.3678750404450366</v>
          </cell>
          <cell r="O2918">
            <v>13.2323401900869</v>
          </cell>
          <cell r="P2918"/>
          <cell r="Q2918">
            <v>123269.33637315166</v>
          </cell>
        </row>
        <row r="2919">
          <cell r="D2919">
            <v>41999</v>
          </cell>
          <cell r="E2919" t="str">
            <v/>
          </cell>
          <cell r="F2919">
            <v>86468.482075999913</v>
          </cell>
          <cell r="G2919">
            <v>3150026.0142900017</v>
          </cell>
          <cell r="H2919">
            <v>0.98284658835763272</v>
          </cell>
          <cell r="I2919">
            <v>39.57435126328641</v>
          </cell>
          <cell r="J2919">
            <v>39863874.927819982</v>
          </cell>
          <cell r="K2919">
            <v>1.359459430967352</v>
          </cell>
          <cell r="L2919">
            <v>13.69101259208232</v>
          </cell>
          <cell r="M2919">
            <v>40845960.318129987</v>
          </cell>
          <cell r="N2919">
            <v>1.3642804713309016</v>
          </cell>
          <cell r="O2919">
            <v>13.439638946368081</v>
          </cell>
          <cell r="P2919"/>
          <cell r="Q2919">
            <v>123269.33637315166</v>
          </cell>
        </row>
        <row r="2920">
          <cell r="D2920">
            <v>42000</v>
          </cell>
          <cell r="E2920" t="str">
            <v/>
          </cell>
          <cell r="F2920">
            <v>72551.239124000815</v>
          </cell>
          <cell r="G2920">
            <v>3222577.2534140027</v>
          </cell>
          <cell r="H2920">
            <v>0.96824333286021635</v>
          </cell>
          <cell r="I2920">
            <v>40.369000367750907</v>
          </cell>
          <cell r="J2920">
            <v>39936426.166943982</v>
          </cell>
          <cell r="K2920">
            <v>1.3562322865417542</v>
          </cell>
          <cell r="L2920">
            <v>13.882841222618136</v>
          </cell>
          <cell r="M2920">
            <v>40709788.700321987</v>
          </cell>
          <cell r="N2920">
            <v>1.3597312339828522</v>
          </cell>
          <cell r="O2920">
            <v>13.705974472403071</v>
          </cell>
          <cell r="P2920"/>
          <cell r="Q2920">
            <v>123269.33637315166</v>
          </cell>
        </row>
        <row r="2921">
          <cell r="D2921">
            <v>42001</v>
          </cell>
          <cell r="E2921" t="str">
            <v/>
          </cell>
          <cell r="F2921">
            <v>101910.92479599916</v>
          </cell>
          <cell r="G2921">
            <v>3324488.1782100019</v>
          </cell>
          <cell r="H2921">
            <v>0.96318942036762034</v>
          </cell>
          <cell r="I2921">
            <v>40.647766745285786</v>
          </cell>
          <cell r="J2921">
            <v>40038337.091739982</v>
          </cell>
          <cell r="K2921">
            <v>1.3540249404740932</v>
          </cell>
          <cell r="L2921">
            <v>14.015366112619221</v>
          </cell>
          <cell r="M2921">
            <v>40547234.647033989</v>
          </cell>
          <cell r="N2921">
            <v>1.3543008150384199</v>
          </cell>
          <cell r="O2921">
            <v>14.029787587771313</v>
          </cell>
          <cell r="P2921"/>
          <cell r="Q2921">
            <v>123269.33637315166</v>
          </cell>
        </row>
        <row r="2922">
          <cell r="D2922">
            <v>42002</v>
          </cell>
          <cell r="E2922" t="str">
            <v/>
          </cell>
          <cell r="F2922">
            <v>76213.391461999388</v>
          </cell>
          <cell r="G2922">
            <v>3400701.5696720015</v>
          </cell>
          <cell r="H2922">
            <v>0.95129555182338688</v>
          </cell>
          <cell r="I2922">
            <v>41.311506461350831</v>
          </cell>
          <cell r="J2922">
            <v>40114550.483201981</v>
          </cell>
          <cell r="K2922">
            <v>1.3509704849237922</v>
          </cell>
          <cell r="L2922">
            <v>14.200524195455944</v>
          </cell>
          <cell r="M2922">
            <v>40430302.353015989</v>
          </cell>
          <cell r="N2922">
            <v>1.3503941959407493</v>
          </cell>
          <cell r="O2922">
            <v>14.266745493235899</v>
          </cell>
          <cell r="P2922"/>
          <cell r="Q2922">
            <v>123269.33637315166</v>
          </cell>
        </row>
        <row r="2923">
          <cell r="D2923">
            <v>42003</v>
          </cell>
          <cell r="E2923" t="str">
            <v/>
          </cell>
          <cell r="F2923">
            <v>72937.669798000832</v>
          </cell>
          <cell r="G2923">
            <v>3473639.2394700022</v>
          </cell>
          <cell r="H2923">
            <v>0.93930881803805111</v>
          </cell>
          <cell r="I2923">
            <v>41.991447092851963</v>
          </cell>
          <cell r="J2923">
            <v>40187488.152999982</v>
          </cell>
          <cell r="K2923">
            <v>1.3478314222516976</v>
          </cell>
          <cell r="L2923">
            <v>14.392971815633004</v>
          </cell>
          <cell r="M2923">
            <v>40350081.902003989</v>
          </cell>
          <cell r="N2923">
            <v>1.347713777408863</v>
          </cell>
          <cell r="O2923">
            <v>14.431286323076343</v>
          </cell>
          <cell r="P2923"/>
          <cell r="Q2923">
            <v>123269.33637315166</v>
          </cell>
        </row>
        <row r="2924">
          <cell r="D2924">
            <v>42004</v>
          </cell>
          <cell r="E2924" t="str">
            <v>*</v>
          </cell>
          <cell r="F2924">
            <v>83584.488503998844</v>
          </cell>
          <cell r="G2924">
            <v>3557223.7279740013</v>
          </cell>
          <cell r="H2924">
            <v>0.93088156301848102</v>
          </cell>
          <cell r="I2924">
            <v>42.476163117930234</v>
          </cell>
          <cell r="J2924">
            <v>40271072.641503982</v>
          </cell>
          <cell r="K2924">
            <v>1.3450738172652816</v>
          </cell>
          <cell r="L2924">
            <v>14.563853199694643</v>
          </cell>
          <cell r="M2924">
            <v>40271072.641503982</v>
          </cell>
          <cell r="N2924">
            <v>1.3450738172652816</v>
          </cell>
          <cell r="O2924">
            <v>14.594913037489654</v>
          </cell>
          <cell r="P2924"/>
          <cell r="Q2924">
            <v>123269.33637315166</v>
          </cell>
        </row>
        <row r="2925">
          <cell r="D2925">
            <v>42005</v>
          </cell>
          <cell r="E2925" t="str">
            <v/>
          </cell>
          <cell r="F2925">
            <v>77947.741074000573</v>
          </cell>
          <cell r="G2925">
            <v>77947.741074000573</v>
          </cell>
          <cell r="H2925">
            <v>0.54549396053281296</v>
          </cell>
          <cell r="I2925">
            <v>76.872869217436104</v>
          </cell>
          <cell r="J2925">
            <v>77947.741074000573</v>
          </cell>
          <cell r="K2925">
            <v>0.54549396053281296</v>
          </cell>
          <cell r="L2925">
            <v>76.872869217436104</v>
          </cell>
          <cell r="M2925">
            <v>40150211.369923994</v>
          </cell>
          <cell r="N2925">
            <v>1.3409350467148133</v>
          </cell>
          <cell r="O2925">
            <v>13.254601931546405</v>
          </cell>
          <cell r="P2925"/>
          <cell r="Q2925">
            <v>142893.86631863873</v>
          </cell>
        </row>
        <row r="2926">
          <cell r="D2926">
            <v>42006</v>
          </cell>
          <cell r="E2926" t="str">
            <v/>
          </cell>
          <cell r="F2926">
            <v>80588.381481999502</v>
          </cell>
          <cell r="G2926">
            <v>158536.12255600007</v>
          </cell>
          <cell r="H2926">
            <v>0.55473382672171778</v>
          </cell>
          <cell r="I2926">
            <v>76.112745749833323</v>
          </cell>
          <cell r="J2926">
            <v>158536.12255600007</v>
          </cell>
          <cell r="K2926">
            <v>0.55473382672171778</v>
          </cell>
          <cell r="L2926">
            <v>76.112745749833323</v>
          </cell>
          <cell r="M2926">
            <v>40040067.805917986</v>
          </cell>
          <cell r="N2926">
            <v>1.3371548276971721</v>
          </cell>
          <cell r="O2926">
            <v>13.498571906421253</v>
          </cell>
          <cell r="P2926"/>
          <cell r="Q2926">
            <v>142893.86631863873</v>
          </cell>
        </row>
        <row r="2927">
          <cell r="D2927">
            <v>42007</v>
          </cell>
          <cell r="E2927" t="str">
            <v/>
          </cell>
          <cell r="F2927">
            <v>68260.231224001545</v>
          </cell>
          <cell r="G2927">
            <v>226796.35378000163</v>
          </cell>
          <cell r="H2927">
            <v>0.52905549091068971</v>
          </cell>
          <cell r="I2927">
            <v>78.222264090990649</v>
          </cell>
          <cell r="J2927">
            <v>226796.35378000163</v>
          </cell>
          <cell r="K2927">
            <v>0.52905549091068971</v>
          </cell>
          <cell r="L2927">
            <v>78.222264090990649</v>
          </cell>
          <cell r="M2927">
            <v>39768395.550427996</v>
          </cell>
          <cell r="N2927">
            <v>1.3279812750571451</v>
          </cell>
          <cell r="O2927">
            <v>14.106351230131242</v>
          </cell>
          <cell r="P2927"/>
          <cell r="Q2927">
            <v>142893.86631863873</v>
          </cell>
        </row>
        <row r="2928">
          <cell r="D2928">
            <v>42008</v>
          </cell>
          <cell r="E2928" t="str">
            <v/>
          </cell>
          <cell r="F2928">
            <v>72378.123753998618</v>
          </cell>
          <cell r="G2928">
            <v>299174.47753400024</v>
          </cell>
          <cell r="H2928">
            <v>0.52342078292372551</v>
          </cell>
          <cell r="I2928">
            <v>78.683524427686365</v>
          </cell>
          <cell r="J2928">
            <v>299174.47753400024</v>
          </cell>
          <cell r="K2928">
            <v>0.52342078292372551</v>
          </cell>
          <cell r="L2928">
            <v>78.683524427686365</v>
          </cell>
          <cell r="M2928">
            <v>39479603.737526</v>
          </cell>
          <cell r="N2928">
            <v>1.3182374889401283</v>
          </cell>
          <cell r="O2928">
            <v>14.776780719059012</v>
          </cell>
          <cell r="P2928"/>
          <cell r="Q2928">
            <v>142893.86631863873</v>
          </cell>
        </row>
        <row r="2929">
          <cell r="D2929">
            <v>42009</v>
          </cell>
          <cell r="E2929" t="str">
            <v/>
          </cell>
          <cell r="F2929">
            <v>60061.064742000031</v>
          </cell>
          <cell r="G2929">
            <v>359235.54227600025</v>
          </cell>
          <cell r="H2929">
            <v>0.5028005071609466</v>
          </cell>
          <cell r="I2929">
            <v>80.363307360680523</v>
          </cell>
          <cell r="J2929">
            <v>359235.54227600025</v>
          </cell>
          <cell r="K2929">
            <v>0.5028005071609466</v>
          </cell>
          <cell r="L2929">
            <v>80.363307360680523</v>
          </cell>
          <cell r="M2929">
            <v>39234609.503405988</v>
          </cell>
          <cell r="N2929">
            <v>1.3099574888125225</v>
          </cell>
          <cell r="O2929">
            <v>15.367074555645498</v>
          </cell>
          <cell r="P2929"/>
          <cell r="Q2929">
            <v>142893.86631863873</v>
          </cell>
        </row>
        <row r="2930">
          <cell r="D2930">
            <v>42010</v>
          </cell>
          <cell r="E2930" t="str">
            <v/>
          </cell>
          <cell r="F2930">
            <v>72427.55351800035</v>
          </cell>
          <cell r="G2930">
            <v>431663.0957940006</v>
          </cell>
          <cell r="H2930">
            <v>0.50347751903201132</v>
          </cell>
          <cell r="I2930">
            <v>80.308402097043086</v>
          </cell>
          <cell r="J2930">
            <v>431663.0957940006</v>
          </cell>
          <cell r="K2930">
            <v>0.50347751903201132</v>
          </cell>
          <cell r="L2930">
            <v>80.308402097043086</v>
          </cell>
          <cell r="M2930">
            <v>38991100.475610003</v>
          </cell>
          <cell r="N2930">
            <v>1.301728331089558</v>
          </cell>
          <cell r="O2930">
            <v>15.972860738433292</v>
          </cell>
          <cell r="P2930"/>
          <cell r="Q2930">
            <v>142893.86631863873</v>
          </cell>
        </row>
        <row r="2931">
          <cell r="D2931">
            <v>42011</v>
          </cell>
          <cell r="E2931" t="str">
            <v/>
          </cell>
          <cell r="F2931">
            <v>63404.386049999855</v>
          </cell>
          <cell r="G2931">
            <v>495067.48184400046</v>
          </cell>
          <cell r="H2931">
            <v>0.49494025040939987</v>
          </cell>
          <cell r="I2931">
            <v>80.999309634112905</v>
          </cell>
          <cell r="J2931">
            <v>495067.48184400046</v>
          </cell>
          <cell r="K2931">
            <v>0.49494025040939987</v>
          </cell>
          <cell r="L2931">
            <v>80.999309634112905</v>
          </cell>
          <cell r="M2931">
            <v>38727454.258351997</v>
          </cell>
          <cell r="N2931">
            <v>1.292828189558507</v>
          </cell>
          <cell r="O2931">
            <v>16.649893808478812</v>
          </cell>
          <cell r="P2931"/>
          <cell r="Q2931">
            <v>142893.86631863873</v>
          </cell>
        </row>
        <row r="2932">
          <cell r="D2932">
            <v>42012</v>
          </cell>
          <cell r="E2932" t="str">
            <v/>
          </cell>
          <cell r="F2932">
            <v>60111.428526001</v>
          </cell>
          <cell r="G2932">
            <v>555178.91037000145</v>
          </cell>
          <cell r="H2932">
            <v>0.48565670160747954</v>
          </cell>
          <cell r="I2932">
            <v>81.746645909651676</v>
          </cell>
          <cell r="J2932">
            <v>555178.91037000145</v>
          </cell>
          <cell r="K2932">
            <v>0.48565670160747954</v>
          </cell>
          <cell r="L2932">
            <v>81.746645909651676</v>
          </cell>
          <cell r="M2932">
            <v>38487406.148195997</v>
          </cell>
          <cell r="N2932">
            <v>1.2847171098738293</v>
          </cell>
          <cell r="O2932">
            <v>17.287027720337235</v>
          </cell>
          <cell r="P2932"/>
          <cell r="Q2932">
            <v>142893.86631863873</v>
          </cell>
        </row>
        <row r="2933">
          <cell r="D2933">
            <v>42013</v>
          </cell>
          <cell r="E2933" t="str">
            <v/>
          </cell>
          <cell r="F2933">
            <v>61947.305341998632</v>
          </cell>
          <cell r="G2933">
            <v>617126.21571200003</v>
          </cell>
          <cell r="H2933">
            <v>0.47986370087189339</v>
          </cell>
          <cell r="I2933">
            <v>82.210621537351614</v>
          </cell>
          <cell r="J2933">
            <v>617126.21571200003</v>
          </cell>
          <cell r="K2933">
            <v>0.47986370087189339</v>
          </cell>
          <cell r="L2933">
            <v>82.210621537351614</v>
          </cell>
          <cell r="M2933">
            <v>38313260.249383986</v>
          </cell>
          <cell r="N2933">
            <v>1.2788069241470277</v>
          </cell>
          <cell r="O2933">
            <v>17.76354728100149</v>
          </cell>
          <cell r="P2933"/>
          <cell r="Q2933">
            <v>142893.86631863873</v>
          </cell>
        </row>
        <row r="2934">
          <cell r="D2934">
            <v>42014</v>
          </cell>
          <cell r="E2934" t="str">
            <v/>
          </cell>
          <cell r="F2934">
            <v>46401.140554000449</v>
          </cell>
          <cell r="G2934">
            <v>663527.35626600054</v>
          </cell>
          <cell r="H2934">
            <v>0.46434978166690688</v>
          </cell>
          <cell r="I2934">
            <v>83.442813283653479</v>
          </cell>
          <cell r="J2934">
            <v>663527.35626600054</v>
          </cell>
          <cell r="K2934">
            <v>0.46434978166690688</v>
          </cell>
          <cell r="L2934">
            <v>83.442813283653479</v>
          </cell>
          <cell r="M2934">
            <v>38171872.989707991</v>
          </cell>
          <cell r="N2934">
            <v>1.2739909599906072</v>
          </cell>
          <cell r="O2934">
            <v>18.159579994152875</v>
          </cell>
          <cell r="P2934"/>
          <cell r="Q2934">
            <v>142893.86631863873</v>
          </cell>
        </row>
        <row r="2935">
          <cell r="D2935">
            <v>42015</v>
          </cell>
          <cell r="E2935" t="str">
            <v/>
          </cell>
          <cell r="F2935">
            <v>76454.957823999968</v>
          </cell>
          <cell r="G2935">
            <v>739982.31409000047</v>
          </cell>
          <cell r="H2935">
            <v>0.47077681635907037</v>
          </cell>
          <cell r="I2935">
            <v>82.934299081996869</v>
          </cell>
          <cell r="J2935">
            <v>739982.31409000047</v>
          </cell>
          <cell r="K2935">
            <v>0.47077681635907037</v>
          </cell>
          <cell r="L2935">
            <v>82.934299081996869</v>
          </cell>
          <cell r="M2935">
            <v>38075008.915071987</v>
          </cell>
          <cell r="N2935">
            <v>1.2706615813919007</v>
          </cell>
          <cell r="O2935">
            <v>18.437461210548289</v>
          </cell>
          <cell r="P2935"/>
          <cell r="Q2935">
            <v>142893.86631863873</v>
          </cell>
        </row>
        <row r="2936">
          <cell r="D2936">
            <v>42016</v>
          </cell>
          <cell r="E2936" t="str">
            <v/>
          </cell>
          <cell r="F2936">
            <v>51912.055866000177</v>
          </cell>
          <cell r="G2936">
            <v>791894.36995600059</v>
          </cell>
          <cell r="H2936">
            <v>0.46181966515749368</v>
          </cell>
          <cell r="I2936">
            <v>83.642182171615104</v>
          </cell>
          <cell r="J2936">
            <v>791894.36995600059</v>
          </cell>
          <cell r="K2936">
            <v>0.46181966515749368</v>
          </cell>
          <cell r="L2936">
            <v>83.642182171615104</v>
          </cell>
          <cell r="M2936">
            <v>37951058.180353992</v>
          </cell>
          <cell r="N2936">
            <v>1.2664288252770595</v>
          </cell>
          <cell r="O2936">
            <v>18.79560901590397</v>
          </cell>
          <cell r="P2936"/>
          <cell r="Q2936">
            <v>142893.86631863873</v>
          </cell>
        </row>
        <row r="2937">
          <cell r="D2937">
            <v>42017</v>
          </cell>
          <cell r="E2937" t="str">
            <v/>
          </cell>
          <cell r="F2937">
            <v>59078.326956000805</v>
          </cell>
          <cell r="G2937">
            <v>850972.69691200135</v>
          </cell>
          <cell r="H2937">
            <v>0.45809830687926284</v>
          </cell>
          <cell r="I2937">
            <v>83.934536945270693</v>
          </cell>
          <cell r="J2937">
            <v>850972.69691200135</v>
          </cell>
          <cell r="K2937">
            <v>0.45809830687926284</v>
          </cell>
          <cell r="L2937">
            <v>83.934536945270693</v>
          </cell>
          <cell r="M2937">
            <v>37852125.058141991</v>
          </cell>
          <cell r="N2937">
            <v>1.2630314877653357</v>
          </cell>
          <cell r="O2937">
            <v>19.08703476465573</v>
          </cell>
          <cell r="P2937"/>
          <cell r="Q2937">
            <v>142893.86631863873</v>
          </cell>
        </row>
        <row r="2938">
          <cell r="D2938">
            <v>42018</v>
          </cell>
          <cell r="E2938" t="str">
            <v/>
          </cell>
          <cell r="F2938">
            <v>45518.206367999876</v>
          </cell>
          <cell r="G2938">
            <v>896490.90328000125</v>
          </cell>
          <cell r="H2938">
            <v>0.4481302533812645</v>
          </cell>
          <cell r="I2938">
            <v>84.712134059071118</v>
          </cell>
          <cell r="J2938">
            <v>896490.90328000125</v>
          </cell>
          <cell r="K2938">
            <v>0.4481302533812645</v>
          </cell>
          <cell r="L2938">
            <v>84.712134059071118</v>
          </cell>
          <cell r="M2938">
            <v>37724092.023101993</v>
          </cell>
          <cell r="N2938">
            <v>1.2586637481246254</v>
          </cell>
          <cell r="O2938">
            <v>19.466923211550547</v>
          </cell>
          <cell r="P2938"/>
          <cell r="Q2938">
            <v>142893.86631863873</v>
          </cell>
        </row>
        <row r="2939">
          <cell r="D2939">
            <v>42019</v>
          </cell>
          <cell r="E2939" t="str">
            <v/>
          </cell>
          <cell r="F2939">
            <v>61664.687495998885</v>
          </cell>
          <cell r="G2939">
            <v>958155.59077600017</v>
          </cell>
          <cell r="H2939">
            <v>0.44702436172191901</v>
          </cell>
          <cell r="I2939">
            <v>84.797881629082838</v>
          </cell>
          <cell r="J2939">
            <v>958155.59077600017</v>
          </cell>
          <cell r="K2939">
            <v>0.44702436172191901</v>
          </cell>
          <cell r="L2939">
            <v>84.797881629082838</v>
          </cell>
          <cell r="M2939">
            <v>37613428.06473399</v>
          </cell>
          <cell r="N2939">
            <v>1.2548761468065364</v>
          </cell>
          <cell r="O2939">
            <v>19.801136140485031</v>
          </cell>
          <cell r="P2939"/>
          <cell r="Q2939">
            <v>142893.86631863873</v>
          </cell>
        </row>
        <row r="2940">
          <cell r="D2940">
            <v>42020</v>
          </cell>
          <cell r="E2940" t="str">
            <v/>
          </cell>
          <cell r="F2940">
            <v>78744.484242001447</v>
          </cell>
          <cell r="G2940">
            <v>1036900.0750180016</v>
          </cell>
          <cell r="H2940">
            <v>0.45352719720042978</v>
          </cell>
          <cell r="I2940">
            <v>84.292150833480633</v>
          </cell>
          <cell r="J2940">
            <v>1036900.0750180016</v>
          </cell>
          <cell r="K2940">
            <v>0.45352719720042978</v>
          </cell>
          <cell r="L2940">
            <v>84.292150833480633</v>
          </cell>
          <cell r="M2940">
            <v>37485112.530524001</v>
          </cell>
          <cell r="N2940">
            <v>1.2505002655749524</v>
          </cell>
          <cell r="O2940">
            <v>20.192822155162805</v>
          </cell>
          <cell r="P2940"/>
          <cell r="Q2940">
            <v>142893.86631863873</v>
          </cell>
        </row>
        <row r="2941">
          <cell r="D2941">
            <v>42021</v>
          </cell>
          <cell r="E2941" t="str">
            <v/>
          </cell>
          <cell r="F2941">
            <v>83839.610609998577</v>
          </cell>
          <cell r="G2941">
            <v>1120739.6856280002</v>
          </cell>
          <cell r="H2941">
            <v>0.46136244724082603</v>
          </cell>
          <cell r="I2941">
            <v>83.67815905054141</v>
          </cell>
          <cell r="J2941">
            <v>1120739.6856280002</v>
          </cell>
          <cell r="K2941">
            <v>0.46136244724082603</v>
          </cell>
          <cell r="L2941">
            <v>83.67815905054141</v>
          </cell>
          <cell r="M2941">
            <v>37395682.43338</v>
          </cell>
          <cell r="N2941">
            <v>1.2474221653177362</v>
          </cell>
          <cell r="O2941">
            <v>20.471935528086039</v>
          </cell>
          <cell r="P2941"/>
          <cell r="Q2941">
            <v>142893.86631863873</v>
          </cell>
        </row>
        <row r="2942">
          <cell r="D2942">
            <v>42022</v>
          </cell>
          <cell r="E2942" t="str">
            <v/>
          </cell>
          <cell r="F2942">
            <v>69344.952058001174</v>
          </cell>
          <cell r="G2942">
            <v>1190084.6376860014</v>
          </cell>
          <cell r="H2942">
            <v>0.46269175093454568</v>
          </cell>
          <cell r="I2942">
            <v>83.573517121555625</v>
          </cell>
          <cell r="J2942">
            <v>1190084.6376860014</v>
          </cell>
          <cell r="K2942">
            <v>0.46269175093454568</v>
          </cell>
          <cell r="L2942">
            <v>83.573517121555625</v>
          </cell>
          <cell r="M2942">
            <v>37239626.355252005</v>
          </cell>
          <cell r="N2942">
            <v>1.2421222326960162</v>
          </cell>
          <cell r="O2942">
            <v>20.959507964830348</v>
          </cell>
          <cell r="P2942"/>
          <cell r="Q2942">
            <v>142893.86631863873</v>
          </cell>
        </row>
        <row r="2943">
          <cell r="D2943">
            <v>42023</v>
          </cell>
          <cell r="E2943" t="str">
            <v/>
          </cell>
          <cell r="F2943">
            <v>83982.669677999118</v>
          </cell>
          <cell r="G2943">
            <v>1274067.3073640005</v>
          </cell>
          <cell r="H2943">
            <v>0.46927258530650351</v>
          </cell>
          <cell r="I2943">
            <v>83.053574355939347</v>
          </cell>
          <cell r="J2943">
            <v>1274067.3073640005</v>
          </cell>
          <cell r="K2943">
            <v>0.46927258530650351</v>
          </cell>
          <cell r="L2943">
            <v>83.053574355939347</v>
          </cell>
          <cell r="M2943">
            <v>37136217.107566006</v>
          </cell>
          <cell r="N2943">
            <v>1.2385789987016413</v>
          </cell>
          <cell r="O2943">
            <v>21.290427332365258</v>
          </cell>
          <cell r="P2943"/>
          <cell r="Q2943">
            <v>142893.86631863873</v>
          </cell>
        </row>
        <row r="2944">
          <cell r="D2944">
            <v>42024</v>
          </cell>
          <cell r="E2944" t="str">
            <v/>
          </cell>
          <cell r="F2944">
            <v>83351.385242000993</v>
          </cell>
          <cell r="G2944">
            <v>1357418.6926060014</v>
          </cell>
          <cell r="H2944">
            <v>0.47497444347229578</v>
          </cell>
          <cell r="I2944">
            <v>82.600655960436271</v>
          </cell>
          <cell r="J2944">
            <v>1357418.6926060014</v>
          </cell>
          <cell r="K2944">
            <v>0.47497444347229578</v>
          </cell>
          <cell r="L2944">
            <v>82.600655960436271</v>
          </cell>
          <cell r="M2944">
            <v>37045362.629934013</v>
          </cell>
          <cell r="N2944">
            <v>1.2354550015589911</v>
          </cell>
          <cell r="O2944">
            <v>21.585501741000378</v>
          </cell>
          <cell r="P2944"/>
          <cell r="Q2944">
            <v>142893.86631863873</v>
          </cell>
        </row>
        <row r="2945">
          <cell r="D2945">
            <v>42025</v>
          </cell>
          <cell r="E2945" t="str">
            <v/>
          </cell>
          <cell r="F2945">
            <v>88048.73997399857</v>
          </cell>
          <cell r="G2945">
            <v>1445467.43258</v>
          </cell>
          <cell r="H2945">
            <v>0.48169865003387669</v>
          </cell>
          <cell r="I2945">
            <v>82.06386588381605</v>
          </cell>
          <cell r="J2945">
            <v>1445467.43258</v>
          </cell>
          <cell r="K2945">
            <v>0.48169865003387669</v>
          </cell>
          <cell r="L2945">
            <v>82.06386588381605</v>
          </cell>
          <cell r="M2945">
            <v>36960677.822932005</v>
          </cell>
          <cell r="N2945">
            <v>1.2325372202523872</v>
          </cell>
          <cell r="O2945">
            <v>21.863908931265353</v>
          </cell>
          <cell r="P2945"/>
          <cell r="Q2945">
            <v>142893.86631863873</v>
          </cell>
        </row>
        <row r="2946">
          <cell r="D2946">
            <v>42026</v>
          </cell>
          <cell r="E2946" t="str">
            <v/>
          </cell>
          <cell r="F2946">
            <v>102828.59035600151</v>
          </cell>
          <cell r="G2946">
            <v>1548296.0229360014</v>
          </cell>
          <cell r="H2946">
            <v>0.49251303617681313</v>
          </cell>
          <cell r="I2946">
            <v>81.19512603208085</v>
          </cell>
          <cell r="J2946">
            <v>1548296.0229360014</v>
          </cell>
          <cell r="K2946">
            <v>0.49251303617681313</v>
          </cell>
          <cell r="L2946">
            <v>81.19512603208085</v>
          </cell>
          <cell r="M2946">
            <v>36871951.9067</v>
          </cell>
          <cell r="N2946">
            <v>1.2294851321715845</v>
          </cell>
          <cell r="O2946">
            <v>22.158045339428579</v>
          </cell>
          <cell r="P2946"/>
          <cell r="Q2946">
            <v>142893.86631863873</v>
          </cell>
        </row>
        <row r="2947">
          <cell r="D2947">
            <v>42027</v>
          </cell>
          <cell r="E2947" t="str">
            <v/>
          </cell>
          <cell r="F2947">
            <v>93384.637979999767</v>
          </cell>
          <cell r="G2947">
            <v>1641680.6609160011</v>
          </cell>
          <cell r="H2947">
            <v>0.49951353321675657</v>
          </cell>
          <cell r="I2947">
            <v>80.62960314668608</v>
          </cell>
          <cell r="J2947">
            <v>1641680.6609160011</v>
          </cell>
          <cell r="K2947">
            <v>0.49951353321675657</v>
          </cell>
          <cell r="L2947">
            <v>80.62960314668608</v>
          </cell>
          <cell r="M2947">
            <v>36757456.169464007</v>
          </cell>
          <cell r="N2947">
            <v>1.2255742849418529</v>
          </cell>
          <cell r="O2947">
            <v>22.539310874562112</v>
          </cell>
          <cell r="P2947"/>
          <cell r="Q2947">
            <v>142893.86631863873</v>
          </cell>
        </row>
        <row r="2948">
          <cell r="D2948">
            <v>42028</v>
          </cell>
          <cell r="E2948" t="str">
            <v/>
          </cell>
          <cell r="F2948">
            <v>81124.039381999537</v>
          </cell>
          <cell r="G2948">
            <v>1722804.7002980006</v>
          </cell>
          <cell r="H2948">
            <v>0.50235556660643077</v>
          </cell>
          <cell r="I2948">
            <v>80.39938138772871</v>
          </cell>
          <cell r="J2948">
            <v>1722804.7002980006</v>
          </cell>
          <cell r="K2948">
            <v>0.50235556660643077</v>
          </cell>
          <cell r="L2948">
            <v>80.39938138772871</v>
          </cell>
          <cell r="M2948">
            <v>36655021.712166011</v>
          </cell>
          <cell r="N2948">
            <v>1.2220661503050307</v>
          </cell>
          <cell r="O2948">
            <v>22.885504521172205</v>
          </cell>
          <cell r="P2948"/>
          <cell r="Q2948">
            <v>142893.86631863873</v>
          </cell>
        </row>
        <row r="2949">
          <cell r="D2949">
            <v>42029</v>
          </cell>
          <cell r="E2949" t="str">
            <v/>
          </cell>
          <cell r="F2949">
            <v>79839.74886400078</v>
          </cell>
          <cell r="G2949">
            <v>1802644.4491620013</v>
          </cell>
          <cell r="H2949">
            <v>0.50461072839677745</v>
          </cell>
          <cell r="I2949">
            <v>80.216457374037262</v>
          </cell>
          <cell r="J2949">
            <v>1802644.4491620013</v>
          </cell>
          <cell r="K2949">
            <v>0.50461072839677745</v>
          </cell>
          <cell r="L2949">
            <v>80.216457374037262</v>
          </cell>
          <cell r="M2949">
            <v>36530536.541698024</v>
          </cell>
          <cell r="N2949">
            <v>1.2178234404564348</v>
          </cell>
          <cell r="O2949">
            <v>23.309496684023411</v>
          </cell>
          <cell r="P2949"/>
          <cell r="Q2949">
            <v>142893.86631863873</v>
          </cell>
        </row>
        <row r="2950">
          <cell r="D2950">
            <v>42030</v>
          </cell>
          <cell r="E2950" t="str">
            <v/>
          </cell>
          <cell r="F2950">
            <v>75192.929787999179</v>
          </cell>
          <cell r="G2950">
            <v>1877837.3789500005</v>
          </cell>
          <cell r="H2950">
            <v>0.5054416710507833</v>
          </cell>
          <cell r="I2950">
            <v>80.149004571767506</v>
          </cell>
          <cell r="J2950">
            <v>1877837.3789500005</v>
          </cell>
          <cell r="K2950">
            <v>0.5054416710507833</v>
          </cell>
          <cell r="L2950">
            <v>80.149004571767506</v>
          </cell>
          <cell r="M2950">
            <v>36412519.387158029</v>
          </cell>
          <cell r="N2950">
            <v>1.2137969831979074</v>
          </cell>
          <cell r="O2950">
            <v>23.717267673758258</v>
          </cell>
          <cell r="P2950"/>
          <cell r="Q2950">
            <v>142893.86631863873</v>
          </cell>
        </row>
        <row r="2951">
          <cell r="D2951">
            <v>42031</v>
          </cell>
          <cell r="E2951" t="str">
            <v/>
          </cell>
          <cell r="F2951">
            <v>89127.103765999665</v>
          </cell>
          <cell r="G2951">
            <v>1966964.4827160002</v>
          </cell>
          <cell r="H2951">
            <v>0.50982269759878718</v>
          </cell>
          <cell r="I2951">
            <v>79.792926154343775</v>
          </cell>
          <cell r="J2951">
            <v>1966964.4827160002</v>
          </cell>
          <cell r="K2951">
            <v>0.50982269759878718</v>
          </cell>
          <cell r="L2951">
            <v>79.792926154343775</v>
          </cell>
          <cell r="M2951">
            <v>36305150.113232024</v>
          </cell>
          <cell r="N2951">
            <v>1.210126052879767</v>
          </cell>
          <cell r="O2951">
            <v>24.093619198006678</v>
          </cell>
          <cell r="P2951"/>
          <cell r="Q2951">
            <v>142893.86631863873</v>
          </cell>
        </row>
        <row r="2952">
          <cell r="D2952">
            <v>42032</v>
          </cell>
          <cell r="E2952" t="str">
            <v/>
          </cell>
          <cell r="F2952">
            <v>54051.934652000862</v>
          </cell>
          <cell r="G2952">
            <v>2021016.4173680011</v>
          </cell>
          <cell r="H2952">
            <v>0.5051242549641054</v>
          </cell>
          <cell r="I2952">
            <v>80.174774475552653</v>
          </cell>
          <cell r="J2952">
            <v>2021016.4173680011</v>
          </cell>
          <cell r="K2952">
            <v>0.5051242549641054</v>
          </cell>
          <cell r="L2952">
            <v>80.174774475552653</v>
          </cell>
          <cell r="M2952">
            <v>36170974.755402021</v>
          </cell>
          <cell r="N2952">
            <v>1.2055622448739023</v>
          </cell>
          <cell r="O2952">
            <v>24.567623199980602</v>
          </cell>
          <cell r="P2952"/>
          <cell r="Q2952">
            <v>142893.86631863873</v>
          </cell>
        </row>
        <row r="2953">
          <cell r="D2953">
            <v>42033</v>
          </cell>
          <cell r="E2953" t="str">
            <v/>
          </cell>
          <cell r="F2953">
            <v>87824.778811998534</v>
          </cell>
          <cell r="G2953">
            <v>2108841.1961799995</v>
          </cell>
          <cell r="H2953">
            <v>0.50889981362171377</v>
          </cell>
          <cell r="I2953">
            <v>79.867996002470065</v>
          </cell>
          <cell r="J2953">
            <v>2108841.1961799995</v>
          </cell>
          <cell r="K2953">
            <v>0.50889981362171377</v>
          </cell>
          <cell r="L2953">
            <v>79.867996002470065</v>
          </cell>
          <cell r="M2953">
            <v>36077890.99054002</v>
          </cell>
          <cell r="N2953">
            <v>1.202368589600058</v>
          </cell>
          <cell r="O2953">
            <v>24.903357762513956</v>
          </cell>
          <cell r="P2953"/>
          <cell r="Q2953">
            <v>142893.86631863873</v>
          </cell>
        </row>
        <row r="2954">
          <cell r="D2954">
            <v>42034</v>
          </cell>
          <cell r="E2954" t="str">
            <v/>
          </cell>
          <cell r="F2954">
            <v>230409.15510200034</v>
          </cell>
          <cell r="G2954">
            <v>2339250.3512819996</v>
          </cell>
          <cell r="H2954">
            <v>0.54568480592108581</v>
          </cell>
          <cell r="I2954">
            <v>76.857178179395248</v>
          </cell>
          <cell r="J2954">
            <v>2339250.3512819996</v>
          </cell>
          <cell r="K2954">
            <v>0.54568480592108581</v>
          </cell>
          <cell r="L2954">
            <v>76.857178179395248</v>
          </cell>
          <cell r="M2954">
            <v>36113419.42481602</v>
          </cell>
          <cell r="N2954">
            <v>1.2034613550093087</v>
          </cell>
          <cell r="O2954">
            <v>24.788105870726152</v>
          </cell>
          <cell r="P2954"/>
          <cell r="Q2954">
            <v>142893.86631863873</v>
          </cell>
        </row>
        <row r="2955">
          <cell r="D2955">
            <v>42035</v>
          </cell>
          <cell r="E2955" t="str">
            <v>*</v>
          </cell>
          <cell r="F2955">
            <v>289847.76008200011</v>
          </cell>
          <cell r="G2955">
            <v>2629098.1113639995</v>
          </cell>
          <cell r="H2955">
            <v>0.59351474405833549</v>
          </cell>
          <cell r="I2955">
            <v>72.921281915625229</v>
          </cell>
          <cell r="J2955">
            <v>2629098.1113639995</v>
          </cell>
          <cell r="K2955">
            <v>0.59351474405833549</v>
          </cell>
          <cell r="L2955">
            <v>72.921281915625229</v>
          </cell>
          <cell r="M2955">
            <v>36212851.403938018</v>
          </cell>
          <cell r="N2955">
            <v>1.2066833463032205</v>
          </cell>
          <cell r="O2955">
            <v>24.450555413667718</v>
          </cell>
          <cell r="P2955"/>
          <cell r="Q2955">
            <v>142893.86631863873</v>
          </cell>
        </row>
        <row r="2956">
          <cell r="D2956">
            <v>42036</v>
          </cell>
          <cell r="E2956" t="str">
            <v/>
          </cell>
          <cell r="F2956">
            <v>246507.88355400049</v>
          </cell>
          <cell r="G2956">
            <v>246507.88355400049</v>
          </cell>
          <cell r="H2956">
            <v>2.0251054425663155</v>
          </cell>
          <cell r="I2956">
            <v>9.4113019447146335</v>
          </cell>
          <cell r="J2956">
            <v>2875605.994918</v>
          </cell>
          <cell r="K2956">
            <v>0.63180194506877718</v>
          </cell>
          <cell r="L2956">
            <v>72.549774633376245</v>
          </cell>
          <cell r="M2956">
            <v>36255316.269822016</v>
          </cell>
          <cell r="N2956">
            <v>1.2078395575220406</v>
          </cell>
          <cell r="O2956">
            <v>26.236995107711248</v>
          </cell>
          <cell r="P2956"/>
          <cell r="Q2956">
            <v>121725.94985553606</v>
          </cell>
        </row>
        <row r="2957">
          <cell r="D2957">
            <v>42037</v>
          </cell>
          <cell r="E2957" t="str">
            <v/>
          </cell>
          <cell r="F2957">
            <v>59656.254073999226</v>
          </cell>
          <cell r="G2957">
            <v>306164.13762799971</v>
          </cell>
          <cell r="H2957">
            <v>1.2575960096896113</v>
          </cell>
          <cell r="I2957">
            <v>29.875017815431303</v>
          </cell>
          <cell r="J2957">
            <v>2935262.2489919993</v>
          </cell>
          <cell r="K2957">
            <v>0.62811056036773572</v>
          </cell>
          <cell r="L2957">
            <v>72.864916676634436</v>
          </cell>
          <cell r="M2957">
            <v>36137138.239912011</v>
          </cell>
          <cell r="N2957">
            <v>1.2036446295604666</v>
          </cell>
          <cell r="O2957">
            <v>26.660328013589197</v>
          </cell>
          <cell r="P2957"/>
          <cell r="Q2957">
            <v>121725.94985553606</v>
          </cell>
        </row>
        <row r="2958">
          <cell r="D2958">
            <v>42038</v>
          </cell>
          <cell r="E2958" t="str">
            <v/>
          </cell>
          <cell r="F2958">
            <v>204934.55723800012</v>
          </cell>
          <cell r="G2958">
            <v>511098.69486599986</v>
          </cell>
          <cell r="H2958">
            <v>1.3995884347108403</v>
          </cell>
          <cell r="I2958">
            <v>24.043525056945402</v>
          </cell>
          <cell r="J2958">
            <v>3140196.8062299993</v>
          </cell>
          <cell r="K2958">
            <v>0.65490518217234295</v>
          </cell>
          <cell r="L2958">
            <v>70.579749287504882</v>
          </cell>
          <cell r="M2958">
            <v>36175539.397694014</v>
          </cell>
          <cell r="N2958">
            <v>1.2046656725509288</v>
          </cell>
          <cell r="O2958">
            <v>26.55683589576746</v>
          </cell>
          <cell r="P2958"/>
          <cell r="Q2958">
            <v>121725.94985553606</v>
          </cell>
        </row>
        <row r="2959">
          <cell r="D2959">
            <v>42039</v>
          </cell>
          <cell r="E2959" t="str">
            <v/>
          </cell>
          <cell r="F2959">
            <v>199212.36669400008</v>
          </cell>
          <cell r="G2959">
            <v>710311.06155999994</v>
          </cell>
          <cell r="H2959">
            <v>1.458832447812062</v>
          </cell>
          <cell r="I2959">
            <v>21.962455627105793</v>
          </cell>
          <cell r="J2959">
            <v>3339409.1729239994</v>
          </cell>
          <cell r="K2959">
            <v>0.67920918889452031</v>
          </cell>
          <cell r="L2959">
            <v>68.516701171346298</v>
          </cell>
          <cell r="M2959">
            <v>36172093.929674022</v>
          </cell>
          <cell r="N2959">
            <v>1.2042930606743711</v>
          </cell>
          <cell r="O2959">
            <v>26.594569753172493</v>
          </cell>
          <cell r="P2959"/>
          <cell r="Q2959">
            <v>121725.94985553606</v>
          </cell>
        </row>
        <row r="2960">
          <cell r="D2960">
            <v>42040</v>
          </cell>
          <cell r="E2960" t="str">
            <v/>
          </cell>
          <cell r="F2960">
            <v>188279.34128200047</v>
          </cell>
          <cell r="G2960">
            <v>898590.40284200036</v>
          </cell>
          <cell r="H2960">
            <v>1.4764155119075997</v>
          </cell>
          <cell r="I2960">
            <v>21.380903883787774</v>
          </cell>
          <cell r="J2960">
            <v>3527688.5142059997</v>
          </cell>
          <cell r="K2960">
            <v>0.70016886328906669</v>
          </cell>
          <cell r="L2960">
            <v>66.750250309144732</v>
          </cell>
          <cell r="M2960">
            <v>36097665.32852602</v>
          </cell>
          <cell r="N2960">
            <v>1.2015578421950432</v>
          </cell>
          <cell r="O2960">
            <v>26.872750253370668</v>
          </cell>
          <cell r="P2960"/>
          <cell r="Q2960">
            <v>121725.94985553606</v>
          </cell>
        </row>
        <row r="2961">
          <cell r="D2961">
            <v>42041</v>
          </cell>
          <cell r="E2961" t="str">
            <v/>
          </cell>
          <cell r="F2961">
            <v>164377.7760839994</v>
          </cell>
          <cell r="G2961">
            <v>1062968.1789259997</v>
          </cell>
          <cell r="H2961">
            <v>1.4554116305076097</v>
          </cell>
          <cell r="I2961">
            <v>22.077466877134423</v>
          </cell>
          <cell r="J2961">
            <v>3692066.290289999</v>
          </cell>
          <cell r="K2961">
            <v>0.71550763278667584</v>
          </cell>
          <cell r="L2961">
            <v>65.467295778960747</v>
          </cell>
          <cell r="M2961">
            <v>35918052.84777201</v>
          </cell>
          <cell r="N2961">
            <v>1.1953233610444214</v>
          </cell>
          <cell r="O2961">
            <v>27.514640347598107</v>
          </cell>
          <cell r="P2961"/>
          <cell r="Q2961">
            <v>121725.94985553606</v>
          </cell>
        </row>
        <row r="2962">
          <cell r="D2962">
            <v>42042</v>
          </cell>
          <cell r="E2962" t="str">
            <v/>
          </cell>
          <cell r="F2962">
            <v>145916.54388199974</v>
          </cell>
          <cell r="G2962">
            <v>1208884.7228079995</v>
          </cell>
          <cell r="H2962">
            <v>1.4187428214686932</v>
          </cell>
          <cell r="I2962">
            <v>23.349613291414283</v>
          </cell>
          <cell r="J2962">
            <v>3837982.8341719988</v>
          </cell>
          <cell r="K2962">
            <v>0.72664413781493364</v>
          </cell>
          <cell r="L2962">
            <v>64.54186266089917</v>
          </cell>
          <cell r="M2962">
            <v>35761940.887058012</v>
          </cell>
          <cell r="N2962">
            <v>1.1898734583168247</v>
          </cell>
          <cell r="O2962">
            <v>28.084660117310666</v>
          </cell>
          <cell r="P2962"/>
          <cell r="Q2962">
            <v>121725.94985553606</v>
          </cell>
        </row>
        <row r="2963">
          <cell r="D2963">
            <v>42043</v>
          </cell>
          <cell r="E2963" t="str">
            <v/>
          </cell>
          <cell r="F2963">
            <v>162502.00036600002</v>
          </cell>
          <cell r="G2963">
            <v>1371386.7231739995</v>
          </cell>
          <cell r="H2963">
            <v>1.4082727684622263</v>
          </cell>
          <cell r="I2963">
            <v>23.726361111359306</v>
          </cell>
          <cell r="J2963">
            <v>4000484.8345379988</v>
          </cell>
          <cell r="K2963">
            <v>0.74034827648090717</v>
          </cell>
          <cell r="L2963">
            <v>63.410800817257119</v>
          </cell>
          <cell r="M2963">
            <v>35585691.674792007</v>
          </cell>
          <cell r="N2963">
            <v>1.1837560225388533</v>
          </cell>
          <cell r="O2963">
            <v>28.734391093213141</v>
          </cell>
          <cell r="P2963"/>
          <cell r="Q2963">
            <v>121725.94985553606</v>
          </cell>
        </row>
        <row r="2964">
          <cell r="D2964">
            <v>42044</v>
          </cell>
          <cell r="E2964" t="str">
            <v/>
          </cell>
          <cell r="F2964">
            <v>130232.0642760007</v>
          </cell>
          <cell r="G2964">
            <v>1501618.7874500002</v>
          </cell>
          <cell r="H2964">
            <v>1.3706734852913598</v>
          </cell>
          <cell r="I2964">
            <v>25.130750237020607</v>
          </cell>
          <cell r="J2964">
            <v>4130716.8988139993</v>
          </cell>
          <cell r="K2964">
            <v>0.74760813168732576</v>
          </cell>
          <cell r="L2964">
            <v>62.815327516889653</v>
          </cell>
          <cell r="M2964">
            <v>35385543.98266001</v>
          </cell>
          <cell r="N2964">
            <v>1.176846391687508</v>
          </cell>
          <cell r="O2964">
            <v>29.480823308242911</v>
          </cell>
          <cell r="P2964"/>
          <cell r="Q2964">
            <v>121725.94985553606</v>
          </cell>
        </row>
        <row r="2965">
          <cell r="D2965">
            <v>42045</v>
          </cell>
          <cell r="E2965" t="str">
            <v/>
          </cell>
          <cell r="F2965">
            <v>112969.8716619996</v>
          </cell>
          <cell r="G2965">
            <v>1614588.6591119997</v>
          </cell>
          <cell r="H2965">
            <v>1.3264128651517511</v>
          </cell>
          <cell r="I2965">
            <v>26.891411274084298</v>
          </cell>
          <cell r="J2965">
            <v>4243686.7704759985</v>
          </cell>
          <cell r="K2965">
            <v>0.75149810528801331</v>
          </cell>
          <cell r="L2965">
            <v>62.497372346948545</v>
          </cell>
          <cell r="M2965">
            <v>35172603.707516007</v>
          </cell>
          <cell r="N2965">
            <v>1.1695143529530583</v>
          </cell>
          <cell r="O2965">
            <v>30.287418544920687</v>
          </cell>
          <cell r="P2965"/>
          <cell r="Q2965">
            <v>121725.94985553606</v>
          </cell>
        </row>
        <row r="2966">
          <cell r="D2966">
            <v>42046</v>
          </cell>
          <cell r="E2966" t="str">
            <v/>
          </cell>
          <cell r="F2966">
            <v>111732.58260400087</v>
          </cell>
          <cell r="G2966">
            <v>1726321.2417160005</v>
          </cell>
          <cell r="H2966">
            <v>1.2892755808248646</v>
          </cell>
          <cell r="I2966">
            <v>28.463067415913113</v>
          </cell>
          <cell r="J2966">
            <v>4355419.3530799998</v>
          </cell>
          <cell r="K2966">
            <v>0.75500942992118003</v>
          </cell>
          <cell r="L2966">
            <v>62.211050419505654</v>
          </cell>
          <cell r="M2966">
            <v>34997672.602329999</v>
          </cell>
          <cell r="N2966">
            <v>1.1634490109322362</v>
          </cell>
          <cell r="O2966">
            <v>30.965927494086664</v>
          </cell>
          <cell r="P2966"/>
          <cell r="Q2966">
            <v>121725.94985553606</v>
          </cell>
        </row>
        <row r="2967">
          <cell r="D2967">
            <v>42047</v>
          </cell>
          <cell r="E2967" t="str">
            <v/>
          </cell>
          <cell r="F2967">
            <v>106155.971075999</v>
          </cell>
          <cell r="G2967">
            <v>1832477.2127919996</v>
          </cell>
          <cell r="H2967">
            <v>1.2545101071757072</v>
          </cell>
          <cell r="I2967">
            <v>30.016162396847655</v>
          </cell>
          <cell r="J2967">
            <v>4461575.3241559984</v>
          </cell>
          <cell r="K2967">
            <v>0.75742890561808873</v>
          </cell>
          <cell r="L2967">
            <v>62.014144318518163</v>
          </cell>
          <cell r="M2967">
            <v>34844686.306525998</v>
          </cell>
          <cell r="N2967">
            <v>1.1581156302561564</v>
          </cell>
          <cell r="O2967">
            <v>31.570940106088784</v>
          </cell>
          <cell r="P2967"/>
          <cell r="Q2967">
            <v>121725.94985553606</v>
          </cell>
        </row>
        <row r="2968">
          <cell r="D2968">
            <v>42048</v>
          </cell>
          <cell r="E2968" t="str">
            <v/>
          </cell>
          <cell r="F2968">
            <v>103141.92313000161</v>
          </cell>
          <cell r="G2968">
            <v>1935619.1359220012</v>
          </cell>
          <cell r="H2968">
            <v>1.2231884808704672</v>
          </cell>
          <cell r="I2968">
            <v>31.485902493484819</v>
          </cell>
          <cell r="J2968">
            <v>4564717.2472860003</v>
          </cell>
          <cell r="K2968">
            <v>0.75924908229944477</v>
          </cell>
          <cell r="L2968">
            <v>61.866220507539836</v>
          </cell>
          <cell r="M2968">
            <v>34684231.557616003</v>
          </cell>
          <cell r="N2968">
            <v>1.1525363565300246</v>
          </cell>
          <cell r="O2968">
            <v>32.212200157581307</v>
          </cell>
          <cell r="P2968"/>
          <cell r="Q2968">
            <v>121725.94985553606</v>
          </cell>
        </row>
        <row r="2969">
          <cell r="D2969">
            <v>42049</v>
          </cell>
          <cell r="E2969" t="str">
            <v/>
          </cell>
          <cell r="F2969">
            <v>144582.42229599928</v>
          </cell>
          <cell r="G2969">
            <v>2080201.5582180005</v>
          </cell>
          <cell r="H2969">
            <v>1.2206585840023529</v>
          </cell>
          <cell r="I2969">
            <v>31.607606277398105</v>
          </cell>
          <cell r="J2969">
            <v>4709299.669582</v>
          </cell>
          <cell r="K2969">
            <v>0.76775302512117893</v>
          </cell>
          <cell r="L2969">
            <v>61.177540966895393</v>
          </cell>
          <cell r="M2969">
            <v>34525257.247372001</v>
          </cell>
          <cell r="N2969">
            <v>1.1470086501602517</v>
          </cell>
          <cell r="O2969">
            <v>32.85590608250115</v>
          </cell>
          <cell r="P2969"/>
          <cell r="Q2969">
            <v>121725.94985553606</v>
          </cell>
        </row>
        <row r="2970">
          <cell r="D2970">
            <v>42050</v>
          </cell>
          <cell r="E2970" t="str">
            <v/>
          </cell>
          <cell r="F2970">
            <v>164678.50084200062</v>
          </cell>
          <cell r="G2970">
            <v>2244880.0590600013</v>
          </cell>
          <cell r="H2970">
            <v>1.229472193740238</v>
          </cell>
          <cell r="I2970">
            <v>31.185567935224178</v>
          </cell>
          <cell r="J2970">
            <v>4873978.1704240004</v>
          </cell>
          <cell r="K2970">
            <v>0.77913851089542141</v>
          </cell>
          <cell r="L2970">
            <v>60.261966292445344</v>
          </cell>
          <cell r="M2970">
            <v>34369006.557507984</v>
          </cell>
          <cell r="N2970">
            <v>1.1415737706470204</v>
          </cell>
          <cell r="O2970">
            <v>33.496870452130366</v>
          </cell>
          <cell r="P2970"/>
          <cell r="Q2970">
            <v>121725.94985553606</v>
          </cell>
        </row>
        <row r="2971">
          <cell r="D2971">
            <v>42051</v>
          </cell>
          <cell r="E2971" t="str">
            <v/>
          </cell>
          <cell r="F2971">
            <v>150634.93808999931</v>
          </cell>
          <cell r="G2971">
            <v>2395514.9971500007</v>
          </cell>
          <cell r="H2971">
            <v>1.2299734567654792</v>
          </cell>
          <cell r="I2971">
            <v>31.161729140546701</v>
          </cell>
          <cell r="J2971">
            <v>5024613.1085139997</v>
          </cell>
          <cell r="K2971">
            <v>0.7878872515215597</v>
          </cell>
          <cell r="L2971">
            <v>59.563652020767577</v>
          </cell>
          <cell r="M2971">
            <v>34242094.33613199</v>
          </cell>
          <cell r="N2971">
            <v>1.1371154875242964</v>
          </cell>
          <cell r="O2971">
            <v>34.028588135295578</v>
          </cell>
          <cell r="P2971"/>
          <cell r="Q2971">
            <v>121725.94985553606</v>
          </cell>
        </row>
        <row r="2972">
          <cell r="D2972">
            <v>42052</v>
          </cell>
          <cell r="E2972" t="str">
            <v/>
          </cell>
          <cell r="F2972">
            <v>173552.67442999961</v>
          </cell>
          <cell r="G2972">
            <v>2569067.6715800003</v>
          </cell>
          <cell r="H2972">
            <v>1.2414906428690897</v>
          </cell>
          <cell r="I2972">
            <v>30.618830352011461</v>
          </cell>
          <cell r="J2972">
            <v>5198165.7829439994</v>
          </cell>
          <cell r="K2972">
            <v>0.79983458818941899</v>
          </cell>
          <cell r="L2972">
            <v>58.617649654665584</v>
          </cell>
          <cell r="M2972">
            <v>34061166.510015994</v>
          </cell>
          <cell r="N2972">
            <v>1.1308657344118558</v>
          </cell>
          <cell r="O2972">
            <v>34.782882520821801</v>
          </cell>
          <cell r="P2972"/>
          <cell r="Q2972">
            <v>121725.94985553606</v>
          </cell>
        </row>
        <row r="2973">
          <cell r="D2973">
            <v>42053</v>
          </cell>
          <cell r="E2973" t="str">
            <v/>
          </cell>
          <cell r="F2973">
            <v>148022.20884000097</v>
          </cell>
          <cell r="G2973">
            <v>2717089.8804200012</v>
          </cell>
          <cell r="H2973">
            <v>1.240076072359735</v>
          </cell>
          <cell r="I2973">
            <v>30.685013874715306</v>
          </cell>
          <cell r="J2973">
            <v>5346187.9917840008</v>
          </cell>
          <cell r="K2973">
            <v>0.80748649735700595</v>
          </cell>
          <cell r="L2973">
            <v>58.01652778019217</v>
          </cell>
          <cell r="M2973">
            <v>33992652.949507996</v>
          </cell>
          <cell r="N2973">
            <v>1.128350121773271</v>
          </cell>
          <cell r="O2973">
            <v>35.089411350914204</v>
          </cell>
          <cell r="P2973"/>
          <cell r="Q2973">
            <v>121725.94985553606</v>
          </cell>
        </row>
        <row r="2974">
          <cell r="D2974">
            <v>42054</v>
          </cell>
          <cell r="E2974" t="str">
            <v/>
          </cell>
          <cell r="F2974">
            <v>149087.61041199905</v>
          </cell>
          <cell r="G2974">
            <v>2866177.490832</v>
          </cell>
          <cell r="H2974">
            <v>1.2392710598268055</v>
          </cell>
          <cell r="I2974">
            <v>30.722739899117514</v>
          </cell>
          <cell r="J2974">
            <v>5495275.6021959996</v>
          </cell>
          <cell r="K2974">
            <v>0.81502013141774843</v>
          </cell>
          <cell r="L2974">
            <v>57.428428255240028</v>
          </cell>
          <cell r="M2974">
            <v>33907129.787082002</v>
          </cell>
          <cell r="N2974">
            <v>1.12527108755845</v>
          </cell>
          <cell r="O2974">
            <v>35.46685312794375</v>
          </cell>
          <cell r="P2974"/>
          <cell r="Q2974">
            <v>121725.94985553606</v>
          </cell>
        </row>
        <row r="2975">
          <cell r="D2975">
            <v>42055</v>
          </cell>
          <cell r="E2975" t="str">
            <v/>
          </cell>
          <cell r="F2975">
            <v>132208.92218400052</v>
          </cell>
          <cell r="G2975">
            <v>2998386.4130160008</v>
          </cell>
          <cell r="H2975">
            <v>1.2316134795310596</v>
          </cell>
          <cell r="I2975">
            <v>31.083856781286599</v>
          </cell>
          <cell r="J2975">
            <v>5627484.5243800003</v>
          </cell>
          <cell r="K2975">
            <v>0.81982763758377952</v>
          </cell>
          <cell r="L2975">
            <v>57.055108361323725</v>
          </cell>
          <cell r="M2975">
            <v>33832957.904027998</v>
          </cell>
          <cell r="N2975">
            <v>1.1225700001099304</v>
          </cell>
          <cell r="O2975">
            <v>35.800000790069461</v>
          </cell>
          <cell r="P2975"/>
          <cell r="Q2975">
            <v>121725.94985553606</v>
          </cell>
        </row>
        <row r="2976">
          <cell r="D2976">
            <v>42056</v>
          </cell>
          <cell r="E2976" t="str">
            <v/>
          </cell>
          <cell r="F2976">
            <v>164002.87651999926</v>
          </cell>
          <cell r="G2976">
            <v>3162389.2895360002</v>
          </cell>
          <cell r="H2976">
            <v>1.2371229499305663</v>
          </cell>
          <cell r="I2976">
            <v>30.823628795563717</v>
          </cell>
          <cell r="J2976">
            <v>5791487.4008999998</v>
          </cell>
          <cell r="K2976">
            <v>0.82901873320769537</v>
          </cell>
          <cell r="L2976">
            <v>56.345733721211985</v>
          </cell>
          <cell r="M2976">
            <v>33788468.901540004</v>
          </cell>
          <cell r="N2976">
            <v>1.1208547262683477</v>
          </cell>
          <cell r="O2976">
            <v>36.01254247168476</v>
          </cell>
          <cell r="P2976"/>
          <cell r="Q2976">
            <v>121725.94985553606</v>
          </cell>
        </row>
        <row r="2977">
          <cell r="D2977">
            <v>42057</v>
          </cell>
          <cell r="E2977" t="str">
            <v/>
          </cell>
          <cell r="F2977">
            <v>165688.00946000093</v>
          </cell>
          <cell r="G2977">
            <v>3328077.298996001</v>
          </cell>
          <cell r="H2977">
            <v>1.2427608167608362</v>
          </cell>
          <cell r="I2977">
            <v>30.559520694540975</v>
          </cell>
          <cell r="J2977">
            <v>5957175.410360001</v>
          </cell>
          <cell r="K2977">
            <v>0.83813210210621525</v>
          </cell>
          <cell r="L2977">
            <v>55.648091920377098</v>
          </cell>
          <cell r="M2977">
            <v>33764172.428608008</v>
          </cell>
          <cell r="N2977">
            <v>1.1198098818985698</v>
          </cell>
          <cell r="O2977">
            <v>36.142382965687304</v>
          </cell>
          <cell r="P2977"/>
          <cell r="Q2977">
            <v>121725.94985553606</v>
          </cell>
        </row>
        <row r="2978">
          <cell r="D2978">
            <v>42058</v>
          </cell>
          <cell r="E2978" t="str">
            <v/>
          </cell>
          <cell r="F2978">
            <v>173251.73222600037</v>
          </cell>
          <cell r="G2978">
            <v>3501329.0312220012</v>
          </cell>
          <cell r="H2978">
            <v>1.2506100563628402</v>
          </cell>
          <cell r="I2978">
            <v>30.195474327805428</v>
          </cell>
          <cell r="J2978">
            <v>6130427.1425860012</v>
          </cell>
          <cell r="K2978">
            <v>0.84798482016778576</v>
          </cell>
          <cell r="L2978">
            <v>54.900399438467559</v>
          </cell>
          <cell r="M2978">
            <v>33760571.535038002</v>
          </cell>
          <cell r="N2978">
            <v>1.1194517185629</v>
          </cell>
          <cell r="O2978">
            <v>36.186955887804409</v>
          </cell>
          <cell r="P2978"/>
          <cell r="Q2978">
            <v>121725.94985553606</v>
          </cell>
        </row>
        <row r="2979">
          <cell r="D2979">
            <v>42059</v>
          </cell>
          <cell r="E2979" t="str">
            <v/>
          </cell>
          <cell r="F2979">
            <v>146987.96711799901</v>
          </cell>
          <cell r="G2979">
            <v>3648316.9983400004</v>
          </cell>
          <cell r="H2979">
            <v>1.2488151330474349</v>
          </cell>
          <cell r="I2979">
            <v>30.278349031881358</v>
          </cell>
          <cell r="J2979">
            <v>6277415.1097039999</v>
          </cell>
          <cell r="K2979">
            <v>0.85393848900896041</v>
          </cell>
          <cell r="L2979">
            <v>54.451942275452517</v>
          </cell>
          <cell r="M2979">
            <v>33738728.601609997</v>
          </cell>
          <cell r="N2979">
            <v>1.1184889572161216</v>
          </cell>
          <cell r="O2979">
            <v>36.306933763424411</v>
          </cell>
          <cell r="P2979"/>
          <cell r="Q2979">
            <v>121725.94985553606</v>
          </cell>
        </row>
        <row r="2980">
          <cell r="D2980">
            <v>42060</v>
          </cell>
          <cell r="E2980" t="str">
            <v/>
          </cell>
          <cell r="F2980">
            <v>159424.59721399934</v>
          </cell>
          <cell r="G2980">
            <v>3807741.5955539998</v>
          </cell>
          <cell r="H2980">
            <v>1.2512505673845267</v>
          </cell>
          <cell r="I2980">
            <v>30.165954280836658</v>
          </cell>
          <cell r="J2980">
            <v>6436839.7069179993</v>
          </cell>
          <cell r="K2980">
            <v>0.86136243832660953</v>
          </cell>
          <cell r="L2980">
            <v>53.896317120187398</v>
          </cell>
          <cell r="M2980">
            <v>33722656.006459996</v>
          </cell>
          <cell r="N2980">
            <v>1.1177178607623499</v>
          </cell>
          <cell r="O2980">
            <v>36.403198334633338</v>
          </cell>
          <cell r="P2980"/>
          <cell r="Q2980">
            <v>121725.94985553606</v>
          </cell>
        </row>
        <row r="2981">
          <cell r="D2981">
            <v>42061</v>
          </cell>
          <cell r="E2981" t="str">
            <v/>
          </cell>
          <cell r="F2981">
            <v>155182.39216800171</v>
          </cell>
          <cell r="G2981">
            <v>3962923.9877220015</v>
          </cell>
          <cell r="H2981">
            <v>1.2521582584059916</v>
          </cell>
          <cell r="I2981">
            <v>30.124168462228717</v>
          </cell>
          <cell r="J2981">
            <v>6592022.0990860006</v>
          </cell>
          <cell r="K2981">
            <v>0.86798982272761038</v>
          </cell>
          <cell r="L2981">
            <v>53.403700273908349</v>
          </cell>
          <cell r="M2981">
            <v>33722012.674642004</v>
          </cell>
          <cell r="N2981">
            <v>1.1174583779303369</v>
          </cell>
          <cell r="O2981">
            <v>36.435626755975825</v>
          </cell>
          <cell r="P2981"/>
          <cell r="Q2981">
            <v>121725.94985553606</v>
          </cell>
        </row>
        <row r="2982">
          <cell r="D2982">
            <v>42062</v>
          </cell>
          <cell r="E2982" t="str">
            <v/>
          </cell>
          <cell r="F2982">
            <v>161838.4153939987</v>
          </cell>
          <cell r="G2982">
            <v>4124762.4031160004</v>
          </cell>
          <cell r="H2982">
            <v>1.2550239129330341</v>
          </cell>
          <cell r="I2982">
            <v>29.992616679493022</v>
          </cell>
          <cell r="J2982">
            <v>6753860.5144799994</v>
          </cell>
          <cell r="K2982">
            <v>0.87527070259152273</v>
          </cell>
          <cell r="L2982">
            <v>52.866234112765738</v>
          </cell>
          <cell r="M2982">
            <v>33720637.426349998</v>
          </cell>
          <cell r="N2982">
            <v>1.1171747570458381</v>
          </cell>
          <cell r="O2982">
            <v>36.471091516411668</v>
          </cell>
          <cell r="P2982"/>
          <cell r="Q2982">
            <v>121725.94985553606</v>
          </cell>
        </row>
        <row r="2983">
          <cell r="D2983">
            <v>42063</v>
          </cell>
          <cell r="E2983" t="str">
            <v>*</v>
          </cell>
          <cell r="F2983">
            <v>168339.81841000073</v>
          </cell>
          <cell r="G2983">
            <v>4293102.2215260006</v>
          </cell>
          <cell r="H2983">
            <v>1.2595923837290235</v>
          </cell>
          <cell r="I2983">
            <v>29.784051595935924</v>
          </cell>
          <cell r="J2983">
            <v>6922200.3328900002</v>
          </cell>
          <cell r="K2983">
            <v>0.88315490434741983</v>
          </cell>
          <cell r="L2983">
            <v>52.288671327691397</v>
          </cell>
          <cell r="M2983">
            <v>33713304.087103985</v>
          </cell>
          <cell r="N2983">
            <v>1.1166939056940834</v>
          </cell>
          <cell r="O2983">
            <v>36.53126557310101</v>
          </cell>
          <cell r="P2983"/>
          <cell r="Q2983">
            <v>121725.94985553606</v>
          </cell>
        </row>
        <row r="2984">
          <cell r="D2984">
            <v>42064</v>
          </cell>
          <cell r="E2984" t="str">
            <v/>
          </cell>
          <cell r="F2984">
            <v>171177.76649999915</v>
          </cell>
          <cell r="G2984">
            <v>171177.76649999915</v>
          </cell>
          <cell r="H2984">
            <v>1.4332890580603506</v>
          </cell>
          <cell r="I2984">
            <v>28.125057825023838</v>
          </cell>
          <cell r="J2984">
            <v>7093378.0993899992</v>
          </cell>
          <cell r="K2984">
            <v>0.89141162059033929</v>
          </cell>
          <cell r="L2984">
            <v>55.465831525993181</v>
          </cell>
          <cell r="M2984">
            <v>33661260.296217985</v>
          </cell>
          <cell r="N2984">
            <v>1.1148447095041056</v>
          </cell>
          <cell r="O2984">
            <v>37.523511319271798</v>
          </cell>
          <cell r="P2984"/>
          <cell r="Q2984">
            <v>119430.03788199677</v>
          </cell>
        </row>
        <row r="2985">
          <cell r="D2985">
            <v>42065</v>
          </cell>
          <cell r="E2985" t="str">
            <v/>
          </cell>
          <cell r="F2985">
            <v>195594.00990399986</v>
          </cell>
          <cell r="G2985">
            <v>366771.77640399901</v>
          </cell>
          <cell r="H2985">
            <v>1.5355089176409247</v>
          </cell>
          <cell r="I2985">
            <v>24.344641494688602</v>
          </cell>
          <cell r="J2985">
            <v>7288972.1092939992</v>
          </cell>
          <cell r="K2985">
            <v>0.90244713230995821</v>
          </cell>
          <cell r="L2985">
            <v>54.61706232711461</v>
          </cell>
          <cell r="M2985">
            <v>33588499.356355995</v>
          </cell>
          <cell r="N2985">
            <v>1.1123098641532188</v>
          </cell>
          <cell r="O2985">
            <v>37.810065698142814</v>
          </cell>
          <cell r="P2985"/>
          <cell r="Q2985">
            <v>119430.03788199677</v>
          </cell>
        </row>
        <row r="2986">
          <cell r="D2986">
            <v>42066</v>
          </cell>
          <cell r="E2986" t="str">
            <v/>
          </cell>
          <cell r="F2986">
            <v>215482.46210600005</v>
          </cell>
          <cell r="G2986">
            <v>582254.23850999912</v>
          </cell>
          <cell r="H2986">
            <v>1.6250915566297128</v>
          </cell>
          <cell r="I2986">
            <v>21.451778449170323</v>
          </cell>
          <cell r="J2986">
            <v>7504454.5713999989</v>
          </cell>
          <cell r="K2986">
            <v>0.91558755150230042</v>
          </cell>
          <cell r="L2986">
            <v>53.617161940817873</v>
          </cell>
          <cell r="M2986">
            <v>33559085.500513986</v>
          </cell>
          <cell r="N2986">
            <v>1.1112109003987127</v>
          </cell>
          <cell r="O2986">
            <v>37.934712439751152</v>
          </cell>
          <cell r="P2986"/>
          <cell r="Q2986">
            <v>119430.03788199677</v>
          </cell>
        </row>
        <row r="2987">
          <cell r="D2987">
            <v>42067</v>
          </cell>
          <cell r="E2987" t="str">
            <v/>
          </cell>
          <cell r="F2987">
            <v>228522.79369800072</v>
          </cell>
          <cell r="G2987">
            <v>810777.03220799984</v>
          </cell>
          <cell r="H2987">
            <v>1.6971798857861258</v>
          </cell>
          <cell r="I2987">
            <v>19.379134065717619</v>
          </cell>
          <cell r="J2987">
            <v>7732977.3650979996</v>
          </cell>
          <cell r="K2987">
            <v>0.92991867534611672</v>
          </cell>
          <cell r="L2987">
            <v>52.540352103495216</v>
          </cell>
          <cell r="M2987">
            <v>33517754.913027994</v>
          </cell>
          <cell r="N2987">
            <v>1.1097176402862159</v>
          </cell>
          <cell r="O2987">
            <v>38.104480112042353</v>
          </cell>
          <cell r="P2987"/>
          <cell r="Q2987">
            <v>119430.03788199677</v>
          </cell>
        </row>
        <row r="2988">
          <cell r="D2988">
            <v>42068</v>
          </cell>
          <cell r="E2988" t="str">
            <v/>
          </cell>
          <cell r="F2988">
            <v>195937.47741399927</v>
          </cell>
          <cell r="G2988">
            <v>1006714.5096219991</v>
          </cell>
          <cell r="H2988">
            <v>1.6858648418359989</v>
          </cell>
          <cell r="I2988">
            <v>19.69036223235986</v>
          </cell>
          <cell r="J2988">
            <v>7928914.8425119985</v>
          </cell>
          <cell r="K2988">
            <v>0.93998096067543468</v>
          </cell>
          <cell r="L2988">
            <v>51.793026645140714</v>
          </cell>
          <cell r="M2988">
            <v>33511544.714869995</v>
          </cell>
          <cell r="N2988">
            <v>1.1093873633191333</v>
          </cell>
          <cell r="O2988">
            <v>38.142091015015737</v>
          </cell>
          <cell r="P2988"/>
          <cell r="Q2988">
            <v>119430.03788199677</v>
          </cell>
        </row>
        <row r="2989">
          <cell r="D2989">
            <v>42069</v>
          </cell>
          <cell r="E2989" t="str">
            <v/>
          </cell>
          <cell r="F2989">
            <v>165091.71348000137</v>
          </cell>
          <cell r="G2989">
            <v>1171806.2231020005</v>
          </cell>
          <cell r="H2989">
            <v>1.6352756864787616</v>
          </cell>
          <cell r="I2989">
            <v>21.145753851010408</v>
          </cell>
          <cell r="J2989">
            <v>8094006.5559919998</v>
          </cell>
          <cell r="K2989">
            <v>0.94615654442392627</v>
          </cell>
          <cell r="L2989">
            <v>51.337992382191779</v>
          </cell>
          <cell r="M2989">
            <v>33487357.01058</v>
          </cell>
          <cell r="N2989">
            <v>1.1084620887000054</v>
          </cell>
          <cell r="O2989">
            <v>38.247577634274975</v>
          </cell>
          <cell r="P2989"/>
          <cell r="Q2989">
            <v>119430.03788199677</v>
          </cell>
        </row>
        <row r="2990">
          <cell r="D2990">
            <v>42070</v>
          </cell>
          <cell r="E2990" t="str">
            <v/>
          </cell>
          <cell r="F2990">
            <v>157364.14541999908</v>
          </cell>
          <cell r="G2990">
            <v>1329170.3685219996</v>
          </cell>
          <cell r="H2990">
            <v>1.5898971865439877</v>
          </cell>
          <cell r="I2990">
            <v>22.544421256148915</v>
          </cell>
          <cell r="J2990">
            <v>8251370.7014119988</v>
          </cell>
          <cell r="K2990">
            <v>0.95127118525127707</v>
          </cell>
          <cell r="L2990">
            <v>50.96324080442065</v>
          </cell>
          <cell r="M2990">
            <v>33456204.872374002</v>
          </cell>
          <cell r="N2990">
            <v>1.1073065187428259</v>
          </cell>
          <cell r="O2990">
            <v>38.379565626784576</v>
          </cell>
          <cell r="P2990"/>
          <cell r="Q2990">
            <v>119430.03788199677</v>
          </cell>
        </row>
        <row r="2991">
          <cell r="D2991">
            <v>42071</v>
          </cell>
          <cell r="E2991" t="str">
            <v/>
          </cell>
          <cell r="F2991">
            <v>158435.23133200005</v>
          </cell>
          <cell r="G2991">
            <v>1487605.5998539997</v>
          </cell>
          <cell r="H2991">
            <v>1.5569843506662804</v>
          </cell>
          <cell r="I2991">
            <v>23.617148765364448</v>
          </cell>
          <cell r="J2991">
            <v>8409805.9327439982</v>
          </cell>
          <cell r="K2991">
            <v>0.95636870002169672</v>
          </cell>
          <cell r="L2991">
            <v>50.591659472666684</v>
          </cell>
          <cell r="M2991">
            <v>33417295.553198002</v>
          </cell>
          <cell r="N2991">
            <v>1.1058944962948429</v>
          </cell>
          <cell r="O2991">
            <v>38.541215843886135</v>
          </cell>
          <cell r="P2991"/>
          <cell r="Q2991">
            <v>119430.03788199677</v>
          </cell>
        </row>
        <row r="2992">
          <cell r="D2992">
            <v>42072</v>
          </cell>
          <cell r="E2992" t="str">
            <v/>
          </cell>
          <cell r="F2992">
            <v>141884.95994200069</v>
          </cell>
          <cell r="G2992">
            <v>1629490.5597960004</v>
          </cell>
          <cell r="H2992">
            <v>1.5159880198890296</v>
          </cell>
          <cell r="I2992">
            <v>25.025375064883004</v>
          </cell>
          <cell r="J2992">
            <v>8551690.8926859982</v>
          </cell>
          <cell r="K2992">
            <v>0.95947271653533206</v>
          </cell>
          <cell r="L2992">
            <v>50.366335309967234</v>
          </cell>
          <cell r="M2992">
            <v>33366441.790182006</v>
          </cell>
          <cell r="N2992">
            <v>1.1040875522405498</v>
          </cell>
          <cell r="O2992">
            <v>38.748669564211838</v>
          </cell>
          <cell r="P2992"/>
          <cell r="Q2992">
            <v>119430.03788199677</v>
          </cell>
        </row>
        <row r="2993">
          <cell r="D2993">
            <v>42073</v>
          </cell>
          <cell r="E2993" t="str">
            <v/>
          </cell>
          <cell r="F2993">
            <v>128644.62292799965</v>
          </cell>
          <cell r="G2993">
            <v>1758135.182724</v>
          </cell>
          <cell r="H2993">
            <v>1.4721046848039447</v>
          </cell>
          <cell r="I2993">
            <v>26.625636983166068</v>
          </cell>
          <cell r="J2993">
            <v>8680335.5156139974</v>
          </cell>
          <cell r="K2993">
            <v>0.96102876568506534</v>
          </cell>
          <cell r="L2993">
            <v>50.253649220794557</v>
          </cell>
          <cell r="M2993">
            <v>33308797.777304005</v>
          </cell>
          <cell r="N2993">
            <v>1.1020563515174808</v>
          </cell>
          <cell r="O2993">
            <v>38.982660604426947</v>
          </cell>
          <cell r="P2993"/>
          <cell r="Q2993">
            <v>119430.03788199677</v>
          </cell>
        </row>
        <row r="2994">
          <cell r="D2994">
            <v>42074</v>
          </cell>
          <cell r="E2994" t="str">
            <v/>
          </cell>
          <cell r="F2994">
            <v>124566.53809000029</v>
          </cell>
          <cell r="G2994">
            <v>1882701.7208140003</v>
          </cell>
          <cell r="H2994">
            <v>1.4330959357250799</v>
          </cell>
          <cell r="I2994">
            <v>28.132721213639211</v>
          </cell>
          <cell r="J2994">
            <v>8804902.0537039973</v>
          </cell>
          <cell r="K2994">
            <v>0.9620985958434588</v>
          </cell>
          <cell r="L2994">
            <v>50.176278745465488</v>
          </cell>
          <cell r="M2994">
            <v>33258971.424872003</v>
          </cell>
          <cell r="N2994">
            <v>1.1002842333629683</v>
          </cell>
          <cell r="O2994">
            <v>39.187486090624567</v>
          </cell>
          <cell r="P2994"/>
          <cell r="Q2994">
            <v>119430.03788199677</v>
          </cell>
        </row>
        <row r="2995">
          <cell r="D2995">
            <v>42075</v>
          </cell>
          <cell r="E2995" t="str">
            <v/>
          </cell>
          <cell r="F2995">
            <v>130135.30613399939</v>
          </cell>
          <cell r="G2995">
            <v>2012837.0269479998</v>
          </cell>
          <cell r="H2995">
            <v>1.4044743004943687</v>
          </cell>
          <cell r="I2995">
            <v>29.291263463021689</v>
          </cell>
          <cell r="J2995">
            <v>8935037.3598379958</v>
          </cell>
          <cell r="K2995">
            <v>0.9637415157965078</v>
          </cell>
          <cell r="L2995">
            <v>50.057628385911968</v>
          </cell>
          <cell r="M2995">
            <v>33237187.284168005</v>
          </cell>
          <cell r="N2995">
            <v>1.0994401106507459</v>
          </cell>
          <cell r="O2995">
            <v>39.285273778838281</v>
          </cell>
          <cell r="P2995"/>
          <cell r="Q2995">
            <v>119430.03788199677</v>
          </cell>
        </row>
        <row r="2996">
          <cell r="D2996">
            <v>42076</v>
          </cell>
          <cell r="E2996" t="str">
            <v/>
          </cell>
          <cell r="F2996">
            <v>123552.04085800087</v>
          </cell>
          <cell r="G2996">
            <v>2136389.0678060008</v>
          </cell>
          <cell r="H2996">
            <v>1.3760158123941648</v>
          </cell>
          <cell r="I2996">
            <v>30.488993141174102</v>
          </cell>
          <cell r="J2996">
            <v>9058589.4006959964</v>
          </cell>
          <cell r="K2996">
            <v>0.96464160001538979</v>
          </cell>
          <cell r="L2996">
            <v>49.992710476185451</v>
          </cell>
          <cell r="M2996">
            <v>33208708.529228002</v>
          </cell>
          <cell r="N2996">
            <v>1.0983747537591615</v>
          </cell>
          <cell r="O2996">
            <v>39.408894303232444</v>
          </cell>
          <cell r="P2996"/>
          <cell r="Q2996">
            <v>119430.03788199677</v>
          </cell>
        </row>
        <row r="2997">
          <cell r="D2997">
            <v>42077</v>
          </cell>
          <cell r="E2997" t="str">
            <v/>
          </cell>
          <cell r="F2997">
            <v>127644.37276599929</v>
          </cell>
          <cell r="G2997">
            <v>2264033.4405720001</v>
          </cell>
          <cell r="H2997">
            <v>1.3540703594715104</v>
          </cell>
          <cell r="I2997">
            <v>31.444621772868373</v>
          </cell>
          <cell r="J2997">
            <v>9186233.7734619956</v>
          </cell>
          <cell r="K2997">
            <v>0.96594939343417952</v>
          </cell>
          <cell r="L2997">
            <v>49.898494785340944</v>
          </cell>
          <cell r="M2997">
            <v>33191379.244334009</v>
          </cell>
          <cell r="N2997">
            <v>1.0976783622644999</v>
          </cell>
          <cell r="O2997">
            <v>39.489823973001293</v>
          </cell>
          <cell r="P2997"/>
          <cell r="Q2997">
            <v>119430.03788199677</v>
          </cell>
        </row>
        <row r="2998">
          <cell r="D2998">
            <v>42078</v>
          </cell>
          <cell r="E2998" t="str">
            <v/>
          </cell>
          <cell r="F2998">
            <v>123285.15325599957</v>
          </cell>
          <cell r="G2998">
            <v>2387318.5938279997</v>
          </cell>
          <cell r="H2998">
            <v>1.3326176206953888</v>
          </cell>
          <cell r="I2998">
            <v>32.40635803119374</v>
          </cell>
          <cell r="J2998">
            <v>9309518.9267179947</v>
          </cell>
          <cell r="K2998">
            <v>0.96677205206485828</v>
          </cell>
          <cell r="L2998">
            <v>49.839294631216887</v>
          </cell>
          <cell r="M2998">
            <v>33160534.10015801</v>
          </cell>
          <cell r="N2998">
            <v>1.096535191727646</v>
          </cell>
          <cell r="O2998">
            <v>39.622884868111363</v>
          </cell>
          <cell r="P2998"/>
          <cell r="Q2998">
            <v>119430.03788199677</v>
          </cell>
        </row>
        <row r="2999">
          <cell r="D2999">
            <v>42079</v>
          </cell>
          <cell r="E2999" t="str">
            <v/>
          </cell>
          <cell r="F2999">
            <v>98772.684344000343</v>
          </cell>
          <cell r="G2999">
            <v>2486091.2781719998</v>
          </cell>
          <cell r="H2999">
            <v>1.3010186351885313</v>
          </cell>
          <cell r="I2999">
            <v>33.873705066097401</v>
          </cell>
          <cell r="J2999">
            <v>9408291.6110619958</v>
          </cell>
          <cell r="K2999">
            <v>0.96506017592947158</v>
          </cell>
          <cell r="L2999">
            <v>49.962541625233989</v>
          </cell>
          <cell r="M2999">
            <v>33105392.322614003</v>
          </cell>
          <cell r="N2999">
            <v>1.094588939576425</v>
          </cell>
          <cell r="O2999">
            <v>39.850019186276832</v>
          </cell>
          <cell r="P2999"/>
          <cell r="Q2999">
            <v>119430.03788199677</v>
          </cell>
        </row>
        <row r="3000">
          <cell r="D3000">
            <v>42080</v>
          </cell>
          <cell r="E3000" t="str">
            <v/>
          </cell>
          <cell r="F3000">
            <v>107286.5243059994</v>
          </cell>
          <cell r="G3000">
            <v>2593377.8024779991</v>
          </cell>
          <cell r="H3000">
            <v>1.2773305455250001</v>
          </cell>
          <cell r="I3000">
            <v>35.014197271731007</v>
          </cell>
          <cell r="J3000">
            <v>9515578.1353679951</v>
          </cell>
          <cell r="K3000">
            <v>0.96425247743789388</v>
          </cell>
          <cell r="L3000">
            <v>50.020768226399206</v>
          </cell>
          <cell r="M3000">
            <v>33082604.044550005</v>
          </cell>
          <cell r="N3000">
            <v>1.0937127327029388</v>
          </cell>
          <cell r="O3000">
            <v>39.952520452350306</v>
          </cell>
          <cell r="P3000"/>
          <cell r="Q3000">
            <v>119430.03788199677</v>
          </cell>
        </row>
        <row r="3001">
          <cell r="D3001">
            <v>42081</v>
          </cell>
          <cell r="E3001" t="str">
            <v/>
          </cell>
          <cell r="F3001">
            <v>92874.173038001245</v>
          </cell>
          <cell r="G3001">
            <v>2686251.9755160003</v>
          </cell>
          <cell r="H3001">
            <v>1.2495702380120934</v>
          </cell>
          <cell r="I3001">
            <v>36.395857566654669</v>
          </cell>
          <cell r="J3001">
            <v>9608452.3084059972</v>
          </cell>
          <cell r="K3001">
            <v>0.96202109636362088</v>
          </cell>
          <cell r="L3001">
            <v>50.181880668414458</v>
          </cell>
          <cell r="M3001">
            <v>33033786.239960007</v>
          </cell>
          <cell r="N3001">
            <v>1.0919762814019225</v>
          </cell>
          <cell r="O3001">
            <v>40.156103005401263</v>
          </cell>
          <cell r="P3001"/>
          <cell r="Q3001">
            <v>119430.03788199677</v>
          </cell>
        </row>
        <row r="3002">
          <cell r="D3002">
            <v>42082</v>
          </cell>
          <cell r="E3002" t="str">
            <v/>
          </cell>
          <cell r="F3002">
            <v>100871.45289999939</v>
          </cell>
          <cell r="G3002">
            <v>2787123.4284159997</v>
          </cell>
          <cell r="H3002">
            <v>1.2282563864182565</v>
          </cell>
          <cell r="I3002">
            <v>37.490255577506069</v>
          </cell>
          <cell r="J3002">
            <v>9709323.7613059971</v>
          </cell>
          <cell r="K3002">
            <v>0.96063369400370868</v>
          </cell>
          <cell r="L3002">
            <v>50.282242489076332</v>
          </cell>
          <cell r="M3002">
            <v>32997982.116372004</v>
          </cell>
          <cell r="N3002">
            <v>1.0906703561986593</v>
          </cell>
          <cell r="O3002">
            <v>40.309600730624098</v>
          </cell>
          <cell r="P3002"/>
          <cell r="Q3002">
            <v>119430.03788199677</v>
          </cell>
        </row>
        <row r="3003">
          <cell r="D3003">
            <v>42083</v>
          </cell>
          <cell r="E3003" t="str">
            <v/>
          </cell>
          <cell r="F3003">
            <v>90446.042511999884</v>
          </cell>
          <cell r="G3003">
            <v>2877569.4709279998</v>
          </cell>
          <cell r="H3003">
            <v>1.2047092682710157</v>
          </cell>
          <cell r="I3003">
            <v>38.733740862675333</v>
          </cell>
          <cell r="J3003">
            <v>9799769.8038179968</v>
          </cell>
          <cell r="K3003">
            <v>0.95825925991983474</v>
          </cell>
          <cell r="L3003">
            <v>50.454336418658663</v>
          </cell>
          <cell r="M3003">
            <v>32966719.773588002</v>
          </cell>
          <cell r="N3003">
            <v>1.0895148249729811</v>
          </cell>
          <cell r="O3003">
            <v>40.445699492114649</v>
          </cell>
          <cell r="P3003"/>
          <cell r="Q3003">
            <v>119430.03788199677</v>
          </cell>
        </row>
        <row r="3004">
          <cell r="D3004">
            <v>42084</v>
          </cell>
          <cell r="E3004" t="str">
            <v/>
          </cell>
          <cell r="F3004">
            <v>98475.772743999551</v>
          </cell>
          <cell r="G3004">
            <v>2976045.2436719993</v>
          </cell>
          <cell r="H3004">
            <v>1.1866063403151601</v>
          </cell>
          <cell r="I3004">
            <v>39.714561327598034</v>
          </cell>
          <cell r="J3004">
            <v>9898245.5765619967</v>
          </cell>
          <cell r="K3004">
            <v>0.95671575874328063</v>
          </cell>
          <cell r="L3004">
            <v>50.566430598526054</v>
          </cell>
          <cell r="M3004">
            <v>32933904.226198003</v>
          </cell>
          <cell r="N3004">
            <v>1.0883082269646356</v>
          </cell>
          <cell r="O3004">
            <v>40.588090724341932</v>
          </cell>
          <cell r="P3004"/>
          <cell r="Q3004">
            <v>119430.03788199677</v>
          </cell>
        </row>
        <row r="3005">
          <cell r="D3005">
            <v>42085</v>
          </cell>
          <cell r="E3005" t="str">
            <v/>
          </cell>
          <cell r="F3005">
            <v>86778.418046000676</v>
          </cell>
          <cell r="G3005">
            <v>3062823.6617180002</v>
          </cell>
          <cell r="H3005">
            <v>1.165697171496958</v>
          </cell>
          <cell r="I3005">
            <v>40.87453548177411</v>
          </cell>
          <cell r="J3005">
            <v>9985023.9946079981</v>
          </cell>
          <cell r="K3005">
            <v>0.95408977924952265</v>
          </cell>
          <cell r="L3005">
            <v>50.757543367195289</v>
          </cell>
          <cell r="M3005">
            <v>32878627.440628003</v>
          </cell>
          <cell r="N3005">
            <v>1.0863597461961265</v>
          </cell>
          <cell r="O3005">
            <v>40.818628507147395</v>
          </cell>
          <cell r="P3005"/>
          <cell r="Q3005">
            <v>119430.03788199677</v>
          </cell>
        </row>
        <row r="3006">
          <cell r="D3006">
            <v>42086</v>
          </cell>
          <cell r="E3006" t="str">
            <v/>
          </cell>
          <cell r="F3006">
            <v>117173.98222200049</v>
          </cell>
          <cell r="G3006">
            <v>3179997.6439400008</v>
          </cell>
          <cell r="H3006">
            <v>1.1576716342034079</v>
          </cell>
          <cell r="I3006">
            <v>41.327527835040321</v>
          </cell>
          <cell r="J3006">
            <v>10102197.976829998</v>
          </cell>
          <cell r="K3006">
            <v>0.95439464707193611</v>
          </cell>
          <cell r="L3006">
            <v>50.735329624225642</v>
          </cell>
          <cell r="M3006">
            <v>32857467.297350004</v>
          </cell>
          <cell r="N3006">
            <v>1.0855388416450527</v>
          </cell>
          <cell r="O3006">
            <v>40.915974923863573</v>
          </cell>
          <cell r="P3006"/>
          <cell r="Q3006">
            <v>119430.03788199677</v>
          </cell>
        </row>
        <row r="3007">
          <cell r="D3007">
            <v>42087</v>
          </cell>
          <cell r="E3007" t="str">
            <v/>
          </cell>
          <cell r="F3007">
            <v>110659.33065199936</v>
          </cell>
          <cell r="G3007">
            <v>3290656.9745920002</v>
          </cell>
          <cell r="H3007">
            <v>1.1480420646783962</v>
          </cell>
          <cell r="I3007">
            <v>41.876761107073769</v>
          </cell>
          <cell r="J3007">
            <v>10212857.307481997</v>
          </cell>
          <cell r="K3007">
            <v>0.95408411388530234</v>
          </cell>
          <cell r="L3007">
            <v>50.757956230552146</v>
          </cell>
          <cell r="M3007">
            <v>32856252.516003996</v>
          </cell>
          <cell r="N3007">
            <v>1.0853769984215336</v>
          </cell>
          <cell r="O3007">
            <v>40.935182318182363</v>
          </cell>
          <cell r="P3007"/>
          <cell r="Q3007">
            <v>119430.03788199677</v>
          </cell>
        </row>
        <row r="3008">
          <cell r="D3008">
            <v>42088</v>
          </cell>
          <cell r="E3008" t="str">
            <v/>
          </cell>
          <cell r="F3008">
            <v>113162.57520600061</v>
          </cell>
          <cell r="G3008">
            <v>3403819.5497980011</v>
          </cell>
          <cell r="H3008">
            <v>1.1400212576876698</v>
          </cell>
          <cell r="I3008">
            <v>42.338995197666087</v>
          </cell>
          <cell r="J3008">
            <v>10326019.882687997</v>
          </cell>
          <cell r="K3008">
            <v>0.95401170608301933</v>
          </cell>
          <cell r="L3008">
            <v>50.7632331571102</v>
          </cell>
          <cell r="M3008">
            <v>32844073.856060002</v>
          </cell>
          <cell r="N3008">
            <v>1.0848530501399491</v>
          </cell>
          <cell r="O3008">
            <v>40.997398547474795</v>
          </cell>
          <cell r="P3008"/>
          <cell r="Q3008">
            <v>119430.03788199677</v>
          </cell>
        </row>
        <row r="3009">
          <cell r="D3009">
            <v>42089</v>
          </cell>
          <cell r="E3009" t="str">
            <v/>
          </cell>
          <cell r="F3009">
            <v>102103.50954999871</v>
          </cell>
          <cell r="G3009">
            <v>3505923.0593479997</v>
          </cell>
          <cell r="H3009">
            <v>1.1290559475794515</v>
          </cell>
          <cell r="I3009">
            <v>42.977928714342021</v>
          </cell>
          <cell r="J3009">
            <v>10428123.392237997</v>
          </cell>
          <cell r="K3009">
            <v>0.95293029243883765</v>
          </cell>
          <cell r="L3009">
            <v>50.842090334201608</v>
          </cell>
          <cell r="M3009">
            <v>32824642.844223995</v>
          </cell>
          <cell r="N3009">
            <v>1.0840896980605921</v>
          </cell>
          <cell r="O3009">
            <v>41.088137152887363</v>
          </cell>
          <cell r="P3009"/>
          <cell r="Q3009">
            <v>119430.03788199677</v>
          </cell>
        </row>
        <row r="3010">
          <cell r="D3010">
            <v>42090</v>
          </cell>
          <cell r="E3010" t="str">
            <v/>
          </cell>
          <cell r="F3010">
            <v>123955.50102200136</v>
          </cell>
          <cell r="G3010">
            <v>3629878.560370001</v>
          </cell>
          <cell r="H3010">
            <v>1.1256795113236435</v>
          </cell>
          <cell r="I3010">
            <v>43.176301047849975</v>
          </cell>
          <cell r="J3010">
            <v>10552078.893259998</v>
          </cell>
          <cell r="K3010">
            <v>0.95384752315783006</v>
          </cell>
          <cell r="L3010">
            <v>50.775199893530619</v>
          </cell>
          <cell r="M3010">
            <v>32831832.891761988</v>
          </cell>
          <cell r="N3010">
            <v>1.084205624351708</v>
          </cell>
          <cell r="O3010">
            <v>41.074349955934352</v>
          </cell>
          <cell r="P3010"/>
          <cell r="Q3010">
            <v>119430.03788199677</v>
          </cell>
        </row>
        <row r="3011">
          <cell r="D3011">
            <v>42091</v>
          </cell>
          <cell r="E3011" t="str">
            <v/>
          </cell>
          <cell r="F3011">
            <v>124608.67441799845</v>
          </cell>
          <cell r="G3011">
            <v>3754487.2347879997</v>
          </cell>
          <cell r="H3011">
            <v>1.1227395736602208</v>
          </cell>
          <cell r="I3011">
            <v>43.349654438218224</v>
          </cell>
          <cell r="J3011">
            <v>10676687.567677997</v>
          </cell>
          <cell r="K3011">
            <v>0.95480357346079325</v>
          </cell>
          <cell r="L3011">
            <v>50.705544590677775</v>
          </cell>
          <cell r="M3011">
            <v>32827146.036743995</v>
          </cell>
          <cell r="N3011">
            <v>1.0839293576590909</v>
          </cell>
          <cell r="O3011">
            <v>41.107210796514103</v>
          </cell>
          <cell r="P3011"/>
          <cell r="Q3011">
            <v>119430.03788199677</v>
          </cell>
        </row>
        <row r="3012">
          <cell r="D3012">
            <v>42092</v>
          </cell>
          <cell r="E3012" t="str">
            <v/>
          </cell>
          <cell r="F3012">
            <v>145837.94348000144</v>
          </cell>
          <cell r="G3012">
            <v>3900325.1782680009</v>
          </cell>
          <cell r="H3012">
            <v>1.1261318680757764</v>
          </cell>
          <cell r="I3012">
            <v>43.149679589020252</v>
          </cell>
          <cell r="J3012">
            <v>10822525.511157999</v>
          </cell>
          <cell r="K3012">
            <v>0.95761786318186304</v>
          </cell>
          <cell r="L3012">
            <v>50.50089532443279</v>
          </cell>
          <cell r="M3012">
            <v>32847124.275595989</v>
          </cell>
          <cell r="N3012">
            <v>1.0844674857338026</v>
          </cell>
          <cell r="O3012">
            <v>41.043216079124932</v>
          </cell>
          <cell r="P3012"/>
          <cell r="Q3012">
            <v>119430.03788199677</v>
          </cell>
        </row>
        <row r="3013">
          <cell r="D3013">
            <v>42093</v>
          </cell>
          <cell r="E3013" t="str">
            <v/>
          </cell>
          <cell r="F3013">
            <v>133835.55001800018</v>
          </cell>
          <cell r="G3013">
            <v>4034160.7282860009</v>
          </cell>
          <cell r="H3013">
            <v>1.1259481003352396</v>
          </cell>
          <cell r="I3013">
            <v>43.160492763321635</v>
          </cell>
          <cell r="J3013">
            <v>10956361.061175998</v>
          </cell>
          <cell r="K3013">
            <v>0.95932238281444271</v>
          </cell>
          <cell r="L3013">
            <v>50.377231727837824</v>
          </cell>
          <cell r="M3013">
            <v>32836879.947635993</v>
          </cell>
          <cell r="N3013">
            <v>1.0840077888707138</v>
          </cell>
          <cell r="O3013">
            <v>41.097880224500557</v>
          </cell>
          <cell r="P3013"/>
          <cell r="Q3013">
            <v>119430.03788199677</v>
          </cell>
        </row>
        <row r="3014">
          <cell r="D3014">
            <v>42094</v>
          </cell>
          <cell r="E3014" t="str">
            <v>*</v>
          </cell>
          <cell r="F3014">
            <v>106537.83949199886</v>
          </cell>
          <cell r="G3014">
            <v>4140698.5677779997</v>
          </cell>
          <cell r="H3014">
            <v>1.1184030743856994</v>
          </cell>
          <cell r="I3014">
            <v>43.606420403590995</v>
          </cell>
          <cell r="J3014">
            <v>11062898.900667997</v>
          </cell>
          <cell r="K3014">
            <v>0.95862621183542163</v>
          </cell>
          <cell r="L3014">
            <v>50.427713157310514</v>
          </cell>
          <cell r="M3014">
            <v>32771241.580623999</v>
          </cell>
          <cell r="N3014">
            <v>1.0817197374227998</v>
          </cell>
          <cell r="O3014">
            <v>41.37056144296978</v>
          </cell>
          <cell r="P3014"/>
          <cell r="Q3014">
            <v>119430.03788199677</v>
          </cell>
        </row>
        <row r="3015">
          <cell r="D3015">
            <v>42095</v>
          </cell>
          <cell r="E3015" t="str">
            <v/>
          </cell>
          <cell r="F3015">
            <v>130654.63307600096</v>
          </cell>
          <cell r="G3015">
            <v>130654.63307600096</v>
          </cell>
          <cell r="H3015">
            <v>1.0986693407055188</v>
          </cell>
          <cell r="I3015">
            <v>48.519295348186375</v>
          </cell>
          <cell r="J3015">
            <v>11193553.533743998</v>
          </cell>
          <cell r="K3015">
            <v>0.96005460436028867</v>
          </cell>
          <cell r="L3015">
            <v>55.862367761703304</v>
          </cell>
          <cell r="M3015">
            <v>32647390.491525996</v>
          </cell>
          <cell r="N3015">
            <v>1.0774206879251127</v>
          </cell>
          <cell r="O3015">
            <v>42.934145850423214</v>
          </cell>
          <cell r="P3015"/>
          <cell r="Q3015">
            <v>118920.79649014333</v>
          </cell>
        </row>
        <row r="3016">
          <cell r="D3016">
            <v>42096</v>
          </cell>
          <cell r="E3016" t="str">
            <v/>
          </cell>
          <cell r="F3016">
            <v>111268.92340599898</v>
          </cell>
          <cell r="G3016">
            <v>241923.55648199993</v>
          </cell>
          <cell r="H3016">
            <v>1.0171625301132741</v>
          </cell>
          <cell r="I3016">
            <v>55.623513466803566</v>
          </cell>
          <cell r="J3016">
            <v>11304822.457149997</v>
          </cell>
          <cell r="K3016">
            <v>0.95980825665457492</v>
          </cell>
          <cell r="L3016">
            <v>55.884160286925258</v>
          </cell>
          <cell r="M3016">
            <v>32448808.498931993</v>
          </cell>
          <cell r="N3016">
            <v>1.0706575540282535</v>
          </cell>
          <cell r="O3016">
            <v>43.707432992497232</v>
          </cell>
          <cell r="P3016"/>
          <cell r="Q3016">
            <v>118920.79649014333</v>
          </cell>
        </row>
        <row r="3017">
          <cell r="D3017">
            <v>42097</v>
          </cell>
          <cell r="E3017" t="str">
            <v/>
          </cell>
          <cell r="F3017">
            <v>120692.89542799973</v>
          </cell>
          <cell r="G3017">
            <v>362616.45190999965</v>
          </cell>
          <cell r="H3017">
            <v>1.0164088553399906</v>
          </cell>
          <cell r="I3017">
            <v>55.691321691209936</v>
          </cell>
          <cell r="J3017">
            <v>11425515.352577997</v>
          </cell>
          <cell r="K3017">
            <v>0.96035895527350279</v>
          </cell>
          <cell r="L3017">
            <v>55.835449401039369</v>
          </cell>
          <cell r="M3017">
            <v>32277021.834449992</v>
          </cell>
          <cell r="N3017">
            <v>1.0647810132603719</v>
          </cell>
          <cell r="O3017">
            <v>44.38531009994022</v>
          </cell>
          <cell r="P3017"/>
          <cell r="Q3017">
            <v>118920.79649014333</v>
          </cell>
        </row>
        <row r="3018">
          <cell r="D3018">
            <v>42098</v>
          </cell>
          <cell r="E3018" t="str">
            <v/>
          </cell>
          <cell r="F3018">
            <v>103838.08079400106</v>
          </cell>
          <cell r="G3018">
            <v>466454.53270400071</v>
          </cell>
          <cell r="H3018">
            <v>0.98059916026265115</v>
          </cell>
          <cell r="I3018">
            <v>58.948894142279769</v>
          </cell>
          <cell r="J3018">
            <v>11529353.433371998</v>
          </cell>
          <cell r="K3018">
            <v>0.9594960618615429</v>
          </cell>
          <cell r="L3018">
            <v>55.911783283521935</v>
          </cell>
          <cell r="M3018">
            <v>32081202.472862002</v>
          </cell>
          <cell r="N3018">
            <v>1.0581141164956196</v>
          </cell>
          <cell r="O3018">
            <v>45.160902523644531</v>
          </cell>
          <cell r="P3018"/>
          <cell r="Q3018">
            <v>118920.79649014333</v>
          </cell>
        </row>
        <row r="3019">
          <cell r="D3019">
            <v>42099</v>
          </cell>
          <cell r="E3019" t="str">
            <v/>
          </cell>
          <cell r="F3019">
            <v>105119.01359599982</v>
          </cell>
          <cell r="G3019">
            <v>571573.54630000051</v>
          </cell>
          <cell r="H3019">
            <v>0.96126760527940958</v>
          </cell>
          <cell r="I3019">
            <v>60.732442892232704</v>
          </cell>
          <cell r="J3019">
            <v>11634472.446967999</v>
          </cell>
          <cell r="K3019">
            <v>0.95875563801882502</v>
          </cell>
          <cell r="L3019">
            <v>55.977320406067733</v>
          </cell>
          <cell r="M3019">
            <v>31925203.580825996</v>
          </cell>
          <cell r="N3019">
            <v>1.0527629443962849</v>
          </cell>
          <cell r="O3019">
            <v>45.78833826263439</v>
          </cell>
          <cell r="P3019"/>
          <cell r="Q3019">
            <v>118920.79649014333</v>
          </cell>
        </row>
        <row r="3020">
          <cell r="D3020">
            <v>42100</v>
          </cell>
          <cell r="E3020" t="str">
            <v/>
          </cell>
          <cell r="F3020">
            <v>104506.41955000008</v>
          </cell>
          <cell r="G3020">
            <v>676079.96585000062</v>
          </cell>
          <cell r="H3020">
            <v>0.94752135567535356</v>
          </cell>
          <cell r="I3020">
            <v>62.008966803694513</v>
          </cell>
          <cell r="J3020">
            <v>11738978.866517998</v>
          </cell>
          <cell r="K3020">
            <v>0.95797959362017782</v>
          </cell>
          <cell r="L3020">
            <v>56.046047159839517</v>
          </cell>
          <cell r="M3020">
            <v>31792403.370597992</v>
          </cell>
          <cell r="N3020">
            <v>1.0481787135082252</v>
          </cell>
          <cell r="O3020">
            <v>46.329237894960798</v>
          </cell>
          <cell r="P3020"/>
          <cell r="Q3020">
            <v>118920.79649014333</v>
          </cell>
        </row>
        <row r="3021">
          <cell r="D3021">
            <v>42101</v>
          </cell>
          <cell r="E3021" t="str">
            <v/>
          </cell>
          <cell r="F3021">
            <v>96602.006614000653</v>
          </cell>
          <cell r="G3021">
            <v>772681.97246400127</v>
          </cell>
          <cell r="H3021">
            <v>0.92820719488351056</v>
          </cell>
          <cell r="I3021">
            <v>63.811375041319685</v>
          </cell>
          <cell r="J3021">
            <v>11835580.873132</v>
          </cell>
          <cell r="K3021">
            <v>0.95657961372891376</v>
          </cell>
          <cell r="L3021">
            <v>56.17012448105185</v>
          </cell>
          <cell r="M3021">
            <v>31640818.887057994</v>
          </cell>
          <cell r="N3021">
            <v>1.0429770887915033</v>
          </cell>
          <cell r="O3021">
            <v>46.946680216158043</v>
          </cell>
          <cell r="P3021"/>
          <cell r="Q3021">
            <v>118920.79649014333</v>
          </cell>
        </row>
        <row r="3022">
          <cell r="D3022">
            <v>42102</v>
          </cell>
          <cell r="E3022" t="str">
            <v/>
          </cell>
          <cell r="F3022">
            <v>92472.229857998362</v>
          </cell>
          <cell r="G3022">
            <v>865154.20232199959</v>
          </cell>
          <cell r="H3022">
            <v>0.90938068430456087</v>
          </cell>
          <cell r="I3022">
            <v>65.574844717440556</v>
          </cell>
          <cell r="J3022">
            <v>11928053.102989998</v>
          </cell>
          <cell r="K3022">
            <v>0.95487568858000149</v>
          </cell>
          <cell r="L3022">
            <v>56.321302963847543</v>
          </cell>
          <cell r="M3022">
            <v>31517530.438717995</v>
          </cell>
          <cell r="N3022">
            <v>1.0387100383082206</v>
          </cell>
          <cell r="O3022">
            <v>47.456049456584417</v>
          </cell>
          <cell r="P3022"/>
          <cell r="Q3022">
            <v>118920.79649014333</v>
          </cell>
        </row>
        <row r="3023">
          <cell r="D3023">
            <v>42103</v>
          </cell>
          <cell r="E3023" t="str">
            <v/>
          </cell>
          <cell r="F3023">
            <v>92896.450100001064</v>
          </cell>
          <cell r="G3023">
            <v>958050.65242200065</v>
          </cell>
          <cell r="H3023">
            <v>0.89513420388297238</v>
          </cell>
          <cell r="I3023">
            <v>66.911243025794874</v>
          </cell>
          <cell r="J3023">
            <v>12020949.553089999</v>
          </cell>
          <cell r="K3023">
            <v>0.95323753991353599</v>
          </cell>
          <cell r="L3023">
            <v>56.466812890163133</v>
          </cell>
          <cell r="M3023">
            <v>31404098.732553996</v>
          </cell>
          <cell r="N3023">
            <v>1.0347694368050651</v>
          </cell>
          <cell r="O3023">
            <v>47.928685167198282</v>
          </cell>
          <cell r="P3023"/>
          <cell r="Q3023">
            <v>118920.79649014333</v>
          </cell>
        </row>
        <row r="3024">
          <cell r="D3024">
            <v>42104</v>
          </cell>
          <cell r="E3024" t="str">
            <v/>
          </cell>
          <cell r="F3024">
            <v>97409.531559999523</v>
          </cell>
          <cell r="G3024">
            <v>1055460.1839820002</v>
          </cell>
          <cell r="H3024">
            <v>0.88753205085494147</v>
          </cell>
          <cell r="I3024">
            <v>67.62436434186813</v>
          </cell>
          <cell r="J3024">
            <v>12118359.084649999</v>
          </cell>
          <cell r="K3024">
            <v>0.95198453380844594</v>
          </cell>
          <cell r="L3024">
            <v>56.578221995518554</v>
          </cell>
          <cell r="M3024">
            <v>31297119.917977996</v>
          </cell>
          <cell r="N3024">
            <v>1.0310429574750595</v>
          </cell>
          <cell r="O3024">
            <v>48.377568470423512</v>
          </cell>
          <cell r="P3024"/>
          <cell r="Q3024">
            <v>118920.79649014333</v>
          </cell>
        </row>
        <row r="3025">
          <cell r="D3025">
            <v>42105</v>
          </cell>
          <cell r="E3025" t="str">
            <v/>
          </cell>
          <cell r="F3025">
            <v>97979.261167999852</v>
          </cell>
          <cell r="G3025">
            <v>1153439.44515</v>
          </cell>
          <cell r="H3025">
            <v>0.88174763768895414</v>
          </cell>
          <cell r="I3025">
            <v>68.166745254526802</v>
          </cell>
          <cell r="J3025">
            <v>12216338.345817998</v>
          </cell>
          <cell r="K3025">
            <v>0.95079906452244145</v>
          </cell>
          <cell r="L3025">
            <v>56.683713091102128</v>
          </cell>
          <cell r="M3025">
            <v>31201258.923618</v>
          </cell>
          <cell r="N3025">
            <v>1.0276841248088964</v>
          </cell>
          <cell r="O3025">
            <v>48.78373700763192</v>
          </cell>
          <cell r="P3025"/>
          <cell r="Q3025">
            <v>118920.79649014333</v>
          </cell>
        </row>
        <row r="3026">
          <cell r="D3026">
            <v>42106</v>
          </cell>
          <cell r="E3026" t="str">
            <v/>
          </cell>
          <cell r="F3026">
            <v>99784.08626400122</v>
          </cell>
          <cell r="G3026">
            <v>1253223.5314140012</v>
          </cell>
          <cell r="H3026">
            <v>0.87819201827458471</v>
          </cell>
          <cell r="I3026">
            <v>68.49998299590635</v>
          </cell>
          <cell r="J3026">
            <v>12316122.432081999</v>
          </cell>
          <cell r="K3026">
            <v>0.94977452003509155</v>
          </cell>
          <cell r="L3026">
            <v>56.774951631658425</v>
          </cell>
          <cell r="M3026">
            <v>31118500.092730008</v>
          </cell>
          <cell r="N3026">
            <v>1.0247580694410352</v>
          </cell>
          <cell r="O3026">
            <v>49.13875991427026</v>
          </cell>
          <cell r="P3026"/>
          <cell r="Q3026">
            <v>118920.79649014333</v>
          </cell>
        </row>
        <row r="3027">
          <cell r="D3027">
            <v>42107</v>
          </cell>
          <cell r="E3027" t="str">
            <v/>
          </cell>
          <cell r="F3027">
            <v>83926.49411999897</v>
          </cell>
          <cell r="G3027">
            <v>1337150.0255340002</v>
          </cell>
          <cell r="H3027">
            <v>0.86492604580201815</v>
          </cell>
          <cell r="I3027">
            <v>69.741666919688996</v>
          </cell>
          <cell r="J3027">
            <v>12400048.926201997</v>
          </cell>
          <cell r="K3027">
            <v>0.94755682946865805</v>
          </cell>
          <cell r="L3027">
            <v>56.972656017975531</v>
          </cell>
          <cell r="M3027">
            <v>31011702.401258014</v>
          </cell>
          <cell r="N3027">
            <v>1.0210416918876344</v>
          </cell>
          <cell r="O3027">
            <v>49.591233253204692</v>
          </cell>
          <cell r="P3027"/>
          <cell r="Q3027">
            <v>118920.79649014333</v>
          </cell>
        </row>
        <row r="3028">
          <cell r="D3028">
            <v>42108</v>
          </cell>
          <cell r="E3028" t="str">
            <v/>
          </cell>
          <cell r="F3028">
            <v>90475.720760000258</v>
          </cell>
          <cell r="G3028">
            <v>1427625.7462940004</v>
          </cell>
          <cell r="H3028">
            <v>0.85748893887437605</v>
          </cell>
          <cell r="I3028">
            <v>70.436231886874168</v>
          </cell>
          <cell r="J3028">
            <v>12490524.646961998</v>
          </cell>
          <cell r="K3028">
            <v>0.94587503795702887</v>
          </cell>
          <cell r="L3028">
            <v>57.122777885423524</v>
          </cell>
          <cell r="M3028">
            <v>30936652.659410018</v>
          </cell>
          <cell r="N3028">
            <v>1.0183718437066325</v>
          </cell>
          <cell r="O3028">
            <v>49.917344090912685</v>
          </cell>
          <cell r="P3028"/>
          <cell r="Q3028">
            <v>118920.79649014333</v>
          </cell>
        </row>
        <row r="3029">
          <cell r="D3029">
            <v>42109</v>
          </cell>
          <cell r="E3029" t="str">
            <v/>
          </cell>
          <cell r="F3029">
            <v>88665.904348000171</v>
          </cell>
          <cell r="G3029">
            <v>1516291.6506420006</v>
          </cell>
          <cell r="H3029">
            <v>0.85002886817343604</v>
          </cell>
          <cell r="I3029">
            <v>71.13146619341353</v>
          </cell>
          <cell r="J3029">
            <v>12579190.551309999</v>
          </cell>
          <cell r="K3029">
            <v>0.94408743757123714</v>
          </cell>
          <cell r="L3029">
            <v>57.282524234196345</v>
          </cell>
          <cell r="M3029">
            <v>30866851.469378017</v>
          </cell>
          <cell r="N3029">
            <v>1.0158757758716572</v>
          </cell>
          <cell r="O3029">
            <v>50.223008035210711</v>
          </cell>
          <cell r="P3029"/>
          <cell r="Q3029">
            <v>118920.79649014333</v>
          </cell>
        </row>
        <row r="3030">
          <cell r="D3030">
            <v>42110</v>
          </cell>
          <cell r="E3030" t="str">
            <v/>
          </cell>
          <cell r="F3030">
            <v>94383.00094200045</v>
          </cell>
          <cell r="G3030">
            <v>1610674.651584001</v>
          </cell>
          <cell r="H3030">
            <v>0.84650598293246226</v>
          </cell>
          <cell r="I3030">
            <v>71.459180310207529</v>
          </cell>
          <cell r="J3030">
            <v>12673573.552252</v>
          </cell>
          <cell r="K3030">
            <v>0.94275674535010279</v>
          </cell>
          <cell r="L3030">
            <v>57.401558629791708</v>
          </cell>
          <cell r="M3030">
            <v>30816756.415320013</v>
          </cell>
          <cell r="N3030">
            <v>1.0140291151921237</v>
          </cell>
          <cell r="O3030">
            <v>50.449623047674073</v>
          </cell>
          <cell r="P3030"/>
          <cell r="Q3030">
            <v>118920.79649014333</v>
          </cell>
        </row>
        <row r="3031">
          <cell r="D3031">
            <v>42111</v>
          </cell>
          <cell r="E3031" t="str">
            <v/>
          </cell>
          <cell r="F3031">
            <v>96307.941667998617</v>
          </cell>
          <cell r="G3031">
            <v>1706982.5932519997</v>
          </cell>
          <cell r="H3031">
            <v>0.84434971630762579</v>
          </cell>
          <cell r="I3031">
            <v>71.659557121206504</v>
          </cell>
          <cell r="J3031">
            <v>12769881.493919998</v>
          </cell>
          <cell r="K3031">
            <v>0.94159132603749141</v>
          </cell>
          <cell r="L3031">
            <v>57.505891524019844</v>
          </cell>
          <cell r="M3031">
            <v>30763392.160768013</v>
          </cell>
          <cell r="N3031">
            <v>1.0120756227801695</v>
          </cell>
          <cell r="O3031">
            <v>50.689781674318809</v>
          </cell>
          <cell r="P3031"/>
          <cell r="Q3031">
            <v>118920.79649014333</v>
          </cell>
        </row>
        <row r="3032">
          <cell r="D3032">
            <v>42112</v>
          </cell>
          <cell r="E3032" t="str">
            <v/>
          </cell>
          <cell r="F3032">
            <v>96764.12247000038</v>
          </cell>
          <cell r="G3032">
            <v>1803746.715722</v>
          </cell>
          <cell r="H3032">
            <v>0.84264614626719347</v>
          </cell>
          <cell r="I3032">
            <v>71.817748077826948</v>
          </cell>
          <cell r="J3032">
            <v>12866645.616389999</v>
          </cell>
          <cell r="K3032">
            <v>0.94047951165864763</v>
          </cell>
          <cell r="L3032">
            <v>57.605496868033079</v>
          </cell>
          <cell r="M3032">
            <v>30712510.939908009</v>
          </cell>
          <cell r="N3032">
            <v>1.0102045652730194</v>
          </cell>
          <cell r="O3032">
            <v>50.920217533709213</v>
          </cell>
          <cell r="P3032"/>
          <cell r="Q3032">
            <v>118920.79649014333</v>
          </cell>
        </row>
        <row r="3033">
          <cell r="D3033">
            <v>42113</v>
          </cell>
          <cell r="E3033" t="str">
            <v/>
          </cell>
          <cell r="F3033">
            <v>90171.185923999554</v>
          </cell>
          <cell r="G3033">
            <v>1893917.9016459996</v>
          </cell>
          <cell r="H3033">
            <v>0.83820401899660735</v>
          </cell>
          <cell r="I3033">
            <v>72.229720601949467</v>
          </cell>
          <cell r="J3033">
            <v>12956816.802313998</v>
          </cell>
          <cell r="K3033">
            <v>0.9389091057015152</v>
          </cell>
          <cell r="L3033">
            <v>57.74630429415906</v>
          </cell>
          <cell r="M3033">
            <v>30663412.08282201</v>
          </cell>
          <cell r="N3033">
            <v>1.0083928522935848</v>
          </cell>
          <cell r="O3033">
            <v>51.143722438630789</v>
          </cell>
          <cell r="P3033"/>
          <cell r="Q3033">
            <v>118920.79649014333</v>
          </cell>
        </row>
        <row r="3034">
          <cell r="D3034">
            <v>42114</v>
          </cell>
          <cell r="E3034" t="str">
            <v/>
          </cell>
          <cell r="F3034">
            <v>92724.241572000145</v>
          </cell>
          <cell r="G3034">
            <v>1986642.1432179997</v>
          </cell>
          <cell r="H3034">
            <v>0.83527953135709998</v>
          </cell>
          <cell r="I3034">
            <v>72.500512209903306</v>
          </cell>
          <cell r="J3034">
            <v>13049541.043885998</v>
          </cell>
          <cell r="K3034">
            <v>0.93754895974955499</v>
          </cell>
          <cell r="L3034">
            <v>57.868369559671187</v>
          </cell>
          <cell r="M3034">
            <v>30616701.302684009</v>
          </cell>
          <cell r="N3034">
            <v>1.0066603646379981</v>
          </cell>
          <cell r="O3034">
            <v>51.357795915182834</v>
          </cell>
          <cell r="P3034"/>
          <cell r="Q3034">
            <v>118920.79649014333</v>
          </cell>
        </row>
        <row r="3035">
          <cell r="D3035">
            <v>42115</v>
          </cell>
          <cell r="E3035" t="str">
            <v/>
          </cell>
          <cell r="F3035">
            <v>95928.65507400046</v>
          </cell>
          <cell r="G3035">
            <v>2082570.7982920001</v>
          </cell>
          <cell r="H3035">
            <v>0.83391669868376972</v>
          </cell>
          <cell r="I3035">
            <v>72.626579709745045</v>
          </cell>
          <cell r="J3035">
            <v>13145469.698959999</v>
          </cell>
          <cell r="K3035">
            <v>0.93644013072900467</v>
          </cell>
          <cell r="L3035">
            <v>57.967955703022554</v>
          </cell>
          <cell r="M3035">
            <v>30579046.145688012</v>
          </cell>
          <cell r="N3035">
            <v>1.0052262384818877</v>
          </cell>
          <cell r="O3035">
            <v>51.535252092644072</v>
          </cell>
          <cell r="P3035"/>
          <cell r="Q3035">
            <v>118920.79649014333</v>
          </cell>
        </row>
        <row r="3036">
          <cell r="D3036">
            <v>42116</v>
          </cell>
          <cell r="E3036" t="str">
            <v/>
          </cell>
          <cell r="F3036">
            <v>81378.700173999707</v>
          </cell>
          <cell r="G3036">
            <v>2163949.498466</v>
          </cell>
          <cell r="H3036">
            <v>0.82711639799281222</v>
          </cell>
          <cell r="I3036">
            <v>73.254386217706596</v>
          </cell>
          <cell r="J3036">
            <v>13226848.399133999</v>
          </cell>
          <cell r="K3036">
            <v>0.93432214669522984</v>
          </cell>
          <cell r="L3036">
            <v>58.158361612180954</v>
          </cell>
          <cell r="M3036">
            <v>30521406.885062009</v>
          </cell>
          <cell r="N3036">
            <v>1.0031358613029422</v>
          </cell>
          <cell r="O3036">
            <v>51.794309988624221</v>
          </cell>
          <cell r="P3036"/>
          <cell r="Q3036">
            <v>118920.79649014333</v>
          </cell>
        </row>
        <row r="3037">
          <cell r="D3037">
            <v>42117</v>
          </cell>
          <cell r="E3037" t="str">
            <v/>
          </cell>
          <cell r="F3037">
            <v>84575.467622000346</v>
          </cell>
          <cell r="G3037">
            <v>2248524.9660880002</v>
          </cell>
          <cell r="H3037">
            <v>0.82207618795596671</v>
          </cell>
          <cell r="I3037">
            <v>73.718259309615107</v>
          </cell>
          <cell r="J3037">
            <v>13311423.866756</v>
          </cell>
          <cell r="K3037">
            <v>0.93246338302042697</v>
          </cell>
          <cell r="L3037">
            <v>58.325661976240163</v>
          </cell>
          <cell r="M3037">
            <v>30494092.689768013</v>
          </cell>
          <cell r="N3037">
            <v>1.0020427875131932</v>
          </cell>
          <cell r="O3037">
            <v>51.929958788529696</v>
          </cell>
          <cell r="P3037"/>
          <cell r="Q3037">
            <v>118920.79649014333</v>
          </cell>
        </row>
        <row r="3038">
          <cell r="D3038">
            <v>42118</v>
          </cell>
          <cell r="E3038" t="str">
            <v/>
          </cell>
          <cell r="F3038">
            <v>81561.219228000511</v>
          </cell>
          <cell r="G3038">
            <v>2330086.1853160006</v>
          </cell>
          <cell r="H3038">
            <v>0.81639988339813763</v>
          </cell>
          <cell r="I3038">
            <v>74.239071230782002</v>
          </cell>
          <cell r="J3038">
            <v>13392985.085984001</v>
          </cell>
          <cell r="K3038">
            <v>0.93042592866352225</v>
          </cell>
          <cell r="L3038">
            <v>58.509255437491326</v>
          </cell>
          <cell r="M3038">
            <v>30455837.183568008</v>
          </cell>
          <cell r="N3038">
            <v>1.0005906758577428</v>
          </cell>
          <cell r="O3038">
            <v>52.110357787669706</v>
          </cell>
          <cell r="P3038"/>
          <cell r="Q3038">
            <v>118920.79649014333</v>
          </cell>
        </row>
        <row r="3039">
          <cell r="D3039">
            <v>42119</v>
          </cell>
          <cell r="E3039" t="str">
            <v/>
          </cell>
          <cell r="F3039">
            <v>78772.566097999166</v>
          </cell>
          <cell r="G3039">
            <v>2408858.7514139996</v>
          </cell>
          <cell r="H3039">
            <v>0.81023969650713046</v>
          </cell>
          <cell r="I3039">
            <v>74.802200353719357</v>
          </cell>
          <cell r="J3039">
            <v>13471757.652082</v>
          </cell>
          <cell r="K3039">
            <v>0.92822972007132754</v>
          </cell>
          <cell r="L3039">
            <v>58.707396153851754</v>
          </cell>
          <cell r="M3039">
            <v>30401325.415950008</v>
          </cell>
          <cell r="N3039">
            <v>0.99860515377671344</v>
          </cell>
          <cell r="O3039">
            <v>52.357376827761094</v>
          </cell>
          <cell r="P3039"/>
          <cell r="Q3039">
            <v>118920.79649014333</v>
          </cell>
        </row>
        <row r="3040">
          <cell r="D3040">
            <v>42120</v>
          </cell>
          <cell r="E3040" t="str">
            <v/>
          </cell>
          <cell r="F3040">
            <v>103881.00656600035</v>
          </cell>
          <cell r="G3040">
            <v>2512739.7579799998</v>
          </cell>
          <cell r="H3040">
            <v>0.81267397879726466</v>
          </cell>
          <cell r="I3040">
            <v>74.579941874336214</v>
          </cell>
          <cell r="J3040">
            <v>13575638.658648001</v>
          </cell>
          <cell r="K3040">
            <v>0.92778516881380779</v>
          </cell>
          <cell r="L3040">
            <v>58.747533515296645</v>
          </cell>
          <cell r="M3040">
            <v>30369158.529264003</v>
          </cell>
          <cell r="N3040">
            <v>0.9973542339960576</v>
          </cell>
          <cell r="O3040">
            <v>52.513210221183762</v>
          </cell>
          <cell r="P3040"/>
          <cell r="Q3040">
            <v>118920.79649014333</v>
          </cell>
        </row>
        <row r="3041">
          <cell r="D3041">
            <v>42121</v>
          </cell>
          <cell r="E3041" t="str">
            <v/>
          </cell>
          <cell r="F3041">
            <v>113748.96332400023</v>
          </cell>
          <cell r="G3041">
            <v>2626488.7213039999</v>
          </cell>
          <cell r="H3041">
            <v>0.81800124889307324</v>
          </cell>
          <cell r="I3041">
            <v>74.092322481014094</v>
          </cell>
          <cell r="J3041">
            <v>13689387.621972002</v>
          </cell>
          <cell r="K3041">
            <v>0.92801674355557939</v>
          </cell>
          <cell r="L3041">
            <v>58.726623981563911</v>
          </cell>
          <cell r="M3041">
            <v>30351664.950782005</v>
          </cell>
          <cell r="N3041">
            <v>0.99658559407398239</v>
          </cell>
          <cell r="O3041">
            <v>52.609041611878069</v>
          </cell>
          <cell r="P3041"/>
          <cell r="Q3041">
            <v>118920.79649014333</v>
          </cell>
        </row>
        <row r="3042">
          <cell r="D3042">
            <v>42122</v>
          </cell>
          <cell r="E3042" t="str">
            <v/>
          </cell>
          <cell r="F3042">
            <v>113872.77467800066</v>
          </cell>
          <cell r="G3042">
            <v>2740361.4959820006</v>
          </cell>
          <cell r="H3042">
            <v>0.82298518271394561</v>
          </cell>
          <cell r="I3042">
            <v>73.634696314107018</v>
          </cell>
          <cell r="J3042">
            <v>13803260.396650003</v>
          </cell>
          <cell r="K3042">
            <v>0.92825294052704321</v>
          </cell>
          <cell r="L3042">
            <v>58.705299917899545</v>
          </cell>
          <cell r="M3042">
            <v>30346976.322354011</v>
          </cell>
          <cell r="N3042">
            <v>0.99623761738159544</v>
          </cell>
          <cell r="O3042">
            <v>52.652445526122762</v>
          </cell>
          <cell r="P3042"/>
          <cell r="Q3042">
            <v>118920.79649014333</v>
          </cell>
        </row>
        <row r="3043">
          <cell r="D3043">
            <v>42123</v>
          </cell>
          <cell r="E3043" t="str">
            <v/>
          </cell>
          <cell r="F3043">
            <v>101802.65382399857</v>
          </cell>
          <cell r="G3043">
            <v>2842164.1498059994</v>
          </cell>
          <cell r="H3043">
            <v>0.82412549554577685</v>
          </cell>
          <cell r="I3043">
            <v>73.529807935899129</v>
          </cell>
          <cell r="J3043">
            <v>13905063.050474001</v>
          </cell>
          <cell r="K3043">
            <v>0.92768012815156842</v>
          </cell>
          <cell r="L3043">
            <v>58.757018834107711</v>
          </cell>
          <cell r="M3043">
            <v>30344251.833466008</v>
          </cell>
          <cell r="N3043">
            <v>0.99595424285825385</v>
          </cell>
          <cell r="O3043">
            <v>52.687800343354439</v>
          </cell>
          <cell r="P3043"/>
          <cell r="Q3043">
            <v>118920.79649014333</v>
          </cell>
        </row>
        <row r="3044">
          <cell r="D3044">
            <v>42124</v>
          </cell>
          <cell r="E3044" t="str">
            <v>*</v>
          </cell>
          <cell r="F3044">
            <v>99020.493680000087</v>
          </cell>
          <cell r="G3044">
            <v>2941184.6434859997</v>
          </cell>
          <cell r="H3044">
            <v>0.82440995191556654</v>
          </cell>
          <cell r="I3044">
            <v>73.503632659944287</v>
          </cell>
          <cell r="J3044">
            <v>14004083.544154001</v>
          </cell>
          <cell r="K3044">
            <v>0.92693218187212778</v>
          </cell>
          <cell r="L3044">
            <v>58.824575666858912</v>
          </cell>
          <cell r="M3044">
            <v>30339071.192282006</v>
          </cell>
          <cell r="N3044">
            <v>0.99559037889917823</v>
          </cell>
          <cell r="O3044">
            <v>52.73320895374323</v>
          </cell>
          <cell r="P3044"/>
          <cell r="Q3044">
            <v>118920.79649014333</v>
          </cell>
        </row>
        <row r="3045">
          <cell r="D3045">
            <v>42125</v>
          </cell>
          <cell r="E3045" t="str">
            <v/>
          </cell>
          <cell r="F3045">
            <v>97660.265812000522</v>
          </cell>
          <cell r="G3045">
            <v>97660.265812000522</v>
          </cell>
          <cell r="H3045">
            <v>0.94140484053769868</v>
          </cell>
          <cell r="I3045">
            <v>59.262008961364344</v>
          </cell>
          <cell r="J3045">
            <v>14101743.809966002</v>
          </cell>
          <cell r="K3045">
            <v>0.92703088051367699</v>
          </cell>
          <cell r="L3045">
            <v>61.941338721654347</v>
          </cell>
          <cell r="M3045">
            <v>30347780.639660008</v>
          </cell>
          <cell r="N3045">
            <v>0.99594466536269566</v>
          </cell>
          <cell r="O3045">
            <v>51.666028380373177</v>
          </cell>
          <cell r="P3045"/>
          <cell r="Q3045">
            <v>103738.86090942583</v>
          </cell>
        </row>
        <row r="3046">
          <cell r="D3046">
            <v>42126</v>
          </cell>
          <cell r="E3046" t="str">
            <v/>
          </cell>
          <cell r="F3046">
            <v>108284.00978999956</v>
          </cell>
          <cell r="G3046">
            <v>205944.27560200007</v>
          </cell>
          <cell r="H3046">
            <v>0.9926091042285955</v>
          </cell>
          <cell r="I3046">
            <v>52.688515164988615</v>
          </cell>
          <cell r="J3046">
            <v>14210027.819756001</v>
          </cell>
          <cell r="K3046">
            <v>0.92782190310826218</v>
          </cell>
          <cell r="L3046">
            <v>61.857052927108612</v>
          </cell>
          <cell r="M3046">
            <v>30353665.682714008</v>
          </cell>
          <cell r="N3046">
            <v>0.99620630369849761</v>
          </cell>
          <cell r="O3046">
            <v>51.63435631106821</v>
          </cell>
          <cell r="P3046"/>
          <cell r="Q3046">
            <v>103738.86090942583</v>
          </cell>
        </row>
        <row r="3047">
          <cell r="D3047">
            <v>42127</v>
          </cell>
          <cell r="E3047" t="str">
            <v/>
          </cell>
          <cell r="F3047">
            <v>114043.15771000073</v>
          </cell>
          <cell r="G3047">
            <v>319987.43331200082</v>
          </cell>
          <cell r="H3047">
            <v>1.0281824654291676</v>
          </cell>
          <cell r="I3047">
            <v>48.265919902319851</v>
          </cell>
          <cell r="J3047">
            <v>14324070.977466002</v>
          </cell>
          <cell r="K3047">
            <v>0.92897578664334268</v>
          </cell>
          <cell r="L3047">
            <v>61.734131365127332</v>
          </cell>
          <cell r="M3047">
            <v>30362910.606908012</v>
          </cell>
          <cell r="N3047">
            <v>0.99657825679445511</v>
          </cell>
          <cell r="O3047">
            <v>51.589342870299504</v>
          </cell>
          <cell r="P3047"/>
          <cell r="Q3047">
            <v>103738.86090942583</v>
          </cell>
        </row>
        <row r="3048">
          <cell r="D3048">
            <v>42128</v>
          </cell>
          <cell r="E3048" t="str">
            <v/>
          </cell>
          <cell r="F3048">
            <v>161090.90427599911</v>
          </cell>
          <cell r="G3048">
            <v>481078.33758799994</v>
          </cell>
          <cell r="H3048">
            <v>1.1593493830822674</v>
          </cell>
          <cell r="I3048">
            <v>33.661561828932584</v>
          </cell>
          <cell r="J3048">
            <v>14485161.881742001</v>
          </cell>
          <cell r="K3048">
            <v>0.93314509898494391</v>
          </cell>
          <cell r="L3048">
            <v>61.290276737544588</v>
          </cell>
          <cell r="M3048">
            <v>30428851.201224007</v>
          </cell>
          <cell r="N3048">
            <v>0.99881126703808032</v>
          </cell>
          <cell r="O3048">
            <v>51.319418112479752</v>
          </cell>
          <cell r="P3048"/>
          <cell r="Q3048">
            <v>103738.86090942583</v>
          </cell>
        </row>
        <row r="3049">
          <cell r="D3049">
            <v>42129</v>
          </cell>
          <cell r="E3049" t="str">
            <v/>
          </cell>
          <cell r="F3049">
            <v>163626.91155000139</v>
          </cell>
          <cell r="G3049">
            <v>644705.24913800135</v>
          </cell>
          <cell r="H3049">
            <v>1.2429387473241915</v>
          </cell>
          <cell r="I3049">
            <v>26.074987233423329</v>
          </cell>
          <cell r="J3049">
            <v>14648788.793292003</v>
          </cell>
          <cell r="K3049">
            <v>0.9374213417317816</v>
          </cell>
          <cell r="L3049">
            <v>60.835566091296521</v>
          </cell>
          <cell r="M3049">
            <v>30513489.331124008</v>
          </cell>
          <cell r="N3049">
            <v>1.0016583636034102</v>
          </cell>
          <cell r="O3049">
            <v>50.976051176542313</v>
          </cell>
          <cell r="P3049"/>
          <cell r="Q3049">
            <v>103738.86090942583</v>
          </cell>
        </row>
        <row r="3050">
          <cell r="D3050">
            <v>42130</v>
          </cell>
          <cell r="E3050" t="str">
            <v/>
          </cell>
          <cell r="F3050">
            <v>167255.37408999895</v>
          </cell>
          <cell r="G3050">
            <v>811960.62322800024</v>
          </cell>
          <cell r="H3050">
            <v>1.3044944715187643</v>
          </cell>
          <cell r="I3050">
            <v>21.379911943094644</v>
          </cell>
          <cell r="J3050">
            <v>14816044.167382002</v>
          </cell>
          <cell r="K3050">
            <v>0.94187184788800582</v>
          </cell>
          <cell r="L3050">
            <v>60.362957318212921</v>
          </cell>
          <cell r="M3050">
            <v>30592223.257320005</v>
          </cell>
          <cell r="N3050">
            <v>1.0043120227788682</v>
          </cell>
          <cell r="O3050">
            <v>50.656825491176562</v>
          </cell>
          <cell r="P3050"/>
          <cell r="Q3050">
            <v>103738.86090942583</v>
          </cell>
        </row>
        <row r="3051">
          <cell r="D3051">
            <v>42131</v>
          </cell>
          <cell r="E3051" t="str">
            <v/>
          </cell>
          <cell r="F3051">
            <v>146726.93703000093</v>
          </cell>
          <cell r="G3051">
            <v>958687.56025800121</v>
          </cell>
          <cell r="H3051">
            <v>1.3201934602956404</v>
          </cell>
          <cell r="I3051">
            <v>20.298863473100205</v>
          </cell>
          <cell r="J3051">
            <v>14962771.104412002</v>
          </cell>
          <cell r="K3051">
            <v>0.94496757342230286</v>
          </cell>
          <cell r="L3051">
            <v>60.03463084992935</v>
          </cell>
          <cell r="M3051">
            <v>30676119.06245001</v>
          </cell>
          <cell r="N3051">
            <v>1.0071355180344921</v>
          </cell>
          <cell r="O3051">
            <v>50.318048442562223</v>
          </cell>
          <cell r="P3051"/>
          <cell r="Q3051">
            <v>103738.86090942583</v>
          </cell>
        </row>
        <row r="3052">
          <cell r="D3052">
            <v>42132</v>
          </cell>
          <cell r="E3052" t="str">
            <v/>
          </cell>
          <cell r="F3052">
            <v>127305.87176999923</v>
          </cell>
          <cell r="G3052">
            <v>1085993.4320280005</v>
          </cell>
          <cell r="H3052">
            <v>1.3085663155875826</v>
          </cell>
          <cell r="I3052">
            <v>21.095093228375028</v>
          </cell>
          <cell r="J3052">
            <v>15090076.976182003</v>
          </cell>
          <cell r="K3052">
            <v>0.94680445329250751</v>
          </cell>
          <cell r="L3052">
            <v>59.839986739457629</v>
          </cell>
          <cell r="M3052">
            <v>30682643.291690011</v>
          </cell>
          <cell r="N3052">
            <v>1.0074190210176348</v>
          </cell>
          <cell r="O3052">
            <v>50.284083155174528</v>
          </cell>
          <cell r="P3052"/>
          <cell r="Q3052">
            <v>103738.86090942583</v>
          </cell>
        </row>
        <row r="3053">
          <cell r="D3053">
            <v>42133</v>
          </cell>
          <cell r="E3053" t="str">
            <v/>
          </cell>
          <cell r="F3053">
            <v>117097.6287699993</v>
          </cell>
          <cell r="G3053">
            <v>1203091.0607979998</v>
          </cell>
          <cell r="H3053">
            <v>1.2885892842974629</v>
          </cell>
          <cell r="I3053">
            <v>22.522571152892223</v>
          </cell>
          <cell r="J3053">
            <v>15207174.604952002</v>
          </cell>
          <cell r="K3053">
            <v>0.94798121650300682</v>
          </cell>
          <cell r="L3053">
            <v>59.715361465739356</v>
          </cell>
          <cell r="M3053">
            <v>30713801.849768005</v>
          </cell>
          <cell r="N3053">
            <v>1.008511450262318</v>
          </cell>
          <cell r="O3053">
            <v>50.153291463059226</v>
          </cell>
          <cell r="P3053"/>
          <cell r="Q3053">
            <v>103738.86090942583</v>
          </cell>
        </row>
        <row r="3054">
          <cell r="D3054">
            <v>42134</v>
          </cell>
          <cell r="E3054" t="str">
            <v/>
          </cell>
          <cell r="F3054">
            <v>113921.55969000002</v>
          </cell>
          <cell r="G3054">
            <v>1317012.6204879999</v>
          </cell>
          <cell r="H3054">
            <v>1.2695460591550938</v>
          </cell>
          <cell r="I3054">
            <v>23.95471637097404</v>
          </cell>
          <cell r="J3054">
            <v>15321096.164642002</v>
          </cell>
          <cell r="K3054">
            <v>0.9489461407104911</v>
          </cell>
          <cell r="L3054">
            <v>59.61321276589122</v>
          </cell>
          <cell r="M3054">
            <v>30741857.675818007</v>
          </cell>
          <cell r="N3054">
            <v>1.0095021422258244</v>
          </cell>
          <cell r="O3054">
            <v>50.034801302356136</v>
          </cell>
          <cell r="P3054"/>
          <cell r="Q3054">
            <v>103738.86090942583</v>
          </cell>
        </row>
        <row r="3055">
          <cell r="D3055">
            <v>42135</v>
          </cell>
          <cell r="E3055" t="str">
            <v/>
          </cell>
          <cell r="F3055">
            <v>102331.56700000116</v>
          </cell>
          <cell r="G3055">
            <v>1419344.1874880011</v>
          </cell>
          <cell r="H3055">
            <v>1.2438086233113104</v>
          </cell>
          <cell r="I3055">
            <v>26.003443800786663</v>
          </cell>
          <cell r="J3055">
            <v>15423427.731642004</v>
          </cell>
          <cell r="K3055">
            <v>0.94918547524305752</v>
          </cell>
          <cell r="L3055">
            <v>59.587882264563284</v>
          </cell>
          <cell r="M3055">
            <v>30750439.022298004</v>
          </cell>
          <cell r="N3055">
            <v>1.0098534229218099</v>
          </cell>
          <cell r="O3055">
            <v>49.992814721042045</v>
          </cell>
          <cell r="P3055"/>
          <cell r="Q3055">
            <v>103738.86090942583</v>
          </cell>
        </row>
        <row r="3056">
          <cell r="D3056">
            <v>42136</v>
          </cell>
          <cell r="E3056" t="str">
            <v/>
          </cell>
          <cell r="F3056">
            <v>95887.194989999669</v>
          </cell>
          <cell r="G3056">
            <v>1515231.3824780008</v>
          </cell>
          <cell r="H3056">
            <v>1.2171840018892452</v>
          </cell>
          <cell r="I3056">
            <v>28.262061149195127</v>
          </cell>
          <cell r="J3056">
            <v>15519314.926632004</v>
          </cell>
          <cell r="K3056">
            <v>0.94902769089570527</v>
          </cell>
          <cell r="L3056">
            <v>59.604581455838932</v>
          </cell>
          <cell r="M3056">
            <v>30762755.881735999</v>
          </cell>
          <cell r="N3056">
            <v>1.0103274357481373</v>
          </cell>
          <cell r="O3056">
            <v>49.936181833150364</v>
          </cell>
          <cell r="P3056"/>
          <cell r="Q3056">
            <v>103738.86090942583</v>
          </cell>
        </row>
        <row r="3057">
          <cell r="D3057">
            <v>42137</v>
          </cell>
          <cell r="E3057" t="str">
            <v/>
          </cell>
          <cell r="F3057">
            <v>86582.411200000657</v>
          </cell>
          <cell r="G3057">
            <v>1601813.7936780015</v>
          </cell>
          <cell r="H3057">
            <v>1.1877559150675325</v>
          </cell>
          <cell r="I3057">
            <v>30.925102651581938</v>
          </cell>
          <cell r="J3057">
            <v>15605897.337832004</v>
          </cell>
          <cell r="K3057">
            <v>0.94830648221372649</v>
          </cell>
          <cell r="L3057">
            <v>59.680923983008171</v>
          </cell>
          <cell r="M3057">
            <v>30764779.715974007</v>
          </cell>
          <cell r="N3057">
            <v>1.0104634413304052</v>
          </cell>
          <cell r="O3057">
            <v>49.919937431459594</v>
          </cell>
          <cell r="P3057"/>
          <cell r="Q3057">
            <v>103738.86090942583</v>
          </cell>
        </row>
        <row r="3058">
          <cell r="D3058">
            <v>42138</v>
          </cell>
          <cell r="E3058" t="str">
            <v/>
          </cell>
          <cell r="F3058">
            <v>83579.577623999416</v>
          </cell>
          <cell r="G3058">
            <v>1685393.3713020009</v>
          </cell>
          <cell r="H3058">
            <v>1.1604642633621536</v>
          </cell>
          <cell r="I3058">
            <v>33.551112966636921</v>
          </cell>
          <cell r="J3058">
            <v>15689476.915456003</v>
          </cell>
          <cell r="K3058">
            <v>0.94741298240702831</v>
          </cell>
          <cell r="L3058">
            <v>59.775533459538124</v>
          </cell>
          <cell r="M3058">
            <v>30775947.015252009</v>
          </cell>
          <cell r="N3058">
            <v>1.0108998017050228</v>
          </cell>
          <cell r="O3058">
            <v>49.867833745393384</v>
          </cell>
          <cell r="P3058"/>
          <cell r="Q3058">
            <v>103738.86090942583</v>
          </cell>
        </row>
        <row r="3059">
          <cell r="D3059">
            <v>42139</v>
          </cell>
          <cell r="E3059" t="str">
            <v/>
          </cell>
          <cell r="F3059">
            <v>78651.127560000154</v>
          </cell>
          <cell r="G3059">
            <v>1764044.4988620011</v>
          </cell>
          <cell r="H3059">
            <v>1.1336442829604514</v>
          </cell>
          <cell r="I3059">
            <v>36.27624576026016</v>
          </cell>
          <cell r="J3059">
            <v>15768128.043016003</v>
          </cell>
          <cell r="K3059">
            <v>0.94623485420537812</v>
          </cell>
          <cell r="L3059">
            <v>59.900329968867226</v>
          </cell>
          <cell r="M3059">
            <v>30787724.792700008</v>
          </cell>
          <cell r="N3059">
            <v>1.0113562759523409</v>
          </cell>
          <cell r="O3059">
            <v>49.813352665711562</v>
          </cell>
          <cell r="P3059"/>
          <cell r="Q3059">
            <v>103738.86090942583</v>
          </cell>
        </row>
        <row r="3060">
          <cell r="D3060">
            <v>42140</v>
          </cell>
          <cell r="E3060" t="str">
            <v/>
          </cell>
          <cell r="F3060">
            <v>73975.459482000515</v>
          </cell>
          <cell r="G3060">
            <v>1838019.9583440016</v>
          </cell>
          <cell r="H3060">
            <v>1.1073598301488798</v>
          </cell>
          <cell r="I3060">
            <v>39.081948593930768</v>
          </cell>
          <cell r="J3060">
            <v>15842103.502498005</v>
          </cell>
          <cell r="K3060">
            <v>0.94479245584251859</v>
          </cell>
          <cell r="L3060">
            <v>60.053193906474988</v>
          </cell>
          <cell r="M3060">
            <v>30802608.913286004</v>
          </cell>
          <cell r="N3060">
            <v>1.0119148613734754</v>
          </cell>
          <cell r="O3060">
            <v>49.746718350865926</v>
          </cell>
          <cell r="P3060"/>
          <cell r="Q3060">
            <v>103738.86090942583</v>
          </cell>
        </row>
        <row r="3061">
          <cell r="D3061">
            <v>42141</v>
          </cell>
          <cell r="E3061" t="str">
            <v/>
          </cell>
          <cell r="F3061">
            <v>77823.987933998564</v>
          </cell>
          <cell r="G3061">
            <v>1915843.946278</v>
          </cell>
          <cell r="H3061">
            <v>1.0863499149140505</v>
          </cell>
          <cell r="I3061">
            <v>41.416642807493197</v>
          </cell>
          <cell r="J3061">
            <v>15919927.490432004</v>
          </cell>
          <cell r="K3061">
            <v>0.94359590290868933</v>
          </cell>
          <cell r="L3061">
            <v>60.180063615038613</v>
          </cell>
          <cell r="M3061">
            <v>30815066.456186004</v>
          </cell>
          <cell r="N3061">
            <v>1.0123938012646887</v>
          </cell>
          <cell r="O3061">
            <v>49.689614883684349</v>
          </cell>
          <cell r="P3061"/>
          <cell r="Q3061">
            <v>103738.86090942583</v>
          </cell>
        </row>
        <row r="3062">
          <cell r="D3062">
            <v>42142</v>
          </cell>
          <cell r="E3062" t="str">
            <v/>
          </cell>
          <cell r="F3062">
            <v>48147.395458000581</v>
          </cell>
          <cell r="G3062">
            <v>1963991.3417360005</v>
          </cell>
          <cell r="H3062">
            <v>1.0517816480721596</v>
          </cell>
          <cell r="I3062">
            <v>45.423504023012185</v>
          </cell>
          <cell r="J3062">
            <v>15968074.885890003</v>
          </cell>
          <cell r="K3062">
            <v>0.94066575174851141</v>
          </cell>
          <cell r="L3062">
            <v>60.490967813892738</v>
          </cell>
          <cell r="M3062">
            <v>30799620.565080002</v>
          </cell>
          <cell r="N3062">
            <v>1.0119560085447843</v>
          </cell>
          <cell r="O3062">
            <v>49.741811336506572</v>
          </cell>
          <cell r="P3062"/>
          <cell r="Q3062">
            <v>103738.86090942583</v>
          </cell>
        </row>
        <row r="3063">
          <cell r="D3063">
            <v>42143</v>
          </cell>
          <cell r="E3063" t="str">
            <v/>
          </cell>
          <cell r="F3063">
            <v>58419.882423999879</v>
          </cell>
          <cell r="G3063">
            <v>2022411.2241600004</v>
          </cell>
          <cell r="H3063">
            <v>1.0260638595343352</v>
          </cell>
          <cell r="I3063">
            <v>48.524936898419654</v>
          </cell>
          <cell r="J3063">
            <v>16026494.768314004</v>
          </cell>
          <cell r="K3063">
            <v>0.93837266417630794</v>
          </cell>
          <cell r="L3063">
            <v>60.734486727404544</v>
          </cell>
          <cell r="M3063">
            <v>30801058.881596003</v>
          </cell>
          <cell r="N3063">
            <v>1.0120729432754607</v>
          </cell>
          <cell r="O3063">
            <v>49.727867371903713</v>
          </cell>
          <cell r="P3063"/>
          <cell r="Q3063">
            <v>103738.86090942583</v>
          </cell>
        </row>
        <row r="3064">
          <cell r="D3064">
            <v>42144</v>
          </cell>
          <cell r="E3064" t="str">
            <v/>
          </cell>
          <cell r="F3064">
            <v>67226.221362000506</v>
          </cell>
          <cell r="G3064">
            <v>2089637.445522001</v>
          </cell>
          <cell r="H3064">
            <v>1.0071623243224437</v>
          </cell>
          <cell r="I3064">
            <v>50.861253235299863</v>
          </cell>
          <cell r="J3064">
            <v>16093720.989676004</v>
          </cell>
          <cell r="K3064">
            <v>0.93661977496586823</v>
          </cell>
          <cell r="L3064">
            <v>60.920756564977175</v>
          </cell>
          <cell r="M3064">
            <v>30808102.053548004</v>
          </cell>
          <cell r="N3064">
            <v>1.0123740732683841</v>
          </cell>
          <cell r="O3064">
            <v>49.69196648534534</v>
          </cell>
          <cell r="P3064"/>
          <cell r="Q3064">
            <v>103738.86090942583</v>
          </cell>
        </row>
        <row r="3065">
          <cell r="D3065">
            <v>42145</v>
          </cell>
          <cell r="E3065" t="str">
            <v/>
          </cell>
          <cell r="F3065">
            <v>52760.203401999162</v>
          </cell>
          <cell r="G3065">
            <v>2142397.6489240001</v>
          </cell>
          <cell r="H3065">
            <v>0.98342062722396872</v>
          </cell>
          <cell r="I3065">
            <v>53.853330595476123</v>
          </cell>
          <cell r="J3065">
            <v>16146481.193078004</v>
          </cell>
          <cell r="K3065">
            <v>0.93405108577857043</v>
          </cell>
          <cell r="L3065">
            <v>61.193892780920308</v>
          </cell>
          <cell r="M3065">
            <v>30766022.111250002</v>
          </cell>
          <cell r="N3065">
            <v>1.0110609164091153</v>
          </cell>
          <cell r="O3065">
            <v>49.848601553434449</v>
          </cell>
          <cell r="P3065"/>
          <cell r="Q3065">
            <v>103738.86090942583</v>
          </cell>
        </row>
        <row r="3066">
          <cell r="D3066">
            <v>42146</v>
          </cell>
          <cell r="E3066" t="str">
            <v/>
          </cell>
          <cell r="F3066">
            <v>53535.638995999609</v>
          </cell>
          <cell r="G3066">
            <v>2195933.2879199996</v>
          </cell>
          <cell r="H3066">
            <v>0.96217703352321793</v>
          </cell>
          <cell r="I3066">
            <v>56.573878901412257</v>
          </cell>
          <cell r="J3066">
            <v>16200016.832074003</v>
          </cell>
          <cell r="K3066">
            <v>0.93155763309683826</v>
          </cell>
          <cell r="L3066">
            <v>61.459217681524017</v>
          </cell>
          <cell r="M3066">
            <v>30714137.460146002</v>
          </cell>
          <cell r="N3066">
            <v>1.0094253452681878</v>
          </cell>
          <cell r="O3066">
            <v>50.043982348057092</v>
          </cell>
          <cell r="P3066"/>
          <cell r="Q3066">
            <v>103738.86090942583</v>
          </cell>
        </row>
        <row r="3067">
          <cell r="D3067">
            <v>42147</v>
          </cell>
          <cell r="E3067" t="str">
            <v/>
          </cell>
          <cell r="F3067">
            <v>50729.244964001286</v>
          </cell>
          <cell r="G3067">
            <v>2246662.5328840008</v>
          </cell>
          <cell r="H3067">
            <v>0.94160451381757293</v>
          </cell>
          <cell r="I3067">
            <v>59.236075259587693</v>
          </cell>
          <cell r="J3067">
            <v>16250746.077038005</v>
          </cell>
          <cell r="K3067">
            <v>0.92893333212021945</v>
          </cell>
          <cell r="L3067">
            <v>61.738653381175098</v>
          </cell>
          <cell r="M3067">
            <v>30668164.278078005</v>
          </cell>
          <cell r="N3067">
            <v>1.007983843658673</v>
          </cell>
          <cell r="O3067">
            <v>50.216442048148068</v>
          </cell>
          <cell r="P3067"/>
          <cell r="Q3067">
            <v>103738.86090942583</v>
          </cell>
        </row>
        <row r="3068">
          <cell r="D3068">
            <v>42148</v>
          </cell>
          <cell r="E3068" t="str">
            <v/>
          </cell>
          <cell r="F3068">
            <v>56450.693637998775</v>
          </cell>
          <cell r="G3068">
            <v>2303113.2265219996</v>
          </cell>
          <cell r="H3068">
            <v>0.92504438803187217</v>
          </cell>
          <cell r="I3068">
            <v>61.390768318928288</v>
          </cell>
          <cell r="J3068">
            <v>16307196.770676004</v>
          </cell>
          <cell r="K3068">
            <v>0.92666509608682501</v>
          </cell>
          <cell r="L3068">
            <v>61.980319308036414</v>
          </cell>
          <cell r="M3068">
            <v>30633402.032086</v>
          </cell>
          <cell r="N3068">
            <v>1.0069106435558857</v>
          </cell>
          <cell r="O3068">
            <v>50.344996335543904</v>
          </cell>
          <cell r="P3068"/>
          <cell r="Q3068">
            <v>103738.86090942583</v>
          </cell>
        </row>
        <row r="3069">
          <cell r="D3069">
            <v>42149</v>
          </cell>
          <cell r="E3069" t="str">
            <v/>
          </cell>
          <cell r="F3069">
            <v>43306.116950000316</v>
          </cell>
          <cell r="G3069">
            <v>2346419.3434719997</v>
          </cell>
          <cell r="H3069">
            <v>0.90474073954625489</v>
          </cell>
          <cell r="I3069">
            <v>64.036423031770667</v>
          </cell>
          <cell r="J3069">
            <v>16350502.887626003</v>
          </cell>
          <cell r="K3069">
            <v>0.92368087583156055</v>
          </cell>
          <cell r="L3069">
            <v>62.298455726741786</v>
          </cell>
          <cell r="M3069">
            <v>30591339.887946006</v>
          </cell>
          <cell r="N3069">
            <v>1.0055973336429782</v>
          </cell>
          <cell r="O3069">
            <v>50.502493942277262</v>
          </cell>
          <cell r="P3069"/>
          <cell r="Q3069">
            <v>103738.86090942583</v>
          </cell>
        </row>
        <row r="3070">
          <cell r="D3070">
            <v>42150</v>
          </cell>
          <cell r="E3070" t="str">
            <v/>
          </cell>
          <cell r="F3070">
            <v>44636.888529999938</v>
          </cell>
          <cell r="G3070">
            <v>2391056.2320019999</v>
          </cell>
          <cell r="H3070">
            <v>0.88649229830217113</v>
          </cell>
          <cell r="I3070">
            <v>66.407911497868284</v>
          </cell>
          <cell r="J3070">
            <v>16395139.776156003</v>
          </cell>
          <cell r="K3070">
            <v>0.92080617024568445</v>
          </cell>
          <cell r="L3070">
            <v>62.605099681496327</v>
          </cell>
          <cell r="M3070">
            <v>30556390.825566005</v>
          </cell>
          <cell r="N3070">
            <v>1.0045176798511701</v>
          </cell>
          <cell r="O3070">
            <v>50.632118895055392</v>
          </cell>
          <cell r="P3070"/>
          <cell r="Q3070">
            <v>103738.86090942583</v>
          </cell>
        </row>
        <row r="3071">
          <cell r="D3071">
            <v>42151</v>
          </cell>
          <cell r="E3071" t="str">
            <v/>
          </cell>
          <cell r="F3071">
            <v>48226.22933400132</v>
          </cell>
          <cell r="G3071">
            <v>2439282.4613360013</v>
          </cell>
          <cell r="H3071">
            <v>0.87087706643680352</v>
          </cell>
          <cell r="I3071">
            <v>68.424633541447008</v>
          </cell>
          <cell r="J3071">
            <v>16443366.005490003</v>
          </cell>
          <cell r="K3071">
            <v>0.91816519027343813</v>
          </cell>
          <cell r="L3071">
            <v>62.886953159620582</v>
          </cell>
          <cell r="M3071">
            <v>30520471.380718008</v>
          </cell>
          <cell r="N3071">
            <v>1.0034059745377988</v>
          </cell>
          <cell r="O3071">
            <v>50.765730671335078</v>
          </cell>
          <cell r="P3071"/>
          <cell r="Q3071">
            <v>103738.86090942583</v>
          </cell>
        </row>
        <row r="3072">
          <cell r="D3072">
            <v>42152</v>
          </cell>
          <cell r="E3072" t="str">
            <v/>
          </cell>
          <cell r="F3072">
            <v>42834.759591998707</v>
          </cell>
          <cell r="G3072">
            <v>2482117.2209279998</v>
          </cell>
          <cell r="H3072">
            <v>0.85452108137151206</v>
          </cell>
          <cell r="I3072">
            <v>70.517167941007997</v>
          </cell>
          <cell r="J3072">
            <v>16486200.765082002</v>
          </cell>
          <cell r="K3072">
            <v>0.9152553149822017</v>
          </cell>
          <cell r="L3072">
            <v>63.197641538985586</v>
          </cell>
          <cell r="M3072">
            <v>30480058.430580009</v>
          </cell>
          <cell r="N3072">
            <v>1.002146375186149</v>
          </cell>
          <cell r="O3072">
            <v>50.917285807051641</v>
          </cell>
          <cell r="P3072"/>
          <cell r="Q3072">
            <v>103738.86090942583</v>
          </cell>
        </row>
        <row r="3073">
          <cell r="D3073">
            <v>42153</v>
          </cell>
          <cell r="E3073" t="str">
            <v/>
          </cell>
          <cell r="F3073">
            <v>51235.338784001367</v>
          </cell>
          <cell r="G3073">
            <v>2533352.5597120011</v>
          </cell>
          <cell r="H3073">
            <v>0.84208544466211588</v>
          </cell>
          <cell r="I3073">
            <v>72.089928827427528</v>
          </cell>
          <cell r="J3073">
            <v>16537436.103866003</v>
          </cell>
          <cell r="K3073">
            <v>0.91284246472350916</v>
          </cell>
          <cell r="L3073">
            <v>63.455357542641657</v>
          </cell>
          <cell r="M3073">
            <v>30453124.826404009</v>
          </cell>
          <cell r="N3073">
            <v>1.0013298169149396</v>
          </cell>
          <cell r="O3073">
            <v>51.015629047464927</v>
          </cell>
          <cell r="P3073"/>
          <cell r="Q3073">
            <v>103738.86090942583</v>
          </cell>
        </row>
        <row r="3074">
          <cell r="D3074">
            <v>42154</v>
          </cell>
          <cell r="E3074" t="str">
            <v/>
          </cell>
          <cell r="F3074">
            <v>36805.249393998965</v>
          </cell>
          <cell r="G3074">
            <v>2570157.8091060002</v>
          </cell>
          <cell r="H3074">
            <v>0.82584217928708514</v>
          </cell>
          <cell r="I3074">
            <v>74.114347454882108</v>
          </cell>
          <cell r="J3074">
            <v>16574241.353260003</v>
          </cell>
          <cell r="K3074">
            <v>0.90966510533083578</v>
          </cell>
          <cell r="L3074">
            <v>63.794840983647305</v>
          </cell>
          <cell r="M3074">
            <v>30404941.861814003</v>
          </cell>
          <cell r="N3074">
            <v>0.99981439732253141</v>
          </cell>
          <cell r="O3074">
            <v>51.198336408509462</v>
          </cell>
          <cell r="P3074"/>
          <cell r="Q3074">
            <v>103738.86090942583</v>
          </cell>
        </row>
        <row r="3075">
          <cell r="D3075">
            <v>42155</v>
          </cell>
          <cell r="E3075" t="str">
            <v>*</v>
          </cell>
          <cell r="F3075">
            <v>59289.204965999612</v>
          </cell>
          <cell r="G3075">
            <v>2629447.014072</v>
          </cell>
          <cell r="H3075">
            <v>0.81763835343955016</v>
          </cell>
          <cell r="I3075">
            <v>75.121724565178255</v>
          </cell>
          <cell r="J3075">
            <v>16633530.558226002</v>
          </cell>
          <cell r="K3075">
            <v>0.90775075172012776</v>
          </cell>
          <cell r="L3075">
            <v>63.99942937475673</v>
          </cell>
          <cell r="M3075">
            <v>30387926.778412011</v>
          </cell>
          <cell r="N3075">
            <v>0.99932374185491391</v>
          </cell>
          <cell r="O3075">
            <v>51.257546684146106</v>
          </cell>
          <cell r="P3075"/>
          <cell r="Q3075">
            <v>103738.86090942583</v>
          </cell>
        </row>
        <row r="3076">
          <cell r="D3076">
            <v>42156</v>
          </cell>
          <cell r="E3076" t="str">
            <v/>
          </cell>
          <cell r="F3076">
            <v>54308.097086001479</v>
          </cell>
          <cell r="G3076">
            <v>54308.097086001479</v>
          </cell>
          <cell r="H3076">
            <v>0.81335701746559941</v>
          </cell>
          <cell r="I3076">
            <v>64.811082924576752</v>
          </cell>
          <cell r="J3076">
            <v>16687838.655312004</v>
          </cell>
          <cell r="K3076">
            <v>0.90740803991400709</v>
          </cell>
          <cell r="L3076">
            <v>63.965851600581303</v>
          </cell>
          <cell r="M3076">
            <v>30362403.415712006</v>
          </cell>
          <cell r="N3076">
            <v>0.99847777443423202</v>
          </cell>
          <cell r="O3076">
            <v>50.817567920918428</v>
          </cell>
          <cell r="P3076"/>
          <cell r="Q3076">
            <v>66770.306175293328</v>
          </cell>
        </row>
        <row r="3077">
          <cell r="D3077">
            <v>42157</v>
          </cell>
          <cell r="E3077" t="str">
            <v/>
          </cell>
          <cell r="F3077">
            <v>29455.432017998239</v>
          </cell>
          <cell r="G3077">
            <v>83763.529103999725</v>
          </cell>
          <cell r="H3077">
            <v>0.62725134795768178</v>
          </cell>
          <cell r="I3077">
            <v>86.09580335793909</v>
          </cell>
          <cell r="J3077">
            <v>16717294.087330002</v>
          </cell>
          <cell r="K3077">
            <v>0.9057213224713746</v>
          </cell>
          <cell r="L3077">
            <v>64.155160115611437</v>
          </cell>
          <cell r="M3077">
            <v>30314476.338212006</v>
          </cell>
          <cell r="N3077">
            <v>0.9968950694679406</v>
          </cell>
          <cell r="O3077">
            <v>51.002664324150835</v>
          </cell>
          <cell r="P3077"/>
          <cell r="Q3077">
            <v>66770.306175293328</v>
          </cell>
        </row>
        <row r="3078">
          <cell r="D3078">
            <v>42158</v>
          </cell>
          <cell r="E3078" t="str">
            <v/>
          </cell>
          <cell r="F3078">
            <v>44690.167248001009</v>
          </cell>
          <cell r="G3078">
            <v>128453.69635200073</v>
          </cell>
          <cell r="H3078">
            <v>0.64127156571050636</v>
          </cell>
          <cell r="I3078">
            <v>84.724825165988676</v>
          </cell>
          <cell r="J3078">
            <v>16761984.254578004</v>
          </cell>
          <cell r="K3078">
            <v>0.90486918760513324</v>
          </cell>
          <cell r="L3078">
            <v>64.250801441517353</v>
          </cell>
          <cell r="M3078">
            <v>30280754.677422006</v>
          </cell>
          <cell r="N3078">
            <v>0.99577952916009937</v>
          </cell>
          <cell r="O3078">
            <v>51.13328997952533</v>
          </cell>
          <cell r="P3078"/>
          <cell r="Q3078">
            <v>66770.306175293328</v>
          </cell>
        </row>
        <row r="3079">
          <cell r="D3079">
            <v>42159</v>
          </cell>
          <cell r="E3079" t="str">
            <v/>
          </cell>
          <cell r="F3079">
            <v>47816.650574000618</v>
          </cell>
          <cell r="G3079">
            <v>176270.34692600134</v>
          </cell>
          <cell r="H3079">
            <v>0.65998778882051068</v>
          </cell>
          <cell r="I3079">
            <v>82.810635642721635</v>
          </cell>
          <cell r="J3079">
            <v>16809800.905152004</v>
          </cell>
          <cell r="K3079">
            <v>0.90419134577697369</v>
          </cell>
          <cell r="L3079">
            <v>64.326881019440833</v>
          </cell>
          <cell r="M3079">
            <v>30265050.770664014</v>
          </cell>
          <cell r="N3079">
            <v>0.99525651171548446</v>
          </cell>
          <cell r="O3079">
            <v>51.194579684811139</v>
          </cell>
          <cell r="P3079"/>
          <cell r="Q3079">
            <v>66770.306175293328</v>
          </cell>
        </row>
        <row r="3080">
          <cell r="D3080">
            <v>42160</v>
          </cell>
          <cell r="E3080" t="str">
            <v/>
          </cell>
          <cell r="F3080">
            <v>46271.743950000004</v>
          </cell>
          <cell r="G3080">
            <v>222542.09087600134</v>
          </cell>
          <cell r="H3080">
            <v>0.66658999673225228</v>
          </cell>
          <cell r="I3080">
            <v>82.114114801156447</v>
          </cell>
          <cell r="J3080">
            <v>16856072.649102002</v>
          </cell>
          <cell r="K3080">
            <v>0.90343555310332813</v>
          </cell>
          <cell r="L3080">
            <v>64.411709674797606</v>
          </cell>
          <cell r="M3080">
            <v>30250726.985918012</v>
          </cell>
          <cell r="N3080">
            <v>0.99477888577341356</v>
          </cell>
          <cell r="O3080">
            <v>51.250575875680852</v>
          </cell>
          <cell r="P3080"/>
          <cell r="Q3080">
            <v>66770.306175293328</v>
          </cell>
        </row>
        <row r="3081">
          <cell r="D3081">
            <v>42161</v>
          </cell>
          <cell r="E3081" t="str">
            <v/>
          </cell>
          <cell r="F3081">
            <v>47606.789131999307</v>
          </cell>
          <cell r="G3081">
            <v>270148.88000800065</v>
          </cell>
          <cell r="H3081">
            <v>0.67432390105359541</v>
          </cell>
          <cell r="I3081">
            <v>81.285033674945623</v>
          </cell>
          <cell r="J3081">
            <v>16903679.438234001</v>
          </cell>
          <cell r="K3081">
            <v>0.90275644994419568</v>
          </cell>
          <cell r="L3081">
            <v>64.487930534276458</v>
          </cell>
          <cell r="M3081">
            <v>30213791.795894008</v>
          </cell>
          <cell r="N3081">
            <v>0.99355770718961645</v>
          </cell>
          <cell r="O3081">
            <v>51.393855977944902</v>
          </cell>
          <cell r="P3081"/>
          <cell r="Q3081">
            <v>66770.306175293328</v>
          </cell>
        </row>
        <row r="3082">
          <cell r="D3082">
            <v>42162</v>
          </cell>
          <cell r="E3082" t="str">
            <v/>
          </cell>
          <cell r="F3082">
            <v>40821.940024000833</v>
          </cell>
          <cell r="G3082">
            <v>310970.82003200147</v>
          </cell>
          <cell r="H3082">
            <v>0.66533172313282918</v>
          </cell>
          <cell r="I3082">
            <v>82.247674916796313</v>
          </cell>
          <cell r="J3082">
            <v>16944501.378258001</v>
          </cell>
          <cell r="K3082">
            <v>0.90172110930252469</v>
          </cell>
          <cell r="L3082">
            <v>64.604133282207982</v>
          </cell>
          <cell r="M3082">
            <v>30176097.701002009</v>
          </cell>
          <cell r="N3082">
            <v>0.99231158894453586</v>
          </cell>
          <cell r="O3082">
            <v>51.540225291102139</v>
          </cell>
          <cell r="P3082"/>
          <cell r="Q3082">
            <v>66770.306175293328</v>
          </cell>
        </row>
        <row r="3083">
          <cell r="D3083">
            <v>42163</v>
          </cell>
          <cell r="E3083" t="str">
            <v/>
          </cell>
          <cell r="F3083">
            <v>39723.179047999663</v>
          </cell>
          <cell r="G3083">
            <v>350693.99908000114</v>
          </cell>
          <cell r="H3083">
            <v>0.65653061062674634</v>
          </cell>
          <cell r="I3083">
            <v>83.171069021413388</v>
          </cell>
          <cell r="J3083">
            <v>16984224.557305999</v>
          </cell>
          <cell r="K3083">
            <v>0.90063483547785128</v>
          </cell>
          <cell r="L3083">
            <v>64.726049757100895</v>
          </cell>
          <cell r="M3083">
            <v>30132822.73038001</v>
          </cell>
          <cell r="N3083">
            <v>0.99088196676847451</v>
          </cell>
          <cell r="O3083">
            <v>51.708349852973036</v>
          </cell>
          <cell r="P3083"/>
          <cell r="Q3083">
            <v>66770.306175293328</v>
          </cell>
        </row>
        <row r="3084">
          <cell r="D3084">
            <v>42164</v>
          </cell>
          <cell r="E3084" t="str">
            <v/>
          </cell>
          <cell r="F3084">
            <v>36940.236343999495</v>
          </cell>
          <cell r="G3084">
            <v>387634.23542400065</v>
          </cell>
          <cell r="H3084">
            <v>0.64505426243805197</v>
          </cell>
          <cell r="I3084">
            <v>84.345452919424858</v>
          </cell>
          <cell r="J3084">
            <v>17021164.793649998</v>
          </cell>
          <cell r="K3084">
            <v>0.89940917434155676</v>
          </cell>
          <cell r="L3084">
            <v>64.863605085215852</v>
          </cell>
          <cell r="M3084">
            <v>30075402.96595601</v>
          </cell>
          <cell r="N3084">
            <v>0.9889872319357994</v>
          </cell>
          <cell r="O3084">
            <v>51.931498724078885</v>
          </cell>
          <cell r="P3084"/>
          <cell r="Q3084">
            <v>66770.306175293328</v>
          </cell>
        </row>
        <row r="3085">
          <cell r="D3085">
            <v>42165</v>
          </cell>
          <cell r="E3085" t="str">
            <v/>
          </cell>
          <cell r="F3085">
            <v>53527.062953999746</v>
          </cell>
          <cell r="G3085">
            <v>441161.29837800039</v>
          </cell>
          <cell r="H3085">
            <v>0.66071480520070025</v>
          </cell>
          <cell r="I3085">
            <v>82.734459327198635</v>
          </cell>
          <cell r="J3085">
            <v>17074691.856603999</v>
          </cell>
          <cell r="K3085">
            <v>0.89906550855014145</v>
          </cell>
          <cell r="L3085">
            <v>64.902173307561327</v>
          </cell>
          <cell r="M3085">
            <v>30076658.749466009</v>
          </cell>
          <cell r="N3085">
            <v>0.98902197211391674</v>
          </cell>
          <cell r="O3085">
            <v>51.927403941829908</v>
          </cell>
          <cell r="P3085"/>
          <cell r="Q3085">
            <v>66770.306175293328</v>
          </cell>
        </row>
        <row r="3086">
          <cell r="D3086">
            <v>42166</v>
          </cell>
          <cell r="E3086" t="str">
            <v/>
          </cell>
          <cell r="F3086">
            <v>64167.636910000918</v>
          </cell>
          <cell r="G3086">
            <v>505328.93528800132</v>
          </cell>
          <cell r="H3086">
            <v>0.68801532819823441</v>
          </cell>
          <cell r="I3086">
            <v>79.784656461699683</v>
          </cell>
          <cell r="J3086">
            <v>17138859.493514001</v>
          </cell>
          <cell r="K3086">
            <v>0.89928256581811772</v>
          </cell>
          <cell r="L3086">
            <v>64.877813916242872</v>
          </cell>
          <cell r="M3086">
            <v>30062585.526648011</v>
          </cell>
          <cell r="N3086">
            <v>0.98855264574754709</v>
          </cell>
          <cell r="O3086">
            <v>51.982733286693787</v>
          </cell>
          <cell r="P3086"/>
          <cell r="Q3086">
            <v>66770.306175293328</v>
          </cell>
        </row>
        <row r="3087">
          <cell r="D3087">
            <v>42167</v>
          </cell>
          <cell r="E3087" t="str">
            <v/>
          </cell>
          <cell r="F3087">
            <v>80285.619823998582</v>
          </cell>
          <cell r="G3087">
            <v>585614.55511199986</v>
          </cell>
          <cell r="H3087">
            <v>0.73088197016621825</v>
          </cell>
          <cell r="I3087">
            <v>74.860047277172015</v>
          </cell>
          <cell r="J3087">
            <v>17219145.113338001</v>
          </cell>
          <cell r="K3087">
            <v>0.90034087167574062</v>
          </cell>
          <cell r="L3087">
            <v>64.759041722734963</v>
          </cell>
          <cell r="M3087">
            <v>30070538.026288014</v>
          </cell>
          <cell r="N3087">
            <v>0.98880759603732526</v>
          </cell>
          <cell r="O3087">
            <v>51.952674156338297</v>
          </cell>
          <cell r="P3087"/>
          <cell r="Q3087">
            <v>66770.306175293328</v>
          </cell>
        </row>
        <row r="3088">
          <cell r="D3088">
            <v>42168</v>
          </cell>
          <cell r="E3088" t="str">
            <v/>
          </cell>
          <cell r="F3088">
            <v>68456.01955400157</v>
          </cell>
          <cell r="G3088">
            <v>654070.57466600137</v>
          </cell>
          <cell r="H3088">
            <v>0.75352539190199297</v>
          </cell>
          <cell r="I3088">
            <v>72.152377289310877</v>
          </cell>
          <cell r="J3088">
            <v>17287601.132892001</v>
          </cell>
          <cell r="K3088">
            <v>0.9007754289349087</v>
          </cell>
          <cell r="L3088">
            <v>64.710270648270509</v>
          </cell>
          <cell r="M3088">
            <v>30084834.419408016</v>
          </cell>
          <cell r="N3088">
            <v>0.98927114741273525</v>
          </cell>
          <cell r="O3088">
            <v>51.898037576108806</v>
          </cell>
          <cell r="P3088"/>
          <cell r="Q3088">
            <v>66770.306175293328</v>
          </cell>
        </row>
        <row r="3089">
          <cell r="D3089">
            <v>42169</v>
          </cell>
          <cell r="E3089" t="str">
            <v/>
          </cell>
          <cell r="F3089">
            <v>81422.396301999892</v>
          </cell>
          <cell r="G3089">
            <v>735492.97096800129</v>
          </cell>
          <cell r="H3089">
            <v>0.78680502189219315</v>
          </cell>
          <cell r="I3089">
            <v>68.089607688882808</v>
          </cell>
          <cell r="J3089">
            <v>17369023.529194001</v>
          </cell>
          <cell r="K3089">
            <v>0.90188024736324179</v>
          </cell>
          <cell r="L3089">
            <v>64.586272364626922</v>
          </cell>
          <cell r="M3089">
            <v>30066594.073470011</v>
          </cell>
          <cell r="N3089">
            <v>0.98866480329651452</v>
          </cell>
          <cell r="O3089">
            <v>51.969508878539571</v>
          </cell>
          <cell r="P3089"/>
          <cell r="Q3089">
            <v>66770.306175293328</v>
          </cell>
        </row>
        <row r="3090">
          <cell r="D3090">
            <v>42170</v>
          </cell>
          <cell r="E3090" t="str">
            <v/>
          </cell>
          <cell r="F3090">
            <v>75990.357989999349</v>
          </cell>
          <cell r="G3090">
            <v>811483.32895800064</v>
          </cell>
          <cell r="H3090">
            <v>0.81022376107087546</v>
          </cell>
          <cell r="I3090">
            <v>65.19864849096767</v>
          </cell>
          <cell r="J3090">
            <v>17445013.887184002</v>
          </cell>
          <cell r="K3090">
            <v>0.90269634929545239</v>
          </cell>
          <cell r="L3090">
            <v>64.494676056686217</v>
          </cell>
          <cell r="M3090">
            <v>30061850.444482017</v>
          </cell>
          <cell r="N3090">
            <v>0.98850227008140124</v>
          </cell>
          <cell r="O3090">
            <v>51.98867345912398</v>
          </cell>
          <cell r="P3090"/>
          <cell r="Q3090">
            <v>66770.306175293328</v>
          </cell>
        </row>
        <row r="3091">
          <cell r="D3091">
            <v>42171</v>
          </cell>
          <cell r="E3091" t="str">
            <v/>
          </cell>
          <cell r="F3091">
            <v>61582.972261999435</v>
          </cell>
          <cell r="G3091">
            <v>873066.30122000002</v>
          </cell>
          <cell r="H3091">
            <v>0.81722919890460266</v>
          </cell>
          <cell r="I3091">
            <v>64.332057571330338</v>
          </cell>
          <cell r="J3091">
            <v>17506596.859446</v>
          </cell>
          <cell r="K3091">
            <v>0.90276388465558155</v>
          </cell>
          <cell r="L3091">
            <v>64.487096083496169</v>
          </cell>
          <cell r="M3091">
            <v>30089648.762440011</v>
          </cell>
          <cell r="N3091">
            <v>0.98940978543410685</v>
          </cell>
          <cell r="O3091">
            <v>51.881701252890352</v>
          </cell>
          <cell r="P3091"/>
          <cell r="Q3091">
            <v>66770.306175293328</v>
          </cell>
        </row>
        <row r="3092">
          <cell r="D3092">
            <v>42172</v>
          </cell>
          <cell r="E3092" t="str">
            <v/>
          </cell>
          <cell r="F3092">
            <v>82794.998292000833</v>
          </cell>
          <cell r="G3092">
            <v>955861.29951200087</v>
          </cell>
          <cell r="H3092">
            <v>0.84209790977740429</v>
          </cell>
          <cell r="I3092">
            <v>61.259105703857976</v>
          </cell>
          <cell r="J3092">
            <v>17589391.857737999</v>
          </cell>
          <cell r="K3092">
            <v>0.90392104521084493</v>
          </cell>
          <cell r="L3092">
            <v>64.357219030336779</v>
          </cell>
          <cell r="M3092">
            <v>30141649.693534017</v>
          </cell>
          <cell r="N3092">
            <v>0.99111311538240376</v>
          </cell>
          <cell r="O3092">
            <v>51.681152163654389</v>
          </cell>
          <cell r="P3092"/>
          <cell r="Q3092">
            <v>66770.306175293328</v>
          </cell>
        </row>
        <row r="3093">
          <cell r="D3093">
            <v>42173</v>
          </cell>
          <cell r="E3093" t="str">
            <v/>
          </cell>
          <cell r="F3093">
            <v>64473.168267999157</v>
          </cell>
          <cell r="G3093">
            <v>1020334.4677800001</v>
          </cell>
          <cell r="H3093">
            <v>0.84895893784256693</v>
          </cell>
          <cell r="I3093">
            <v>60.414057446562119</v>
          </cell>
          <cell r="J3093">
            <v>17653865.026005998</v>
          </cell>
          <cell r="K3093">
            <v>0.90413195034120486</v>
          </cell>
          <cell r="L3093">
            <v>64.33354744800404</v>
          </cell>
          <cell r="M3093">
            <v>30160594.640280012</v>
          </cell>
          <cell r="N3093">
            <v>0.99172948813649919</v>
          </cell>
          <cell r="O3093">
            <v>51.608654972727827</v>
          </cell>
          <cell r="P3093"/>
          <cell r="Q3093">
            <v>66770.306175293328</v>
          </cell>
        </row>
        <row r="3094">
          <cell r="D3094">
            <v>42174</v>
          </cell>
          <cell r="E3094" t="str">
            <v/>
          </cell>
          <cell r="F3094">
            <v>54996.544864000949</v>
          </cell>
          <cell r="G3094">
            <v>1075331.012644001</v>
          </cell>
          <cell r="H3094">
            <v>0.84762782033592698</v>
          </cell>
          <cell r="I3094">
            <v>60.577866995287934</v>
          </cell>
          <cell r="J3094">
            <v>17708861.570870001</v>
          </cell>
          <cell r="K3094">
            <v>0.90385773247717871</v>
          </cell>
          <cell r="L3094">
            <v>64.364325127461413</v>
          </cell>
          <cell r="M3094">
            <v>30167650.53305801</v>
          </cell>
          <cell r="N3094">
            <v>0.99195492384844386</v>
          </cell>
          <cell r="O3094">
            <v>51.582149346422753</v>
          </cell>
          <cell r="P3094"/>
          <cell r="Q3094">
            <v>66770.306175293328</v>
          </cell>
        </row>
        <row r="3095">
          <cell r="D3095">
            <v>42175</v>
          </cell>
          <cell r="E3095" t="str">
            <v/>
          </cell>
          <cell r="F3095">
            <v>46610.923935999126</v>
          </cell>
          <cell r="G3095">
            <v>1121941.9365800002</v>
          </cell>
          <cell r="H3095">
            <v>0.84015036087639394</v>
          </cell>
          <cell r="I3095">
            <v>61.499277278225875</v>
          </cell>
          <cell r="J3095">
            <v>17755472.494805999</v>
          </cell>
          <cell r="K3095">
            <v>0.90315883007627107</v>
          </cell>
          <cell r="L3095">
            <v>64.44276843906502</v>
          </cell>
          <cell r="M3095">
            <v>30159427.469416011</v>
          </cell>
          <cell r="N3095">
            <v>0.99167796625218363</v>
          </cell>
          <cell r="O3095">
            <v>51.614713409878085</v>
          </cell>
          <cell r="P3095"/>
          <cell r="Q3095">
            <v>66770.306175293328</v>
          </cell>
        </row>
        <row r="3096">
          <cell r="D3096">
            <v>42176</v>
          </cell>
          <cell r="E3096" t="str">
            <v/>
          </cell>
          <cell r="F3096">
            <v>50741.978313999774</v>
          </cell>
          <cell r="G3096">
            <v>1172683.9148939999</v>
          </cell>
          <cell r="H3096">
            <v>0.83633121344127559</v>
          </cell>
          <cell r="I3096">
            <v>61.970580957293443</v>
          </cell>
          <cell r="J3096">
            <v>17806214.47312</v>
          </cell>
          <cell r="K3096">
            <v>0.90267408009738659</v>
          </cell>
          <cell r="L3096">
            <v>64.497175485551367</v>
          </cell>
          <cell r="M3096">
            <v>30161556.900970012</v>
          </cell>
          <cell r="N3096">
            <v>0.991741412467112</v>
          </cell>
          <cell r="O3096">
            <v>51.607252835158711</v>
          </cell>
          <cell r="P3096"/>
          <cell r="Q3096">
            <v>66770.306175293328</v>
          </cell>
        </row>
        <row r="3097">
          <cell r="D3097">
            <v>42177</v>
          </cell>
          <cell r="E3097" t="str">
            <v/>
          </cell>
          <cell r="F3097">
            <v>37667.526214000522</v>
          </cell>
          <cell r="G3097">
            <v>1210351.4411080005</v>
          </cell>
          <cell r="H3097">
            <v>0.82395869881716177</v>
          </cell>
          <cell r="I3097">
            <v>63.499622714455185</v>
          </cell>
          <cell r="J3097">
            <v>17843881.999334</v>
          </cell>
          <cell r="K3097">
            <v>0.90153203604876264</v>
          </cell>
          <cell r="L3097">
            <v>64.625353906585687</v>
          </cell>
          <cell r="M3097">
            <v>30142841.96752001</v>
          </cell>
          <cell r="N3097">
            <v>0.99111947932868272</v>
          </cell>
          <cell r="O3097">
            <v>51.680403439871078</v>
          </cell>
          <cell r="P3097"/>
          <cell r="Q3097">
            <v>66770.306175293328</v>
          </cell>
        </row>
        <row r="3098">
          <cell r="D3098">
            <v>42178</v>
          </cell>
          <cell r="E3098" t="str">
            <v/>
          </cell>
          <cell r="F3098">
            <v>41666.919614000923</v>
          </cell>
          <cell r="G3098">
            <v>1252018.3607220014</v>
          </cell>
          <cell r="H3098">
            <v>0.81526630652322951</v>
          </cell>
          <cell r="I3098">
            <v>64.574889690037253</v>
          </cell>
          <cell r="J3098">
            <v>17885548.918948002</v>
          </cell>
          <cell r="K3098">
            <v>0.90059905461425371</v>
          </cell>
          <cell r="L3098">
            <v>64.730065510003357</v>
          </cell>
          <cell r="M3098">
            <v>30140607.747924011</v>
          </cell>
          <cell r="N3098">
            <v>0.99103944919881803</v>
          </cell>
          <cell r="O3098">
            <v>51.689819360571711</v>
          </cell>
          <cell r="P3098"/>
          <cell r="Q3098">
            <v>66770.306175293328</v>
          </cell>
        </row>
        <row r="3099">
          <cell r="D3099">
            <v>42179</v>
          </cell>
          <cell r="E3099" t="str">
            <v/>
          </cell>
          <cell r="F3099">
            <v>46589.39242999968</v>
          </cell>
          <cell r="G3099">
            <v>1298607.7531520012</v>
          </cell>
          <cell r="H3099">
            <v>0.81037005041254273</v>
          </cell>
          <cell r="I3099">
            <v>65.180554993591457</v>
          </cell>
          <cell r="J3099">
            <v>17932138.311378002</v>
          </cell>
          <cell r="K3099">
            <v>0.89991935866496919</v>
          </cell>
          <cell r="L3099">
            <v>64.806348126104922</v>
          </cell>
          <cell r="M3099">
            <v>30123395.302180011</v>
          </cell>
          <cell r="N3099">
            <v>0.99046693123387231</v>
          </cell>
          <cell r="O3099">
            <v>51.7571981912035</v>
          </cell>
          <cell r="P3099"/>
          <cell r="Q3099">
            <v>66770.306175293328</v>
          </cell>
        </row>
        <row r="3100">
          <cell r="D3100">
            <v>42180</v>
          </cell>
          <cell r="E3100" t="str">
            <v/>
          </cell>
          <cell r="F3100">
            <v>45406.230127999886</v>
          </cell>
          <cell r="G3100">
            <v>1344013.983280001</v>
          </cell>
          <cell r="H3100">
            <v>0.80515669929776013</v>
          </cell>
          <cell r="I3100">
            <v>65.825207912890619</v>
          </cell>
          <cell r="J3100">
            <v>17977544.541506004</v>
          </cell>
          <cell r="K3100">
            <v>0.89918502424812818</v>
          </cell>
          <cell r="L3100">
            <v>64.888760611016792</v>
          </cell>
          <cell r="M3100">
            <v>30102108.331536017</v>
          </cell>
          <cell r="N3100">
            <v>0.98976045005443436</v>
          </cell>
          <cell r="O3100">
            <v>51.84038972146412</v>
          </cell>
          <cell r="P3100"/>
          <cell r="Q3100">
            <v>66770.306175293328</v>
          </cell>
        </row>
        <row r="3101">
          <cell r="D3101">
            <v>42181</v>
          </cell>
          <cell r="E3101" t="str">
            <v/>
          </cell>
          <cell r="F3101">
            <v>41520.530846000489</v>
          </cell>
          <cell r="G3101">
            <v>1385534.5141260014</v>
          </cell>
          <cell r="H3101">
            <v>0.79810610520406355</v>
          </cell>
          <cell r="I3101">
            <v>66.696306379439491</v>
          </cell>
          <cell r="J3101">
            <v>18019065.072352003</v>
          </cell>
          <cell r="K3101">
            <v>0.89826187377284761</v>
          </cell>
          <cell r="L3101">
            <v>64.992359535437899</v>
          </cell>
          <cell r="M3101">
            <v>30081278.541618012</v>
          </cell>
          <cell r="N3101">
            <v>0.98906901028816008</v>
          </cell>
          <cell r="O3101">
            <v>51.921859806651938</v>
          </cell>
          <cell r="P3101"/>
          <cell r="Q3101">
            <v>66770.306175293328</v>
          </cell>
        </row>
        <row r="3102">
          <cell r="D3102">
            <v>42182</v>
          </cell>
          <cell r="E3102" t="str">
            <v/>
          </cell>
          <cell r="F3102">
            <v>29943.942227998756</v>
          </cell>
          <cell r="G3102">
            <v>1415478.4563540001</v>
          </cell>
          <cell r="H3102">
            <v>0.78515632196561203</v>
          </cell>
          <cell r="I3102">
            <v>68.29246683333065</v>
          </cell>
          <cell r="J3102">
            <v>18049009.014580004</v>
          </cell>
          <cell r="K3102">
            <v>0.89676966261291235</v>
          </cell>
          <cell r="L3102">
            <v>65.159809124164767</v>
          </cell>
          <cell r="M3102">
            <v>30048606.73440801</v>
          </cell>
          <cell r="N3102">
            <v>0.98798821808657467</v>
          </cell>
          <cell r="O3102">
            <v>52.049303945636659</v>
          </cell>
          <cell r="P3102"/>
          <cell r="Q3102">
            <v>66770.306175293328</v>
          </cell>
        </row>
        <row r="3103">
          <cell r="D3103">
            <v>42183</v>
          </cell>
          <cell r="E3103" t="str">
            <v/>
          </cell>
          <cell r="F3103">
            <v>42876.494789999488</v>
          </cell>
          <cell r="G3103">
            <v>1458354.9511439996</v>
          </cell>
          <cell r="H3103">
            <v>0.7800489226642543</v>
          </cell>
          <cell r="I3103">
            <v>68.920076373009493</v>
          </cell>
          <cell r="J3103">
            <v>18091885.509370003</v>
          </cell>
          <cell r="K3103">
            <v>0.8959277521069674</v>
          </cell>
          <cell r="L3103">
            <v>65.254277546151073</v>
          </cell>
          <cell r="M3103">
            <v>30025601.546608016</v>
          </cell>
          <cell r="N3103">
            <v>0.98722527334085786</v>
          </cell>
          <cell r="O3103">
            <v>52.139339778078366</v>
          </cell>
          <cell r="P3103"/>
          <cell r="Q3103">
            <v>66770.306175293328</v>
          </cell>
        </row>
        <row r="3104">
          <cell r="D3104">
            <v>42184</v>
          </cell>
          <cell r="E3104" t="str">
            <v/>
          </cell>
          <cell r="F3104">
            <v>31707.924954001057</v>
          </cell>
          <cell r="G3104">
            <v>1490062.8760980007</v>
          </cell>
          <cell r="H3104">
            <v>0.76952587803394501</v>
          </cell>
          <cell r="I3104">
            <v>70.208567985248806</v>
          </cell>
          <cell r="J3104">
            <v>18123593.434324004</v>
          </cell>
          <cell r="K3104">
            <v>0.89454013516951347</v>
          </cell>
          <cell r="L3104">
            <v>65.409964834214364</v>
          </cell>
          <cell r="M3104">
            <v>29988296.735336017</v>
          </cell>
          <cell r="N3104">
            <v>0.98599217806267714</v>
          </cell>
          <cell r="O3104">
            <v>52.28498241699986</v>
          </cell>
          <cell r="P3104"/>
          <cell r="Q3104">
            <v>66770.306175293328</v>
          </cell>
        </row>
        <row r="3105">
          <cell r="D3105">
            <v>42185</v>
          </cell>
          <cell r="E3105" t="str">
            <v>*</v>
          </cell>
          <cell r="F3105">
            <v>27579.473210000178</v>
          </cell>
          <cell r="G3105">
            <v>1517642.3493080009</v>
          </cell>
          <cell r="H3105">
            <v>0.75764334788965704</v>
          </cell>
          <cell r="I3105">
            <v>71.654170394455505</v>
          </cell>
          <cell r="J3105">
            <v>18151172.907534003</v>
          </cell>
          <cell r="K3105">
            <v>0.89295853252427959</v>
          </cell>
          <cell r="L3105">
            <v>65.587393502858376</v>
          </cell>
          <cell r="M3105">
            <v>29965304.125748012</v>
          </cell>
          <cell r="N3105">
            <v>0.98522967021362251</v>
          </cell>
          <cell r="O3105">
            <v>52.375119305890671</v>
          </cell>
          <cell r="P3105"/>
          <cell r="Q3105">
            <v>66770.306175293328</v>
          </cell>
        </row>
        <row r="3106">
          <cell r="D3106">
            <v>42186</v>
          </cell>
          <cell r="E3106" t="str">
            <v/>
          </cell>
          <cell r="F3106">
            <v>32088.360611999633</v>
          </cell>
          <cell r="G3106">
            <v>32088.360611999633</v>
          </cell>
          <cell r="H3106">
            <v>1.0666637128576131</v>
          </cell>
          <cell r="I3106">
            <v>30.941406519770421</v>
          </cell>
          <cell r="J3106">
            <v>18183261.268146005</v>
          </cell>
          <cell r="K3106">
            <v>0.89321522735224801</v>
          </cell>
          <cell r="L3106">
            <v>65.066566554499801</v>
          </cell>
          <cell r="M3106">
            <v>29953606.754700013</v>
          </cell>
          <cell r="N3106">
            <v>0.98481741486632091</v>
          </cell>
          <cell r="O3106">
            <v>52.382953847072898</v>
          </cell>
          <cell r="P3106"/>
          <cell r="Q3106">
            <v>30082.92137925484</v>
          </cell>
        </row>
        <row r="3107">
          <cell r="D3107">
            <v>42187</v>
          </cell>
          <cell r="E3107" t="str">
            <v/>
          </cell>
          <cell r="F3107">
            <v>29608.829084000841</v>
          </cell>
          <cell r="G3107">
            <v>61697.189696000474</v>
          </cell>
          <cell r="H3107">
            <v>1.0254520981886222</v>
          </cell>
          <cell r="I3107">
            <v>34.681121376254033</v>
          </cell>
          <cell r="J3107">
            <v>18212870.097230006</v>
          </cell>
          <cell r="K3107">
            <v>0.89334954248567022</v>
          </cell>
          <cell r="L3107">
            <v>65.051293920709114</v>
          </cell>
          <cell r="M3107">
            <v>29935430.153138019</v>
          </cell>
          <cell r="N3107">
            <v>0.98419216392342235</v>
          </cell>
          <cell r="O3107">
            <v>52.455639262304267</v>
          </cell>
          <cell r="P3107"/>
          <cell r="Q3107">
            <v>30082.92137925484</v>
          </cell>
        </row>
        <row r="3108">
          <cell r="D3108">
            <v>42188</v>
          </cell>
          <cell r="E3108" t="str">
            <v/>
          </cell>
          <cell r="F3108">
            <v>27582.506009999706</v>
          </cell>
          <cell r="G3108">
            <v>89279.695706000173</v>
          </cell>
          <cell r="H3108">
            <v>0.98926225260785772</v>
          </cell>
          <cell r="I3108">
            <v>38.227771709149906</v>
          </cell>
          <cell r="J3108">
            <v>18240452.603240006</v>
          </cell>
          <cell r="K3108">
            <v>0.89338421619613673</v>
          </cell>
          <cell r="L3108">
            <v>65.047351237982781</v>
          </cell>
          <cell r="M3108">
            <v>29907637.931830015</v>
          </cell>
          <cell r="N3108">
            <v>0.98325082262870411</v>
          </cell>
          <cell r="O3108">
            <v>52.565141808993033</v>
          </cell>
          <cell r="P3108"/>
          <cell r="Q3108">
            <v>30082.92137925484</v>
          </cell>
        </row>
        <row r="3109">
          <cell r="D3109">
            <v>42189</v>
          </cell>
          <cell r="E3109" t="str">
            <v/>
          </cell>
          <cell r="F3109">
            <v>25447.473753999664</v>
          </cell>
          <cell r="G3109">
            <v>114727.16945999983</v>
          </cell>
          <cell r="H3109">
            <v>0.95342443652360509</v>
          </cell>
          <cell r="I3109">
            <v>41.975709086756133</v>
          </cell>
          <cell r="J3109">
            <v>18265900.076994006</v>
          </cell>
          <cell r="K3109">
            <v>0.89331437172799322</v>
          </cell>
          <cell r="L3109">
            <v>65.05529311219172</v>
          </cell>
          <cell r="M3109">
            <v>29873540.011112012</v>
          </cell>
          <cell r="N3109">
            <v>0.98210223230532911</v>
          </cell>
          <cell r="O3109">
            <v>52.698868538786428</v>
          </cell>
          <cell r="P3109"/>
          <cell r="Q3109">
            <v>30082.92137925484</v>
          </cell>
        </row>
        <row r="3110">
          <cell r="D3110">
            <v>42190</v>
          </cell>
          <cell r="E3110" t="str">
            <v/>
          </cell>
          <cell r="F3110">
            <v>31505.64823999918</v>
          </cell>
          <cell r="G3110">
            <v>146232.81769999902</v>
          </cell>
          <cell r="H3110">
            <v>0.97219825067149934</v>
          </cell>
          <cell r="I3110">
            <v>39.983692032104791</v>
          </cell>
          <cell r="J3110">
            <v>18297405.725234006</v>
          </cell>
          <cell r="K3110">
            <v>0.89354057904454343</v>
          </cell>
          <cell r="L3110">
            <v>65.029571396184522</v>
          </cell>
          <cell r="M3110">
            <v>29851468.353018016</v>
          </cell>
          <cell r="N3110">
            <v>0.98134906263465438</v>
          </cell>
          <cell r="O3110">
            <v>52.786626186351924</v>
          </cell>
          <cell r="P3110"/>
          <cell r="Q3110">
            <v>30082.92137925484</v>
          </cell>
        </row>
        <row r="3111">
          <cell r="D3111">
            <v>42191</v>
          </cell>
          <cell r="E3111" t="str">
            <v/>
          </cell>
          <cell r="F3111">
            <v>7606.0002459998486</v>
          </cell>
          <cell r="G3111">
            <v>153838.81794599886</v>
          </cell>
          <cell r="H3111">
            <v>0.85230429145358866</v>
          </cell>
          <cell r="I3111">
            <v>53.672311084439592</v>
          </cell>
          <cell r="J3111">
            <v>18305011.725480005</v>
          </cell>
          <cell r="K3111">
            <v>0.89260071275193287</v>
          </cell>
          <cell r="L3111">
            <v>65.136439591460444</v>
          </cell>
          <cell r="M3111">
            <v>29796966.942586016</v>
          </cell>
          <cell r="N3111">
            <v>0.97952985659818448</v>
          </cell>
          <cell r="O3111">
            <v>52.998817385244344</v>
          </cell>
          <cell r="P3111"/>
          <cell r="Q3111">
            <v>30082.92137925484</v>
          </cell>
        </row>
        <row r="3112">
          <cell r="D3112">
            <v>42192</v>
          </cell>
          <cell r="E3112" t="str">
            <v/>
          </cell>
          <cell r="F3112">
            <v>20992.033822001529</v>
          </cell>
          <cell r="G3112">
            <v>174830.8517680004</v>
          </cell>
          <cell r="H3112">
            <v>0.8302330632051087</v>
          </cell>
          <cell r="I3112">
            <v>56.401059383052477</v>
          </cell>
          <cell r="J3112">
            <v>18326003.759302005</v>
          </cell>
          <cell r="K3112">
            <v>0.89231538207639494</v>
          </cell>
          <cell r="L3112">
            <v>65.168881868295742</v>
          </cell>
          <cell r="M3112">
            <v>29753341.894540016</v>
          </cell>
          <cell r="N3112">
            <v>0.97806828651269218</v>
          </cell>
          <cell r="O3112">
            <v>53.16951827703862</v>
          </cell>
          <cell r="P3112"/>
          <cell r="Q3112">
            <v>30082.92137925484</v>
          </cell>
        </row>
        <row r="3113">
          <cell r="D3113">
            <v>42193</v>
          </cell>
          <cell r="E3113" t="str">
            <v/>
          </cell>
          <cell r="F3113">
            <v>22077.424643999067</v>
          </cell>
          <cell r="G3113">
            <v>196908.27641199948</v>
          </cell>
          <cell r="H3113">
            <v>0.81818963794099497</v>
          </cell>
          <cell r="I3113">
            <v>57.908519039866881</v>
          </cell>
          <cell r="J3113">
            <v>18348081.183946006</v>
          </cell>
          <cell r="K3113">
            <v>0.89208365776700083</v>
          </cell>
          <cell r="L3113">
            <v>65.195228535871607</v>
          </cell>
          <cell r="M3113">
            <v>29707569.487684015</v>
          </cell>
          <cell r="N3113">
            <v>0.97653621131858914</v>
          </cell>
          <cell r="O3113">
            <v>53.348664979600166</v>
          </cell>
          <cell r="P3113"/>
          <cell r="Q3113">
            <v>30082.92137925484</v>
          </cell>
        </row>
        <row r="3114">
          <cell r="D3114">
            <v>42194</v>
          </cell>
          <cell r="E3114" t="str">
            <v/>
          </cell>
          <cell r="F3114">
            <v>17913.861887999847</v>
          </cell>
          <cell r="G3114">
            <v>214822.13829999932</v>
          </cell>
          <cell r="H3114">
            <v>0.79344443236945184</v>
          </cell>
          <cell r="I3114">
            <v>61.036716195819963</v>
          </cell>
          <cell r="J3114">
            <v>18365995.045834005</v>
          </cell>
          <cell r="K3114">
            <v>0.89165047356379157</v>
          </cell>
          <cell r="L3114">
            <v>65.244479529538225</v>
          </cell>
          <cell r="M3114">
            <v>29668181.469820011</v>
          </cell>
          <cell r="N3114">
            <v>0.97521408153130162</v>
          </cell>
          <cell r="O3114">
            <v>53.503434180445133</v>
          </cell>
          <cell r="P3114"/>
          <cell r="Q3114">
            <v>30082.92137925484</v>
          </cell>
        </row>
        <row r="3115">
          <cell r="D3115">
            <v>42195</v>
          </cell>
          <cell r="E3115" t="str">
            <v/>
          </cell>
          <cell r="F3115">
            <v>21536.410421999946</v>
          </cell>
          <cell r="G3115">
            <v>236358.54872199928</v>
          </cell>
          <cell r="H3115">
            <v>0.78569014538924387</v>
          </cell>
          <cell r="I3115">
            <v>62.023212083114267</v>
          </cell>
          <cell r="J3115">
            <v>18387531.456256006</v>
          </cell>
          <cell r="K3115">
            <v>0.89139416742345101</v>
          </cell>
          <cell r="L3115">
            <v>65.273619480407774</v>
          </cell>
          <cell r="M3115">
            <v>29638428.016414016</v>
          </cell>
          <cell r="N3115">
            <v>0.97420871203155446</v>
          </cell>
          <cell r="O3115">
            <v>53.621228364602302</v>
          </cell>
          <cell r="P3115"/>
          <cell r="Q3115">
            <v>30082.92137925484</v>
          </cell>
        </row>
        <row r="3116">
          <cell r="D3116">
            <v>42196</v>
          </cell>
          <cell r="E3116" t="str">
            <v/>
          </cell>
          <cell r="F3116">
            <v>20506.077758000371</v>
          </cell>
          <cell r="G3116">
            <v>256864.62647999966</v>
          </cell>
          <cell r="H3116">
            <v>0.77623211474744036</v>
          </cell>
          <cell r="I3116">
            <v>63.228969025325767</v>
          </cell>
          <cell r="J3116">
            <v>18408037.534014005</v>
          </cell>
          <cell r="K3116">
            <v>0.8910887318494386</v>
          </cell>
          <cell r="L3116">
            <v>65.308344202986575</v>
          </cell>
          <cell r="M3116">
            <v>29612013.358682014</v>
          </cell>
          <cell r="N3116">
            <v>0.97331314139318503</v>
          </cell>
          <cell r="O3116">
            <v>53.726233641974886</v>
          </cell>
          <cell r="P3116"/>
          <cell r="Q3116">
            <v>30082.92137925484</v>
          </cell>
        </row>
        <row r="3117">
          <cell r="D3117">
            <v>42197</v>
          </cell>
          <cell r="E3117" t="str">
            <v/>
          </cell>
          <cell r="F3117">
            <v>32883.753306000282</v>
          </cell>
          <cell r="G3117">
            <v>289748.37978599995</v>
          </cell>
          <cell r="H3117">
            <v>0.80263808195672282</v>
          </cell>
          <cell r="I3117">
            <v>59.870437061490946</v>
          </cell>
          <cell r="J3117">
            <v>18440921.287320007</v>
          </cell>
          <cell r="K3117">
            <v>0.89138248672721254</v>
          </cell>
          <cell r="L3117">
            <v>65.274947466461867</v>
          </cell>
          <cell r="M3117">
            <v>29619596.660404012</v>
          </cell>
          <cell r="N3117">
            <v>0.97353506386003319</v>
          </cell>
          <cell r="O3117">
            <v>53.700206716806441</v>
          </cell>
          <cell r="P3117"/>
          <cell r="Q3117">
            <v>30082.92137925484</v>
          </cell>
        </row>
        <row r="3118">
          <cell r="D3118">
            <v>42198</v>
          </cell>
          <cell r="E3118" t="str">
            <v/>
          </cell>
          <cell r="F3118">
            <v>12189.987627999872</v>
          </cell>
          <cell r="G3118">
            <v>301938.3674139998</v>
          </cell>
          <cell r="H3118">
            <v>0.77206691364197166</v>
          </cell>
          <cell r="I3118">
            <v>63.760561832077791</v>
          </cell>
          <cell r="J3118">
            <v>18453111.274948008</v>
          </cell>
          <cell r="K3118">
            <v>0.89067656227579162</v>
          </cell>
          <cell r="L3118">
            <v>65.355201908891232</v>
          </cell>
          <cell r="M3118">
            <v>29588624.734618019</v>
          </cell>
          <cell r="N3118">
            <v>0.97248977861844532</v>
          </cell>
          <cell r="O3118">
            <v>53.822834942751328</v>
          </cell>
          <cell r="P3118"/>
          <cell r="Q3118">
            <v>30082.92137925484</v>
          </cell>
        </row>
        <row r="3119">
          <cell r="D3119">
            <v>42199</v>
          </cell>
          <cell r="E3119" t="str">
            <v/>
          </cell>
          <cell r="F3119">
            <v>15768.720227999242</v>
          </cell>
          <cell r="G3119">
            <v>317707.08764199907</v>
          </cell>
          <cell r="H3119">
            <v>0.75436036004964802</v>
          </cell>
          <cell r="I3119">
            <v>66.021484187917807</v>
          </cell>
          <cell r="J3119">
            <v>18468879.995176006</v>
          </cell>
          <cell r="K3119">
            <v>0.89014516915828656</v>
          </cell>
          <cell r="L3119">
            <v>65.415610915645189</v>
          </cell>
          <cell r="M3119">
            <v>29567390.714736015</v>
          </cell>
          <cell r="N3119">
            <v>0.97176459898118173</v>
          </cell>
          <cell r="O3119">
            <v>53.907965961742853</v>
          </cell>
          <cell r="P3119"/>
          <cell r="Q3119">
            <v>30082.92137925484</v>
          </cell>
        </row>
        <row r="3120">
          <cell r="D3120">
            <v>42200</v>
          </cell>
          <cell r="E3120" t="str">
            <v/>
          </cell>
          <cell r="F3120">
            <v>8023.3984739999214</v>
          </cell>
          <cell r="G3120">
            <v>325730.486115999</v>
          </cell>
          <cell r="H3120">
            <v>0.7218502972933174</v>
          </cell>
          <cell r="I3120">
            <v>70.154197535276467</v>
          </cell>
          <cell r="J3120">
            <v>18476903.393650007</v>
          </cell>
          <cell r="K3120">
            <v>0.88924255371307603</v>
          </cell>
          <cell r="L3120">
            <v>65.518213268986429</v>
          </cell>
          <cell r="M3120">
            <v>29547244.902338013</v>
          </cell>
          <cell r="N3120">
            <v>0.97107522418208081</v>
          </cell>
          <cell r="O3120">
            <v>53.988936051138062</v>
          </cell>
          <cell r="P3120"/>
          <cell r="Q3120">
            <v>30082.92137925484</v>
          </cell>
        </row>
        <row r="3121">
          <cell r="D3121">
            <v>42201</v>
          </cell>
          <cell r="E3121" t="str">
            <v/>
          </cell>
          <cell r="F3121">
            <v>10846.742666000993</v>
          </cell>
          <cell r="G3121">
            <v>336577.22878199996</v>
          </cell>
          <cell r="H3121">
            <v>0.69926974623486737</v>
          </cell>
          <cell r="I3121">
            <v>72.985580014443613</v>
          </cell>
          <cell r="J3121">
            <v>18487750.136316009</v>
          </cell>
          <cell r="K3121">
            <v>0.8884782314665749</v>
          </cell>
          <cell r="L3121">
            <v>65.605087751280038</v>
          </cell>
          <cell r="M3121">
            <v>29532088.017772015</v>
          </cell>
          <cell r="N3121">
            <v>0.97054984544426937</v>
          </cell>
          <cell r="O3121">
            <v>54.050671593370723</v>
          </cell>
          <cell r="P3121"/>
          <cell r="Q3121">
            <v>30082.92137925484</v>
          </cell>
        </row>
        <row r="3122">
          <cell r="D3122">
            <v>42202</v>
          </cell>
          <cell r="E3122" t="str">
            <v/>
          </cell>
          <cell r="F3122">
            <v>12065.529383999336</v>
          </cell>
          <cell r="G3122">
            <v>348642.75816599932</v>
          </cell>
          <cell r="H3122">
            <v>0.68172892122501794</v>
          </cell>
          <cell r="I3122">
            <v>75.147927025872789</v>
          </cell>
          <cell r="J3122">
            <v>18499815.665700007</v>
          </cell>
          <cell r="K3122">
            <v>0.88777460351023862</v>
          </cell>
          <cell r="L3122">
            <v>65.685056847396766</v>
          </cell>
          <cell r="M3122">
            <v>29518174.426164016</v>
          </cell>
          <cell r="N3122">
            <v>0.97006535494188539</v>
          </cell>
          <cell r="O3122">
            <v>54.107623459714873</v>
          </cell>
          <cell r="P3122"/>
          <cell r="Q3122">
            <v>30082.92137925484</v>
          </cell>
        </row>
        <row r="3123">
          <cell r="D3123">
            <v>42203</v>
          </cell>
          <cell r="E3123" t="str">
            <v/>
          </cell>
          <cell r="F3123">
            <v>16519.261240000746</v>
          </cell>
          <cell r="G3123">
            <v>365162.01940600004</v>
          </cell>
          <cell r="H3123">
            <v>0.67436199430679755</v>
          </cell>
          <cell r="I3123">
            <v>76.043755398727171</v>
          </cell>
          <cell r="J3123">
            <v>18516334.926940009</v>
          </cell>
          <cell r="K3123">
            <v>0.88728642307817929</v>
          </cell>
          <cell r="L3123">
            <v>65.740535780070246</v>
          </cell>
          <cell r="M3123">
            <v>29499315.290356014</v>
          </cell>
          <cell r="N3123">
            <v>0.96941836917480484</v>
          </cell>
          <cell r="O3123">
            <v>54.183707840208648</v>
          </cell>
          <cell r="P3123"/>
          <cell r="Q3123">
            <v>30082.92137925484</v>
          </cell>
        </row>
        <row r="3124">
          <cell r="D3124">
            <v>42204</v>
          </cell>
          <cell r="E3124" t="str">
            <v/>
          </cell>
          <cell r="F3124">
            <v>29282.890378000004</v>
          </cell>
          <cell r="G3124">
            <v>394444.90978400002</v>
          </cell>
          <cell r="H3124">
            <v>0.69010114237111531</v>
          </cell>
          <cell r="I3124">
            <v>74.120626232133375</v>
          </cell>
          <cell r="J3124">
            <v>18545617.817318007</v>
          </cell>
          <cell r="K3124">
            <v>0.88741038951800544</v>
          </cell>
          <cell r="L3124">
            <v>65.726448018294292</v>
          </cell>
          <cell r="M3124">
            <v>29490744.901572015</v>
          </cell>
          <cell r="N3124">
            <v>0.96910952318219945</v>
          </cell>
          <cell r="O3124">
            <v>54.220040098299172</v>
          </cell>
          <cell r="P3124"/>
          <cell r="Q3124">
            <v>30082.92137925484</v>
          </cell>
        </row>
        <row r="3125">
          <cell r="D3125">
            <v>42205</v>
          </cell>
          <cell r="E3125" t="str">
            <v/>
          </cell>
          <cell r="F3125">
            <v>26575.058673999392</v>
          </cell>
          <cell r="G3125">
            <v>421019.96845799941</v>
          </cell>
          <cell r="H3125">
            <v>0.69976576269007984</v>
          </cell>
          <cell r="I3125">
            <v>72.923902216979755</v>
          </cell>
          <cell r="J3125">
            <v>18572192.875992008</v>
          </cell>
          <cell r="K3125">
            <v>0.88740461569957008</v>
          </cell>
          <cell r="L3125">
            <v>65.727104169941342</v>
          </cell>
          <cell r="M3125">
            <v>29473922.159704011</v>
          </cell>
          <cell r="N3125">
            <v>0.96852951760286132</v>
          </cell>
          <cell r="O3125">
            <v>54.288292973800267</v>
          </cell>
          <cell r="P3125"/>
          <cell r="Q3125">
            <v>30082.92137925484</v>
          </cell>
        </row>
        <row r="3126">
          <cell r="D3126">
            <v>42206</v>
          </cell>
          <cell r="E3126" t="str">
            <v/>
          </cell>
          <cell r="F3126">
            <v>8010.4115560003265</v>
          </cell>
          <cell r="G3126">
            <v>429030.38001399976</v>
          </cell>
          <cell r="H3126">
            <v>0.67912347468997059</v>
          </cell>
          <cell r="I3126">
            <v>75.465663821380886</v>
          </cell>
          <cell r="J3126">
            <v>18580203.287548009</v>
          </cell>
          <cell r="K3126">
            <v>0.88651308759636172</v>
          </cell>
          <cell r="L3126">
            <v>65.828413892641152</v>
          </cell>
          <cell r="M3126">
            <v>29456737.404080011</v>
          </cell>
          <cell r="N3126">
            <v>0.96793764894171996</v>
          </cell>
          <cell r="O3126">
            <v>54.357970950165011</v>
          </cell>
          <cell r="P3126"/>
          <cell r="Q3126">
            <v>30082.92137925484</v>
          </cell>
        </row>
        <row r="3127">
          <cell r="D3127">
            <v>42207</v>
          </cell>
          <cell r="E3127" t="str">
            <v/>
          </cell>
          <cell r="F3127">
            <v>9808.0207259994822</v>
          </cell>
          <cell r="G3127">
            <v>438838.40073999926</v>
          </cell>
          <cell r="H3127">
            <v>0.66307390104047215</v>
          </cell>
          <cell r="I3127">
            <v>77.399886849997728</v>
          </cell>
          <cell r="J3127">
            <v>18590011.308274008</v>
          </cell>
          <cell r="K3127">
            <v>0.88570976110988209</v>
          </cell>
          <cell r="L3127">
            <v>65.919690376785013</v>
          </cell>
          <cell r="M3127">
            <v>29432129.684840012</v>
          </cell>
          <cell r="N3127">
            <v>0.96710190447215572</v>
          </cell>
          <cell r="O3127">
            <v>54.456409002454251</v>
          </cell>
          <cell r="P3127"/>
          <cell r="Q3127">
            <v>30082.92137925484</v>
          </cell>
        </row>
        <row r="3128">
          <cell r="D3128">
            <v>42208</v>
          </cell>
          <cell r="E3128" t="str">
            <v/>
          </cell>
          <cell r="F3128">
            <v>10004.462598001146</v>
          </cell>
          <cell r="G3128">
            <v>448842.86333800037</v>
          </cell>
          <cell r="H3128">
            <v>0.64870385610586512</v>
          </cell>
          <cell r="I3128">
            <v>79.093552524857259</v>
          </cell>
          <cell r="J3128">
            <v>18600015.770872008</v>
          </cell>
          <cell r="K3128">
            <v>0.88491808007299777</v>
          </cell>
          <cell r="L3128">
            <v>66.009633485266633</v>
          </cell>
          <cell r="M3128">
            <v>29418788.728658013</v>
          </cell>
          <cell r="N3128">
            <v>0.96663640785828431</v>
          </cell>
          <cell r="O3128">
            <v>54.511262519585536</v>
          </cell>
          <cell r="P3128"/>
          <cell r="Q3128">
            <v>30082.92137925484</v>
          </cell>
        </row>
        <row r="3129">
          <cell r="D3129">
            <v>42209</v>
          </cell>
          <cell r="E3129" t="str">
            <v/>
          </cell>
          <cell r="F3129">
            <v>15562.410047999685</v>
          </cell>
          <cell r="G3129">
            <v>464405.27338600007</v>
          </cell>
          <cell r="H3129">
            <v>0.6432294084895811</v>
          </cell>
          <cell r="I3129">
            <v>79.72807486033409</v>
          </cell>
          <cell r="J3129">
            <v>18615578.180920009</v>
          </cell>
          <cell r="K3129">
            <v>0.88439271006291775</v>
          </cell>
          <cell r="L3129">
            <v>66.069315071241491</v>
          </cell>
          <cell r="M3129">
            <v>29410615.302882016</v>
          </cell>
          <cell r="N3129">
            <v>0.96634072624073686</v>
          </cell>
          <cell r="O3129">
            <v>54.546114515430148</v>
          </cell>
          <cell r="P3129"/>
          <cell r="Q3129">
            <v>30082.92137925484</v>
          </cell>
        </row>
        <row r="3130">
          <cell r="D3130">
            <v>42210</v>
          </cell>
          <cell r="E3130" t="str">
            <v/>
          </cell>
          <cell r="F3130">
            <v>22798.836549999913</v>
          </cell>
          <cell r="G3130">
            <v>487204.10993599996</v>
          </cell>
          <cell r="H3130">
            <v>0.6478148897759316</v>
          </cell>
          <cell r="I3130">
            <v>79.197010160764663</v>
          </cell>
          <cell r="J3130">
            <v>18638377.01747001</v>
          </cell>
          <cell r="K3130">
            <v>0.88421213861013526</v>
          </cell>
          <cell r="L3130">
            <v>66.089826721426718</v>
          </cell>
          <cell r="M3130">
            <v>29405662.988552015</v>
          </cell>
          <cell r="N3130">
            <v>0.9661508938849751</v>
          </cell>
          <cell r="O3130">
            <v>54.568493835407892</v>
          </cell>
          <cell r="P3130"/>
          <cell r="Q3130">
            <v>30082.92137925484</v>
          </cell>
        </row>
        <row r="3131">
          <cell r="D3131">
            <v>42211</v>
          </cell>
          <cell r="E3131" t="str">
            <v/>
          </cell>
          <cell r="F3131">
            <v>30639.287531999438</v>
          </cell>
          <cell r="G3131">
            <v>517843.39746799943</v>
          </cell>
          <cell r="H3131">
            <v>0.66207179474610423</v>
          </cell>
          <cell r="I3131">
            <v>77.519236507041697</v>
          </cell>
          <cell r="J3131">
            <v>18669016.305002008</v>
          </cell>
          <cell r="K3131">
            <v>0.88440350591348726</v>
          </cell>
          <cell r="L3131">
            <v>66.068088720120315</v>
          </cell>
          <cell r="M3131">
            <v>29401635.766876012</v>
          </cell>
          <cell r="N3131">
            <v>0.96599146612571818</v>
          </cell>
          <cell r="O3131">
            <v>54.587291037142769</v>
          </cell>
          <cell r="P3131"/>
          <cell r="Q3131">
            <v>30082.92137925484</v>
          </cell>
        </row>
        <row r="3132">
          <cell r="D3132">
            <v>42212</v>
          </cell>
          <cell r="E3132" t="str">
            <v/>
          </cell>
          <cell r="F3132">
            <v>8396.5565520007931</v>
          </cell>
          <cell r="G3132">
            <v>526239.95402000018</v>
          </cell>
          <cell r="H3132">
            <v>0.64788816291119744</v>
          </cell>
          <cell r="I3132">
            <v>79.188488740343161</v>
          </cell>
          <cell r="J3132">
            <v>18677412.861554008</v>
          </cell>
          <cell r="K3132">
            <v>0.88354212769437934</v>
          </cell>
          <cell r="L3132">
            <v>66.165930138946649</v>
          </cell>
          <cell r="M3132">
            <v>29369183.416876011</v>
          </cell>
          <cell r="N3132">
            <v>0.96489816523196714</v>
          </cell>
          <cell r="O3132">
            <v>54.716251509935447</v>
          </cell>
          <cell r="P3132"/>
          <cell r="Q3132">
            <v>30082.92137925484</v>
          </cell>
        </row>
        <row r="3133">
          <cell r="D3133">
            <v>42213</v>
          </cell>
          <cell r="E3133" t="str">
            <v/>
          </cell>
          <cell r="F3133">
            <v>3783.3675959988159</v>
          </cell>
          <cell r="G3133">
            <v>530023.32161599898</v>
          </cell>
          <cell r="H3133">
            <v>0.62924089402042671</v>
          </cell>
          <cell r="I3133">
            <v>81.31974659397882</v>
          </cell>
          <cell r="J3133">
            <v>18681196.229150008</v>
          </cell>
          <cell r="K3133">
            <v>0.88246527907472738</v>
          </cell>
          <cell r="L3133">
            <v>66.288226776665141</v>
          </cell>
          <cell r="M3133">
            <v>29351173.31513001</v>
          </cell>
          <cell r="N3133">
            <v>0.96427939948884722</v>
          </cell>
          <cell r="O3133">
            <v>54.789280908486319</v>
          </cell>
          <cell r="P3133"/>
          <cell r="Q3133">
            <v>30082.92137925484</v>
          </cell>
        </row>
        <row r="3134">
          <cell r="D3134">
            <v>42214</v>
          </cell>
          <cell r="E3134" t="str">
            <v/>
          </cell>
          <cell r="F3134">
            <v>6700.2363140004054</v>
          </cell>
          <cell r="G3134">
            <v>536723.55792999943</v>
          </cell>
          <cell r="H3134">
            <v>0.61522312480265973</v>
          </cell>
          <cell r="I3134">
            <v>82.867909834349163</v>
          </cell>
          <cell r="J3134">
            <v>18687896.465464007</v>
          </cell>
          <cell r="K3134">
            <v>0.88152907862437091</v>
          </cell>
          <cell r="L3134">
            <v>66.394531588803574</v>
          </cell>
          <cell r="M3134">
            <v>29323491.529274017</v>
          </cell>
          <cell r="N3134">
            <v>0.96334293180276787</v>
          </cell>
          <cell r="O3134">
            <v>54.899865104118881</v>
          </cell>
          <cell r="P3134"/>
          <cell r="Q3134">
            <v>30082.92137925484</v>
          </cell>
        </row>
        <row r="3135">
          <cell r="D3135">
            <v>42215</v>
          </cell>
          <cell r="E3135" t="str">
            <v/>
          </cell>
          <cell r="F3135">
            <v>10522.90186999961</v>
          </cell>
          <cell r="G3135">
            <v>547246.45979999902</v>
          </cell>
          <cell r="H3135">
            <v>0.60637557204066339</v>
          </cell>
          <cell r="I3135">
            <v>83.818679791327426</v>
          </cell>
          <cell r="J3135">
            <v>18698419.367334008</v>
          </cell>
          <cell r="K3135">
            <v>0.88077559534199212</v>
          </cell>
          <cell r="L3135">
            <v>66.480075823955957</v>
          </cell>
          <cell r="M3135">
            <v>29287108.117820013</v>
          </cell>
          <cell r="N3135">
            <v>0.96212065663695678</v>
          </cell>
          <cell r="O3135">
            <v>55.044303710645806</v>
          </cell>
          <cell r="P3135"/>
          <cell r="Q3135">
            <v>30082.92137925484</v>
          </cell>
        </row>
        <row r="3136">
          <cell r="D3136">
            <v>42216</v>
          </cell>
          <cell r="E3136" t="str">
            <v>*</v>
          </cell>
          <cell r="F3136">
            <v>37483.276888000597</v>
          </cell>
          <cell r="G3136">
            <v>584729.73668799957</v>
          </cell>
          <cell r="H3136">
            <v>0.62700857183331971</v>
          </cell>
          <cell r="I3136">
            <v>81.569559394884436</v>
          </cell>
          <cell r="J3136">
            <v>18735902.64422201</v>
          </cell>
          <cell r="K3136">
            <v>0.88129239652009372</v>
          </cell>
          <cell r="L3136">
            <v>66.42140380346116</v>
          </cell>
          <cell r="M3136">
            <v>29306961.765552022</v>
          </cell>
          <cell r="N3136">
            <v>0.96274586080455782</v>
          </cell>
          <cell r="O3136">
            <v>54.970407448938573</v>
          </cell>
          <cell r="P3136"/>
          <cell r="Q3136">
            <v>30082.92137925484</v>
          </cell>
        </row>
        <row r="3137">
          <cell r="D3137">
            <v>42217</v>
          </cell>
          <cell r="E3137" t="str">
            <v/>
          </cell>
          <cell r="F3137">
            <v>33638.705901999645</v>
          </cell>
          <cell r="G3137">
            <v>33638.705901999645</v>
          </cell>
          <cell r="H3137">
            <v>1.813128940588046</v>
          </cell>
          <cell r="I3137">
            <v>2.9618337769205971</v>
          </cell>
          <cell r="J3137">
            <v>18769541.350124009</v>
          </cell>
          <cell r="K3137">
            <v>0.88210488440642443</v>
          </cell>
          <cell r="L3137">
            <v>66.289976266111836</v>
          </cell>
          <cell r="M3137">
            <v>29306602.441414017</v>
          </cell>
          <cell r="N3137">
            <v>0.9627162316198663</v>
          </cell>
          <cell r="O3137">
            <v>54.785169258894484</v>
          </cell>
          <cell r="P3137"/>
          <cell r="Q3137">
            <v>18552.848144980642</v>
          </cell>
        </row>
        <row r="3138">
          <cell r="D3138">
            <v>42218</v>
          </cell>
          <cell r="E3138" t="str">
            <v/>
          </cell>
          <cell r="F3138">
            <v>47079.69206800036</v>
          </cell>
          <cell r="G3138">
            <v>80718.397970000005</v>
          </cell>
          <cell r="H3138">
            <v>2.1753640556756744</v>
          </cell>
          <cell r="I3138">
            <v>0.77554828586621216</v>
          </cell>
          <cell r="J3138">
            <v>18816621.042192008</v>
          </cell>
          <cell r="K3138">
            <v>0.88354708721527331</v>
          </cell>
          <cell r="L3138">
            <v>66.124396196331546</v>
          </cell>
          <cell r="M3138">
            <v>29327222.74106402</v>
          </cell>
          <cell r="N3138">
            <v>0.96337576736295927</v>
          </cell>
          <cell r="O3138">
            <v>54.70803443154297</v>
          </cell>
          <cell r="P3138"/>
          <cell r="Q3138">
            <v>18552.848144980642</v>
          </cell>
        </row>
        <row r="3139">
          <cell r="D3139">
            <v>42219</v>
          </cell>
          <cell r="E3139" t="str">
            <v/>
          </cell>
          <cell r="F3139">
            <v>26991.13361599913</v>
          </cell>
          <cell r="G3139">
            <v>107709.53158599914</v>
          </cell>
          <cell r="H3139">
            <v>1.9351841245488999</v>
          </cell>
          <cell r="I3139">
            <v>1.8884234323664928</v>
          </cell>
          <cell r="J3139">
            <v>18843612.175808009</v>
          </cell>
          <cell r="K3139">
            <v>0.88404432869188931</v>
          </cell>
          <cell r="L3139">
            <v>66.067297871177317</v>
          </cell>
          <cell r="M3139">
            <v>29328856.939300016</v>
          </cell>
          <cell r="N3139">
            <v>0.96341161201313508</v>
          </cell>
          <cell r="O3139">
            <v>54.703843285962471</v>
          </cell>
          <cell r="P3139"/>
          <cell r="Q3139">
            <v>18552.848144980642</v>
          </cell>
        </row>
        <row r="3140">
          <cell r="D3140">
            <v>42220</v>
          </cell>
          <cell r="E3140" t="str">
            <v/>
          </cell>
          <cell r="F3140">
            <v>18169.947440000964</v>
          </cell>
          <cell r="G3140">
            <v>125879.4790260001</v>
          </cell>
          <cell r="H3140">
            <v>1.6962284987501504</v>
          </cell>
          <cell r="I3140">
            <v>4.5407373318969153</v>
          </cell>
          <cell r="J3140">
            <v>18861782.123248011</v>
          </cell>
          <cell r="K3140">
            <v>0.88412722101791497</v>
          </cell>
          <cell r="L3140">
            <v>66.057778862568668</v>
          </cell>
          <cell r="M3140">
            <v>29324890.549810018</v>
          </cell>
          <cell r="N3140">
            <v>0.96326348732924261</v>
          </cell>
          <cell r="O3140">
            <v>54.721163475008417</v>
          </cell>
          <cell r="P3140"/>
          <cell r="Q3140">
            <v>18552.848144980642</v>
          </cell>
        </row>
        <row r="3141">
          <cell r="D3141">
            <v>42221</v>
          </cell>
          <cell r="E3141" t="str">
            <v/>
          </cell>
          <cell r="F3141">
            <v>27582.156294000139</v>
          </cell>
          <cell r="G3141">
            <v>153461.63532000023</v>
          </cell>
          <cell r="H3141">
            <v>1.6543188853892314</v>
          </cell>
          <cell r="I3141">
            <v>5.2853142950702541</v>
          </cell>
          <cell r="J3141">
            <v>18889364.27954201</v>
          </cell>
          <cell r="K3141">
            <v>0.88465077385184532</v>
          </cell>
          <cell r="L3141">
            <v>65.997653215562039</v>
          </cell>
          <cell r="M3141">
            <v>29329099.431272022</v>
          </cell>
          <cell r="N3141">
            <v>0.96338390431431076</v>
          </cell>
          <cell r="O3141">
            <v>54.707083007186561</v>
          </cell>
          <cell r="P3141"/>
          <cell r="Q3141">
            <v>18552.848144980642</v>
          </cell>
        </row>
        <row r="3142">
          <cell r="D3142">
            <v>42222</v>
          </cell>
          <cell r="E3142" t="str">
            <v/>
          </cell>
          <cell r="F3142">
            <v>13914.742344000446</v>
          </cell>
          <cell r="G3142">
            <v>167376.37766400067</v>
          </cell>
          <cell r="H3142">
            <v>1.503600025505907</v>
          </cell>
          <cell r="I3142">
            <v>9.0473883634509473</v>
          </cell>
          <cell r="J3142">
            <v>18903279.02188601</v>
          </cell>
          <cell r="K3142">
            <v>0.88453388359745855</v>
          </cell>
          <cell r="L3142">
            <v>66.011077528344813</v>
          </cell>
          <cell r="M3142">
            <v>29315289.05266802</v>
          </cell>
          <cell r="N3142">
            <v>0.96291244242016516</v>
          </cell>
          <cell r="O3142">
            <v>54.762218128073947</v>
          </cell>
          <cell r="P3142"/>
          <cell r="Q3142">
            <v>18552.848144980642</v>
          </cell>
        </row>
        <row r="3143">
          <cell r="D3143">
            <v>42223</v>
          </cell>
          <cell r="E3143" t="str">
            <v/>
          </cell>
          <cell r="F3143">
            <v>22835.944435999325</v>
          </cell>
          <cell r="G3143">
            <v>190212.32209999999</v>
          </cell>
          <cell r="H3143">
            <v>1.4646370551348531</v>
          </cell>
          <cell r="I3143">
            <v>10.367253402160426</v>
          </cell>
          <cell r="J3143">
            <v>18926114.966322009</v>
          </cell>
          <cell r="K3143">
            <v>0.8848342804214967</v>
          </cell>
          <cell r="L3143">
            <v>65.976577809998645</v>
          </cell>
          <cell r="M3143">
            <v>29328961.998668015</v>
          </cell>
          <cell r="N3143">
            <v>0.96334371960466614</v>
          </cell>
          <cell r="O3143">
            <v>54.711781712126893</v>
          </cell>
          <cell r="P3143"/>
          <cell r="Q3143">
            <v>18552.848144980642</v>
          </cell>
        </row>
        <row r="3144">
          <cell r="D3144">
            <v>42224</v>
          </cell>
          <cell r="E3144" t="str">
            <v/>
          </cell>
          <cell r="F3144">
            <v>20671.88274799972</v>
          </cell>
          <cell r="G3144">
            <v>210884.2048479997</v>
          </cell>
          <cell r="H3144">
            <v>1.420834440082001</v>
          </cell>
          <cell r="I3144">
            <v>12.061532572420376</v>
          </cell>
          <cell r="J3144">
            <v>18946786.849070009</v>
          </cell>
          <cell r="K3144">
            <v>0.885033069984272</v>
          </cell>
          <cell r="L3144">
            <v>65.953746480087389</v>
          </cell>
          <cell r="M3144">
            <v>29329999.594276018</v>
          </cell>
          <cell r="N3144">
            <v>0.96335996578880845</v>
          </cell>
          <cell r="O3144">
            <v>54.709882067816942</v>
          </cell>
          <cell r="P3144"/>
          <cell r="Q3144">
            <v>18552.848144980642</v>
          </cell>
        </row>
        <row r="3145">
          <cell r="D3145">
            <v>42225</v>
          </cell>
          <cell r="E3145" t="str">
            <v/>
          </cell>
          <cell r="F3145">
            <v>40464.253200001047</v>
          </cell>
          <cell r="G3145">
            <v>251348.45804800076</v>
          </cell>
          <cell r="H3145">
            <v>1.5053002229920964</v>
          </cell>
          <cell r="I3145">
            <v>8.9935148636444691</v>
          </cell>
          <cell r="J3145">
            <v>18987251.102270011</v>
          </cell>
          <cell r="K3145">
            <v>0.88615524631525366</v>
          </cell>
          <cell r="L3145">
            <v>65.824849340387871</v>
          </cell>
          <cell r="M3145">
            <v>29331019.315766022</v>
          </cell>
          <cell r="N3145">
            <v>0.96337562429706958</v>
          </cell>
          <cell r="O3145">
            <v>54.708051159768864</v>
          </cell>
          <cell r="P3145"/>
          <cell r="Q3145">
            <v>18552.848144980642</v>
          </cell>
        </row>
        <row r="3146">
          <cell r="D3146">
            <v>42226</v>
          </cell>
          <cell r="E3146" t="str">
            <v/>
          </cell>
          <cell r="F3146">
            <v>10519.960981998913</v>
          </cell>
          <cell r="G3146">
            <v>261868.41902999967</v>
          </cell>
          <cell r="H3146">
            <v>1.4114728745885119</v>
          </cell>
          <cell r="I3146">
            <v>12.454897442218805</v>
          </cell>
          <cell r="J3146">
            <v>18997771.063252009</v>
          </cell>
          <cell r="K3146">
            <v>0.88587915800089101</v>
          </cell>
          <cell r="L3146">
            <v>65.856563856755514</v>
          </cell>
          <cell r="M3146">
            <v>29312805.804500017</v>
          </cell>
          <cell r="N3146">
            <v>0.96275957950820501</v>
          </cell>
          <cell r="O3146">
            <v>54.780098513115959</v>
          </cell>
          <cell r="P3146"/>
          <cell r="Q3146">
            <v>18552.848144980642</v>
          </cell>
        </row>
        <row r="3147">
          <cell r="D3147">
            <v>42227</v>
          </cell>
          <cell r="E3147" t="str">
            <v/>
          </cell>
          <cell r="F3147">
            <v>18095.398932000531</v>
          </cell>
          <cell r="G3147">
            <v>279963.8179620002</v>
          </cell>
          <cell r="H3147">
            <v>1.3718247451537156</v>
          </cell>
          <cell r="I3147">
            <v>14.252498758572196</v>
          </cell>
          <cell r="J3147">
            <v>19015866.462184008</v>
          </cell>
          <cell r="K3147">
            <v>0.88595648953002581</v>
          </cell>
          <cell r="L3147">
            <v>65.847680844816125</v>
          </cell>
          <cell r="M3147">
            <v>29310761.960966013</v>
          </cell>
          <cell r="N3147">
            <v>0.96267462966125583</v>
          </cell>
          <cell r="O3147">
            <v>54.790035910754789</v>
          </cell>
          <cell r="P3147"/>
          <cell r="Q3147">
            <v>18552.848144980642</v>
          </cell>
        </row>
        <row r="3148">
          <cell r="D3148">
            <v>42228</v>
          </cell>
          <cell r="E3148" t="str">
            <v/>
          </cell>
          <cell r="F3148">
            <v>15600.836454000328</v>
          </cell>
          <cell r="G3148">
            <v>295564.65441600053</v>
          </cell>
          <cell r="H3148">
            <v>1.3275798775221281</v>
          </cell>
          <cell r="I3148">
            <v>16.52852278720588</v>
          </cell>
          <cell r="J3148">
            <v>19031467.298638009</v>
          </cell>
          <cell r="K3148">
            <v>0.88591756524085519</v>
          </cell>
          <cell r="L3148">
            <v>65.852152060143325</v>
          </cell>
          <cell r="M3148">
            <v>29312574.838320013</v>
          </cell>
          <cell r="N3148">
            <v>0.96271634969800957</v>
          </cell>
          <cell r="O3148">
            <v>54.785155446154853</v>
          </cell>
          <cell r="P3148"/>
          <cell r="Q3148">
            <v>18552.848144980642</v>
          </cell>
        </row>
        <row r="3149">
          <cell r="D3149">
            <v>42229</v>
          </cell>
          <cell r="E3149" t="str">
            <v/>
          </cell>
          <cell r="F3149">
            <v>25938.409652000242</v>
          </cell>
          <cell r="G3149">
            <v>321503.06406800076</v>
          </cell>
          <cell r="H3149">
            <v>1.3330031451261877</v>
          </cell>
          <cell r="I3149">
            <v>16.23334141655155</v>
          </cell>
          <cell r="J3149">
            <v>19057405.708290007</v>
          </cell>
          <cell r="K3149">
            <v>0.88635950842225009</v>
          </cell>
          <cell r="L3149">
            <v>65.801384735218093</v>
          </cell>
          <cell r="M3149">
            <v>29308442.626592018</v>
          </cell>
          <cell r="N3149">
            <v>0.96256281654327935</v>
          </cell>
          <cell r="O3149">
            <v>54.803116641815372</v>
          </cell>
          <cell r="P3149"/>
          <cell r="Q3149">
            <v>18552.848144980642</v>
          </cell>
        </row>
        <row r="3150">
          <cell r="D3150">
            <v>42230</v>
          </cell>
          <cell r="E3150" t="str">
            <v/>
          </cell>
          <cell r="F3150">
            <v>31858.328579999448</v>
          </cell>
          <cell r="G3150">
            <v>353361.39264800021</v>
          </cell>
          <cell r="H3150">
            <v>1.3604433819335555</v>
          </cell>
          <cell r="I3150">
            <v>14.809740572870966</v>
          </cell>
          <cell r="J3150">
            <v>19089264.036870006</v>
          </cell>
          <cell r="K3150">
            <v>0.88707578747774374</v>
          </cell>
          <cell r="L3150">
            <v>65.719096761441904</v>
          </cell>
          <cell r="M3150">
            <v>29319071.159490012</v>
          </cell>
          <cell r="N3150">
            <v>0.96289406000015509</v>
          </cell>
          <cell r="O3150">
            <v>54.764368221976881</v>
          </cell>
          <cell r="P3150"/>
          <cell r="Q3150">
            <v>18552.848144980642</v>
          </cell>
        </row>
        <row r="3151">
          <cell r="D3151">
            <v>42231</v>
          </cell>
          <cell r="E3151" t="str">
            <v/>
          </cell>
          <cell r="F3151">
            <v>22962.785966000138</v>
          </cell>
          <cell r="G3151">
            <v>376324.17861400032</v>
          </cell>
          <cell r="H3151">
            <v>1.3522602232398568</v>
          </cell>
          <cell r="I3151">
            <v>15.222268945913498</v>
          </cell>
          <cell r="J3151">
            <v>19112226.822836008</v>
          </cell>
          <cell r="K3151">
            <v>0.88737781381492253</v>
          </cell>
          <cell r="L3151">
            <v>65.684396739111179</v>
          </cell>
          <cell r="M3151">
            <v>29306553.273966014</v>
          </cell>
          <cell r="N3151">
            <v>0.96246513286114721</v>
          </cell>
          <cell r="O3151">
            <v>54.814545223178769</v>
          </cell>
          <cell r="P3151"/>
          <cell r="Q3151">
            <v>18552.848144980642</v>
          </cell>
        </row>
        <row r="3152">
          <cell r="D3152">
            <v>42232</v>
          </cell>
          <cell r="E3152" t="str">
            <v/>
          </cell>
          <cell r="F3152">
            <v>21978.588095999032</v>
          </cell>
          <cell r="G3152">
            <v>398302.76670999936</v>
          </cell>
          <cell r="H3152">
            <v>1.3417844378848029</v>
          </cell>
          <cell r="I3152">
            <v>15.76518402215531</v>
          </cell>
          <cell r="J3152">
            <v>19134205.410932008</v>
          </cell>
          <cell r="K3152">
            <v>0.88763366343551264</v>
          </cell>
          <cell r="L3152">
            <v>65.655000884477161</v>
          </cell>
          <cell r="M3152">
            <v>29302991.128316015</v>
          </cell>
          <cell r="N3152">
            <v>0.96233033424333614</v>
          </cell>
          <cell r="O3152">
            <v>54.830317345838395</v>
          </cell>
          <cell r="P3152"/>
          <cell r="Q3152">
            <v>18552.848144980642</v>
          </cell>
        </row>
        <row r="3153">
          <cell r="D3153">
            <v>42233</v>
          </cell>
          <cell r="E3153" t="str">
            <v/>
          </cell>
          <cell r="F3153">
            <v>8191.1290820013855</v>
          </cell>
          <cell r="G3153">
            <v>406493.89579200075</v>
          </cell>
          <cell r="H3153">
            <v>1.2888266776059749</v>
          </cell>
          <cell r="I3153">
            <v>18.77698616305571</v>
          </cell>
          <cell r="J3153">
            <v>19142396.54001401</v>
          </cell>
          <cell r="K3153">
            <v>0.88725002434792832</v>
          </cell>
          <cell r="L3153">
            <v>65.699078737076007</v>
          </cell>
          <cell r="M3153">
            <v>29278111.350864016</v>
          </cell>
          <cell r="N3153">
            <v>0.96149546791911256</v>
          </cell>
          <cell r="O3153">
            <v>54.928033091592511</v>
          </cell>
          <cell r="P3153"/>
          <cell r="Q3153">
            <v>18552.848144980642</v>
          </cell>
        </row>
        <row r="3154">
          <cell r="D3154">
            <v>42234</v>
          </cell>
          <cell r="E3154" t="str">
            <v/>
          </cell>
          <cell r="F3154">
            <v>16051.483089998688</v>
          </cell>
          <cell r="G3154">
            <v>422545.37888199947</v>
          </cell>
          <cell r="H3154">
            <v>1.2652905412570383</v>
          </cell>
          <cell r="I3154">
            <v>20.266737352169205</v>
          </cell>
          <cell r="J3154">
            <v>19158448.023104008</v>
          </cell>
          <cell r="K3154">
            <v>0.88723105885543985</v>
          </cell>
          <cell r="L3154">
            <v>65.701257700267149</v>
          </cell>
          <cell r="M3154">
            <v>29274172.761900015</v>
          </cell>
          <cell r="N3154">
            <v>0.96134833004023024</v>
          </cell>
          <cell r="O3154">
            <v>54.94526035001455</v>
          </cell>
          <cell r="P3154"/>
          <cell r="Q3154">
            <v>18552.848144980642</v>
          </cell>
        </row>
        <row r="3155">
          <cell r="D3155">
            <v>42235</v>
          </cell>
          <cell r="E3155" t="str">
            <v/>
          </cell>
          <cell r="F3155">
            <v>19505.216432000281</v>
          </cell>
          <cell r="G3155">
            <v>442050.59531399974</v>
          </cell>
          <cell r="H3155">
            <v>1.254029603659232</v>
          </cell>
          <cell r="I3155">
            <v>21.014090630630335</v>
          </cell>
          <cell r="J3155">
            <v>19177953.23953601</v>
          </cell>
          <cell r="K3155">
            <v>0.88737193161351879</v>
          </cell>
          <cell r="L3155">
            <v>65.685072563059506</v>
          </cell>
          <cell r="M3155">
            <v>29274706.285204019</v>
          </cell>
          <cell r="N3155">
            <v>0.96134805668831325</v>
          </cell>
          <cell r="O3155">
            <v>54.945292356305174</v>
          </cell>
          <cell r="P3155"/>
          <cell r="Q3155">
            <v>18552.848144980642</v>
          </cell>
        </row>
        <row r="3156">
          <cell r="D3156">
            <v>42236</v>
          </cell>
          <cell r="E3156" t="str">
            <v/>
          </cell>
          <cell r="F3156">
            <v>13290.9937259997</v>
          </cell>
          <cell r="G3156">
            <v>455341.58903999947</v>
          </cell>
          <cell r="H3156">
            <v>1.2271474047589546</v>
          </cell>
          <cell r="I3156">
            <v>22.891452509063893</v>
          </cell>
          <cell r="J3156">
            <v>19191244.23326201</v>
          </cell>
          <cell r="K3156">
            <v>0.88722527464878376</v>
          </cell>
          <cell r="L3156">
            <v>65.701922252064151</v>
          </cell>
          <cell r="M3156">
            <v>29273587.38388202</v>
          </cell>
          <cell r="N3156">
            <v>0.96129352060565487</v>
          </cell>
          <cell r="O3156">
            <v>54.951678007076964</v>
          </cell>
          <cell r="P3156"/>
          <cell r="Q3156">
            <v>18552.848144980642</v>
          </cell>
        </row>
        <row r="3157">
          <cell r="D3157">
            <v>42237</v>
          </cell>
          <cell r="E3157" t="str">
            <v/>
          </cell>
          <cell r="F3157">
            <v>18835.113216000376</v>
          </cell>
          <cell r="G3157">
            <v>474176.70225599984</v>
          </cell>
          <cell r="H3157">
            <v>1.21705534309999</v>
          </cell>
          <cell r="I3157">
            <v>23.630922114308795</v>
          </cell>
          <cell r="J3157">
            <v>19210079.346478011</v>
          </cell>
          <cell r="K3157">
            <v>0.88733495810064578</v>
          </cell>
          <cell r="L3157">
            <v>65.689320549715731</v>
          </cell>
          <cell r="M3157">
            <v>29265667.064208016</v>
          </cell>
          <cell r="N3157">
            <v>0.96101564396687333</v>
          </cell>
          <cell r="O3157">
            <v>54.984218321009038</v>
          </cell>
          <cell r="P3157"/>
          <cell r="Q3157">
            <v>18552.848144980642</v>
          </cell>
        </row>
        <row r="3158">
          <cell r="D3158">
            <v>42238</v>
          </cell>
          <cell r="E3158" t="str">
            <v/>
          </cell>
          <cell r="F3158">
            <v>19578.228744000087</v>
          </cell>
          <cell r="G3158">
            <v>493754.93099999992</v>
          </cell>
          <cell r="H3158">
            <v>1.2097013773390575</v>
          </cell>
          <cell r="I3158">
            <v>24.181898820225722</v>
          </cell>
          <cell r="J3158">
            <v>19229657.575222012</v>
          </cell>
          <cell r="K3158">
            <v>0.88747874966412188</v>
          </cell>
          <cell r="L3158">
            <v>65.672799830022882</v>
          </cell>
          <cell r="M3158">
            <v>29261021.999750018</v>
          </cell>
          <cell r="N3158">
            <v>0.96084532729800376</v>
          </cell>
          <cell r="O3158">
            <v>55.004165986893859</v>
          </cell>
          <cell r="P3158"/>
          <cell r="Q3158">
            <v>18552.848144980642</v>
          </cell>
        </row>
        <row r="3159">
          <cell r="D3159">
            <v>42239</v>
          </cell>
          <cell r="E3159" t="str">
            <v/>
          </cell>
          <cell r="F3159">
            <v>39060.591624000182</v>
          </cell>
          <cell r="G3159">
            <v>532815.52262400009</v>
          </cell>
          <cell r="H3159">
            <v>1.2486434485406708</v>
          </cell>
          <cell r="I3159">
            <v>21.379627784787971</v>
          </cell>
          <cell r="J3159">
            <v>19268718.166846011</v>
          </cell>
          <cell r="K3159">
            <v>0.88852066746674163</v>
          </cell>
          <cell r="L3159">
            <v>65.553080918574366</v>
          </cell>
          <cell r="M3159">
            <v>29277838.049252018</v>
          </cell>
          <cell r="N3159">
            <v>0.9613797233317537</v>
          </cell>
          <cell r="O3159">
            <v>54.941584604399296</v>
          </cell>
          <cell r="P3159"/>
          <cell r="Q3159">
            <v>18552.848144980642</v>
          </cell>
        </row>
        <row r="3160">
          <cell r="D3160">
            <v>42240</v>
          </cell>
          <cell r="E3160" t="str">
            <v/>
          </cell>
          <cell r="F3160">
            <v>15503.69216000039</v>
          </cell>
          <cell r="G3160">
            <v>548319.21478400053</v>
          </cell>
          <cell r="H3160">
            <v>1.231435398532833</v>
          </cell>
          <cell r="I3160">
            <v>22.583044591600874</v>
          </cell>
          <cell r="J3160">
            <v>19284221.85900601</v>
          </cell>
          <cell r="K3160">
            <v>0.88847547493538492</v>
          </cell>
          <cell r="L3160">
            <v>65.558273980716919</v>
          </cell>
          <cell r="M3160">
            <v>29257874.204944018</v>
          </cell>
          <cell r="N3160">
            <v>0.96070640147333231</v>
          </cell>
          <cell r="O3160">
            <v>55.020438806703019</v>
          </cell>
          <cell r="P3160"/>
          <cell r="Q3160">
            <v>18552.848144980642</v>
          </cell>
        </row>
        <row r="3161">
          <cell r="D3161">
            <v>42241</v>
          </cell>
          <cell r="E3161" t="str">
            <v/>
          </cell>
          <cell r="F3161">
            <v>7793.4560139995065</v>
          </cell>
          <cell r="G3161">
            <v>556112.67079800006</v>
          </cell>
          <cell r="H3161">
            <v>1.1989806987094931</v>
          </cell>
          <cell r="I3161">
            <v>25.003627447357001</v>
          </cell>
          <cell r="J3161">
            <v>19292015.31502001</v>
          </cell>
          <cell r="K3161">
            <v>0.88807543186253002</v>
          </cell>
          <cell r="L3161">
            <v>65.60424154470526</v>
          </cell>
          <cell r="M3161">
            <v>29237168.554630022</v>
          </cell>
          <cell r="N3161">
            <v>0.96000874717674822</v>
          </cell>
          <cell r="O3161">
            <v>55.102180021213186</v>
          </cell>
          <cell r="P3161"/>
          <cell r="Q3161">
            <v>18552.848144980642</v>
          </cell>
        </row>
        <row r="3162">
          <cell r="D3162">
            <v>42242</v>
          </cell>
          <cell r="E3162" t="str">
            <v/>
          </cell>
          <cell r="F3162">
            <v>11815.418943999106</v>
          </cell>
          <cell r="G3162">
            <v>567928.08974199917</v>
          </cell>
          <cell r="H3162">
            <v>1.1773603651744207</v>
          </cell>
          <cell r="I3162">
            <v>26.728420966755305</v>
          </cell>
          <cell r="J3162">
            <v>19303830.733964007</v>
          </cell>
          <cell r="K3162">
            <v>0.88786105782143721</v>
          </cell>
          <cell r="L3162">
            <v>65.628873558456618</v>
          </cell>
          <cell r="M3162">
            <v>29223544.263912015</v>
          </cell>
          <cell r="N3162">
            <v>0.9595436323720361</v>
          </cell>
          <cell r="O3162">
            <v>55.156696555166263</v>
          </cell>
          <cell r="P3162"/>
          <cell r="Q3162">
            <v>18552.848144980642</v>
          </cell>
        </row>
        <row r="3163">
          <cell r="D3163">
            <v>42243</v>
          </cell>
          <cell r="E3163" t="str">
            <v/>
          </cell>
          <cell r="F3163">
            <v>13012.65076400131</v>
          </cell>
          <cell r="G3163">
            <v>580940.74050600047</v>
          </cell>
          <cell r="H3163">
            <v>1.1597315708243741</v>
          </cell>
          <cell r="I3163">
            <v>28.202552540838955</v>
          </cell>
          <cell r="J3163">
            <v>19316843.384728007</v>
          </cell>
          <cell r="K3163">
            <v>0.88770206790110584</v>
          </cell>
          <cell r="L3163">
            <v>65.64714138046071</v>
          </cell>
          <cell r="M3163">
            <v>29224580.086202014</v>
          </cell>
          <cell r="N3163">
            <v>0.95955988494418565</v>
          </cell>
          <cell r="O3163">
            <v>55.154791294327474</v>
          </cell>
          <cell r="P3163"/>
          <cell r="Q3163">
            <v>18552.848144980642</v>
          </cell>
        </row>
        <row r="3164">
          <cell r="D3164">
            <v>42244</v>
          </cell>
          <cell r="E3164" t="str">
            <v/>
          </cell>
          <cell r="F3164">
            <v>11723.311832000061</v>
          </cell>
          <cell r="G3164">
            <v>592664.0523380005</v>
          </cell>
          <cell r="H3164">
            <v>1.1408799949409509</v>
          </cell>
          <cell r="I3164">
            <v>29.847014746690657</v>
          </cell>
          <cell r="J3164">
            <v>19328566.696560007</v>
          </cell>
          <cell r="K3164">
            <v>0.88748414799236375</v>
          </cell>
          <cell r="L3164">
            <v>65.67217959083645</v>
          </cell>
          <cell r="M3164">
            <v>29213917.021784015</v>
          </cell>
          <cell r="N3164">
            <v>0.95919202276819859</v>
          </cell>
          <cell r="O3164">
            <v>55.197920121580538</v>
          </cell>
          <cell r="P3164"/>
          <cell r="Q3164">
            <v>18552.848144980642</v>
          </cell>
        </row>
        <row r="3165">
          <cell r="D3165">
            <v>42245</v>
          </cell>
          <cell r="E3165" t="str">
            <v/>
          </cell>
          <cell r="F3165">
            <v>20850.138143998851</v>
          </cell>
          <cell r="G3165">
            <v>613514.19048199931</v>
          </cell>
          <cell r="H3165">
            <v>1.1402918611438182</v>
          </cell>
          <cell r="I3165">
            <v>29.899455710970834</v>
          </cell>
          <cell r="J3165">
            <v>19349416.834704004</v>
          </cell>
          <cell r="K3165">
            <v>0.88768530673436497</v>
          </cell>
          <cell r="L3165">
            <v>65.649067203658021</v>
          </cell>
          <cell r="M3165">
            <v>29210388.067380015</v>
          </cell>
          <cell r="N3165">
            <v>0.95905840691135247</v>
          </cell>
          <cell r="O3165">
            <v>55.213588062722586</v>
          </cell>
          <cell r="P3165"/>
          <cell r="Q3165">
            <v>18552.848144980642</v>
          </cell>
        </row>
        <row r="3166">
          <cell r="D3166">
            <v>42246</v>
          </cell>
          <cell r="E3166" t="str">
            <v/>
          </cell>
          <cell r="F3166">
            <v>29455.101336001517</v>
          </cell>
          <cell r="G3166">
            <v>642969.29181800084</v>
          </cell>
          <cell r="H3166">
            <v>1.1552032097597418</v>
          </cell>
          <cell r="I3166">
            <v>28.59113056604734</v>
          </cell>
          <cell r="J3166">
            <v>19378871.936040007</v>
          </cell>
          <cell r="K3166">
            <v>0.88828055401002792</v>
          </cell>
          <cell r="L3166">
            <v>65.580671958869559</v>
          </cell>
          <cell r="M3166">
            <v>29219817.249272015</v>
          </cell>
          <cell r="N3166">
            <v>0.9593502398365843</v>
          </cell>
          <cell r="O3166">
            <v>55.179369189375002</v>
          </cell>
          <cell r="P3166"/>
          <cell r="Q3166">
            <v>18552.848144980642</v>
          </cell>
        </row>
        <row r="3167">
          <cell r="D3167">
            <v>42247</v>
          </cell>
          <cell r="E3167" t="str">
            <v>*</v>
          </cell>
          <cell r="F3167">
            <v>12516.93127399872</v>
          </cell>
          <cell r="G3167">
            <v>655486.22309199953</v>
          </cell>
          <cell r="H3167">
            <v>1.1397019319460153</v>
          </cell>
          <cell r="I3167">
            <v>29.95212596789235</v>
          </cell>
          <cell r="J3167">
            <v>19391388.867314007</v>
          </cell>
          <cell r="K3167">
            <v>0.88809904474412293</v>
          </cell>
          <cell r="L3167">
            <v>65.601528334973693</v>
          </cell>
          <cell r="M3167">
            <v>29197087.519516014</v>
          </cell>
          <cell r="N3167">
            <v>0.9585862343893331</v>
          </cell>
          <cell r="O3167">
            <v>55.268966483723801</v>
          </cell>
          <cell r="P3167"/>
          <cell r="Q3167">
            <v>18552.848144980642</v>
          </cell>
        </row>
        <row r="3168">
          <cell r="D3168">
            <v>42248</v>
          </cell>
          <cell r="E3168" t="str">
            <v/>
          </cell>
          <cell r="F3168">
            <v>12009.056960000438</v>
          </cell>
          <cell r="G3168">
            <v>12009.056960000438</v>
          </cell>
          <cell r="H3168">
            <v>0.49783352298095429</v>
          </cell>
          <cell r="I3168">
            <v>96.875083633205378</v>
          </cell>
          <cell r="J3168">
            <v>19403397.924274009</v>
          </cell>
          <cell r="K3168">
            <v>0.88766836157238271</v>
          </cell>
          <cell r="L3168">
            <v>65.953608562384716</v>
          </cell>
          <cell r="M3168">
            <v>29188600.783964016</v>
          </cell>
          <cell r="N3168">
            <v>0.9582918100412382</v>
          </cell>
          <cell r="O3168">
            <v>55.196304452134846</v>
          </cell>
          <cell r="P3168"/>
          <cell r="Q3168">
            <v>24122.636193906674</v>
          </cell>
        </row>
        <row r="3169">
          <cell r="D3169">
            <v>42249</v>
          </cell>
          <cell r="E3169" t="str">
            <v/>
          </cell>
          <cell r="F3169">
            <v>22018.656058000699</v>
          </cell>
          <cell r="G3169">
            <v>34027.713018001137</v>
          </cell>
          <cell r="H3169">
            <v>0.705306682579669</v>
          </cell>
          <cell r="I3169">
            <v>81.097019547314915</v>
          </cell>
          <cell r="J3169">
            <v>19425416.580332011</v>
          </cell>
          <cell r="K3169">
            <v>0.88769604316226758</v>
          </cell>
          <cell r="L3169">
            <v>65.950359356718252</v>
          </cell>
          <cell r="M3169">
            <v>29195585.807014022</v>
          </cell>
          <cell r="N3169">
            <v>0.95850534078744798</v>
          </cell>
          <cell r="O3169">
            <v>55.171313413355037</v>
          </cell>
          <cell r="P3169"/>
          <cell r="Q3169">
            <v>24122.636193906674</v>
          </cell>
        </row>
        <row r="3170">
          <cell r="D3170">
            <v>42250</v>
          </cell>
          <cell r="E3170" t="str">
            <v/>
          </cell>
          <cell r="F3170">
            <v>21967.985411999554</v>
          </cell>
          <cell r="G3170">
            <v>55995.698430000688</v>
          </cell>
          <cell r="H3170">
            <v>0.77376422128834432</v>
          </cell>
          <cell r="I3170">
            <v>73.255145215851044</v>
          </cell>
          <cell r="J3170">
            <v>19447384.565744009</v>
          </cell>
          <cell r="K3170">
            <v>0.88772135080972248</v>
          </cell>
          <cell r="L3170">
            <v>65.947388784391265</v>
          </cell>
          <cell r="M3170">
            <v>29199021.519982018</v>
          </cell>
          <cell r="N3170">
            <v>0.95860234083322471</v>
          </cell>
          <cell r="O3170">
            <v>55.15996196096544</v>
          </cell>
          <cell r="P3170"/>
          <cell r="Q3170">
            <v>24122.636193906674</v>
          </cell>
        </row>
        <row r="3171">
          <cell r="D3171">
            <v>42251</v>
          </cell>
          <cell r="E3171" t="str">
            <v/>
          </cell>
          <cell r="F3171">
            <v>28288.266965999119</v>
          </cell>
          <cell r="G3171">
            <v>84283.96539599981</v>
          </cell>
          <cell r="H3171">
            <v>0.87349455422796785</v>
          </cell>
          <cell r="I3171">
            <v>60.990014409803891</v>
          </cell>
          <cell r="J3171">
            <v>19475672.832710009</v>
          </cell>
          <cell r="K3171">
            <v>0.88803478948503978</v>
          </cell>
          <cell r="L3171">
            <v>65.91059666543913</v>
          </cell>
          <cell r="M3171">
            <v>29204163.015580021</v>
          </cell>
          <cell r="N3171">
            <v>0.95875533751359132</v>
          </cell>
          <cell r="O3171">
            <v>55.142058965973227</v>
          </cell>
          <cell r="P3171"/>
          <cell r="Q3171">
            <v>24122.636193906674</v>
          </cell>
        </row>
        <row r="3172">
          <cell r="D3172">
            <v>42252</v>
          </cell>
          <cell r="E3172" t="str">
            <v/>
          </cell>
          <cell r="F3172">
            <v>27684.768500000788</v>
          </cell>
          <cell r="G3172">
            <v>111968.7338960006</v>
          </cell>
          <cell r="H3172">
            <v>0.92832916764116902</v>
          </cell>
          <cell r="I3172">
            <v>54.282832844998929</v>
          </cell>
          <cell r="J3172">
            <v>19503357.601210009</v>
          </cell>
          <cell r="K3172">
            <v>0.88832005183721985</v>
          </cell>
          <cell r="L3172">
            <v>65.877110077807188</v>
          </cell>
          <cell r="M3172">
            <v>29213148.264138021</v>
          </cell>
          <cell r="N3172">
            <v>0.9590345152009121</v>
          </cell>
          <cell r="O3172">
            <v>55.109395493851721</v>
          </cell>
          <cell r="P3172"/>
          <cell r="Q3172">
            <v>24122.636193906674</v>
          </cell>
        </row>
        <row r="3173">
          <cell r="D3173">
            <v>42253</v>
          </cell>
          <cell r="E3173" t="str">
            <v/>
          </cell>
          <cell r="F3173">
            <v>40031.15865599984</v>
          </cell>
          <cell r="G3173">
            <v>151999.89255200044</v>
          </cell>
          <cell r="H3173">
            <v>1.0501885126358017</v>
          </cell>
          <cell r="I3173">
            <v>40.522188110500956</v>
          </cell>
          <cell r="J3173">
            <v>19543388.75986601</v>
          </cell>
          <cell r="K3173">
            <v>0.88916641228597038</v>
          </cell>
          <cell r="L3173">
            <v>65.777746702864974</v>
          </cell>
          <cell r="M3173">
            <v>29231237.308476016</v>
          </cell>
          <cell r="N3173">
            <v>0.95961254605083746</v>
          </cell>
          <cell r="O3173">
            <v>55.041785779123551</v>
          </cell>
          <cell r="P3173"/>
          <cell r="Q3173">
            <v>24122.636193906674</v>
          </cell>
        </row>
        <row r="3174">
          <cell r="D3174">
            <v>42254</v>
          </cell>
          <cell r="E3174" t="str">
            <v/>
          </cell>
          <cell r="F3174">
            <v>31002.219863999213</v>
          </cell>
          <cell r="G3174">
            <v>183002.11241599964</v>
          </cell>
          <cell r="H3174">
            <v>1.083760444191215</v>
          </cell>
          <cell r="I3174">
            <v>37.127091221481791</v>
          </cell>
          <cell r="J3174">
            <v>19574390.97973001</v>
          </cell>
          <cell r="K3174">
            <v>0.88960057732423747</v>
          </cell>
          <cell r="L3174">
            <v>65.726769651887508</v>
          </cell>
          <cell r="M3174">
            <v>29226913.920222018</v>
          </cell>
          <cell r="N3174">
            <v>0.95945480736392563</v>
          </cell>
          <cell r="O3174">
            <v>55.060233195565857</v>
          </cell>
          <cell r="P3174"/>
          <cell r="Q3174">
            <v>24122.636193906674</v>
          </cell>
        </row>
        <row r="3175">
          <cell r="D3175">
            <v>42255</v>
          </cell>
          <cell r="E3175" t="str">
            <v/>
          </cell>
          <cell r="F3175">
            <v>24779.871968000582</v>
          </cell>
          <cell r="G3175">
            <v>207781.98438400021</v>
          </cell>
          <cell r="H3175">
            <v>1.0766960890684363</v>
          </cell>
          <cell r="I3175">
            <v>37.825447982064105</v>
          </cell>
          <cell r="J3175">
            <v>19599170.851698011</v>
          </cell>
          <cell r="K3175">
            <v>0.88975131306087274</v>
          </cell>
          <cell r="L3175">
            <v>65.709070282804731</v>
          </cell>
          <cell r="M3175">
            <v>29215597.15278602</v>
          </cell>
          <cell r="N3175">
            <v>0.95906750051879774</v>
          </cell>
          <cell r="O3175">
            <v>55.105536648093747</v>
          </cell>
          <cell r="P3175"/>
          <cell r="Q3175">
            <v>24122.636193906674</v>
          </cell>
        </row>
        <row r="3176">
          <cell r="D3176">
            <v>42256</v>
          </cell>
          <cell r="E3176" t="str">
            <v/>
          </cell>
          <cell r="F3176">
            <v>26906.304959999645</v>
          </cell>
          <cell r="G3176">
            <v>234688.28934399987</v>
          </cell>
          <cell r="H3176">
            <v>1.0809961392347582</v>
          </cell>
          <cell r="I3176">
            <v>37.399327113298199</v>
          </cell>
          <cell r="J3176">
            <v>19626077.156658012</v>
          </cell>
          <cell r="K3176">
            <v>0.88999814793580578</v>
          </cell>
          <cell r="L3176">
            <v>65.680085998656338</v>
          </cell>
          <cell r="M3176">
            <v>29220354.667464018</v>
          </cell>
          <cell r="N3176">
            <v>0.95920787210370051</v>
          </cell>
          <cell r="O3176">
            <v>55.089115974403178</v>
          </cell>
          <cell r="P3176"/>
          <cell r="Q3176">
            <v>24122.636193906674</v>
          </cell>
        </row>
        <row r="3177">
          <cell r="D3177">
            <v>42257</v>
          </cell>
          <cell r="E3177" t="str">
            <v/>
          </cell>
          <cell r="F3177">
            <v>15197.508830001021</v>
          </cell>
          <cell r="G3177">
            <v>249885.7981740009</v>
          </cell>
          <cell r="H3177">
            <v>1.0358975535066994</v>
          </cell>
          <cell r="I3177">
            <v>42.024766700425388</v>
          </cell>
          <cell r="J3177">
            <v>19641274.665488012</v>
          </cell>
          <cell r="K3177">
            <v>0.88971405618106381</v>
          </cell>
          <cell r="L3177">
            <v>65.71344502234831</v>
          </cell>
          <cell r="M3177">
            <v>29199789.208090018</v>
          </cell>
          <cell r="N3177">
            <v>0.95851698303867583</v>
          </cell>
          <cell r="O3177">
            <v>55.169950937940001</v>
          </cell>
          <cell r="P3177"/>
          <cell r="Q3177">
            <v>24122.636193906674</v>
          </cell>
        </row>
        <row r="3178">
          <cell r="D3178">
            <v>42258</v>
          </cell>
          <cell r="E3178" t="str">
            <v/>
          </cell>
          <cell r="F3178">
            <v>19048.633802000346</v>
          </cell>
          <cell r="G3178">
            <v>268934.43197600124</v>
          </cell>
          <cell r="H3178">
            <v>1.0135121438869388</v>
          </cell>
          <cell r="I3178">
            <v>44.443929952947329</v>
          </cell>
          <cell r="J3178">
            <v>19660323.299290013</v>
          </cell>
          <cell r="K3178">
            <v>0.88960484315914601</v>
          </cell>
          <cell r="L3178">
            <v>65.726268764361251</v>
          </cell>
          <cell r="M3178">
            <v>29188424.617808022</v>
          </cell>
          <cell r="N3178">
            <v>0.95812814097395782</v>
          </cell>
          <cell r="O3178">
            <v>55.215462194258457</v>
          </cell>
          <cell r="P3178"/>
          <cell r="Q3178">
            <v>24122.636193906674</v>
          </cell>
        </row>
        <row r="3179">
          <cell r="D3179">
            <v>42259</v>
          </cell>
          <cell r="E3179" t="str">
            <v/>
          </cell>
          <cell r="F3179">
            <v>25545.938426000059</v>
          </cell>
          <cell r="G3179">
            <v>294480.37040200131</v>
          </cell>
          <cell r="H3179">
            <v>1.0173030289712781</v>
          </cell>
          <cell r="I3179">
            <v>44.028790031997389</v>
          </cell>
          <cell r="J3179">
            <v>19685869.237716012</v>
          </cell>
          <cell r="K3179">
            <v>0.88978954258535659</v>
          </cell>
          <cell r="L3179">
            <v>65.704581305852145</v>
          </cell>
          <cell r="M3179">
            <v>29186682.268378016</v>
          </cell>
          <cell r="N3179">
            <v>0.95805516254186218</v>
          </cell>
          <cell r="O3179">
            <v>55.224005106607521</v>
          </cell>
          <cell r="P3179"/>
          <cell r="Q3179">
            <v>24122.636193906674</v>
          </cell>
        </row>
        <row r="3180">
          <cell r="D3180">
            <v>42260</v>
          </cell>
          <cell r="E3180" t="str">
            <v/>
          </cell>
          <cell r="F3180">
            <v>39456.014993999044</v>
          </cell>
          <cell r="G3180">
            <v>333936.38539600035</v>
          </cell>
          <cell r="H3180">
            <v>1.0648676228728011</v>
          </cell>
          <cell r="I3180">
            <v>39.014063393716235</v>
          </cell>
          <cell r="J3180">
            <v>19725325.252710011</v>
          </cell>
          <cell r="K3180">
            <v>0.89060188207181179</v>
          </cell>
          <cell r="L3180">
            <v>65.609188294453546</v>
          </cell>
          <cell r="M3180">
            <v>29198317.873042017</v>
          </cell>
          <cell r="N3180">
            <v>0.95842131168481171</v>
          </cell>
          <cell r="O3180">
            <v>55.181147524546233</v>
          </cell>
          <cell r="P3180"/>
          <cell r="Q3180">
            <v>24122.636193906674</v>
          </cell>
        </row>
        <row r="3181">
          <cell r="D3181">
            <v>42261</v>
          </cell>
          <cell r="E3181" t="str">
            <v/>
          </cell>
          <cell r="F3181">
            <v>27837.109485999586</v>
          </cell>
          <cell r="G3181">
            <v>361773.49488199991</v>
          </cell>
          <cell r="H3181">
            <v>1.0712329992635807</v>
          </cell>
          <cell r="I3181">
            <v>38.371435331384077</v>
          </cell>
          <cell r="J3181">
            <v>19753162.36219601</v>
          </cell>
          <cell r="K3181">
            <v>0.89088842910160693</v>
          </cell>
          <cell r="L3181">
            <v>65.575536099900631</v>
          </cell>
          <cell r="M3181">
            <v>29188507.741640009</v>
          </cell>
          <cell r="N3181">
            <v>0.95808351396964897</v>
          </cell>
          <cell r="O3181">
            <v>55.220686217759216</v>
          </cell>
          <cell r="P3181"/>
          <cell r="Q3181">
            <v>24122.636193906674</v>
          </cell>
        </row>
        <row r="3182">
          <cell r="D3182">
            <v>42262</v>
          </cell>
          <cell r="E3182" t="str">
            <v/>
          </cell>
          <cell r="F3182">
            <v>44094.784400001103</v>
          </cell>
          <cell r="G3182">
            <v>405868.27928200102</v>
          </cell>
          <cell r="H3182">
            <v>1.1216802785551896</v>
          </cell>
          <cell r="I3182">
            <v>33.528705906518205</v>
          </cell>
          <cell r="J3182">
            <v>19797257.146596011</v>
          </cell>
          <cell r="K3182">
            <v>0.89190679470677003</v>
          </cell>
          <cell r="L3182">
            <v>65.455926831831263</v>
          </cell>
          <cell r="M3182">
            <v>29214552.326552011</v>
          </cell>
          <cell r="N3182">
            <v>0.95892260312521405</v>
          </cell>
          <cell r="O3182">
            <v>55.122488354656582</v>
          </cell>
          <cell r="P3182"/>
          <cell r="Q3182">
            <v>24122.636193906674</v>
          </cell>
        </row>
        <row r="3183">
          <cell r="D3183">
            <v>42263</v>
          </cell>
          <cell r="E3183" t="str">
            <v/>
          </cell>
          <cell r="F3183">
            <v>60781.056259999554</v>
          </cell>
          <cell r="G3183">
            <v>466649.3355420006</v>
          </cell>
          <cell r="H3183">
            <v>1.2090545675410969</v>
          </cell>
          <cell r="I3183">
            <v>26.217708627760359</v>
          </cell>
          <cell r="J3183">
            <v>19858038.202856012</v>
          </cell>
          <cell r="K3183">
            <v>0.89367388371769363</v>
          </cell>
          <cell r="L3183">
            <v>65.248336905498604</v>
          </cell>
          <cell r="M3183">
            <v>29235029.803178009</v>
          </cell>
          <cell r="N3183">
            <v>0.95957893590447807</v>
          </cell>
          <cell r="O3183">
            <v>55.045716296785621</v>
          </cell>
          <cell r="P3183"/>
          <cell r="Q3183">
            <v>24122.636193906674</v>
          </cell>
        </row>
        <row r="3184">
          <cell r="D3184">
            <v>42264</v>
          </cell>
          <cell r="E3184" t="str">
            <v/>
          </cell>
          <cell r="F3184">
            <v>55629.650091999749</v>
          </cell>
          <cell r="G3184">
            <v>522278.98563400033</v>
          </cell>
          <cell r="H3184">
            <v>1.2735877217411522</v>
          </cell>
          <cell r="I3184">
            <v>21.677912655210896</v>
          </cell>
          <cell r="J3184">
            <v>19913667.85294801</v>
          </cell>
          <cell r="K3184">
            <v>0.89520556220216596</v>
          </cell>
          <cell r="L3184">
            <v>65.068363811611789</v>
          </cell>
          <cell r="M3184">
            <v>29259103.208570015</v>
          </cell>
          <cell r="N3184">
            <v>0.96035327398309178</v>
          </cell>
          <cell r="O3184">
            <v>54.95518426298149</v>
          </cell>
          <cell r="P3184"/>
          <cell r="Q3184">
            <v>24122.636193906674</v>
          </cell>
        </row>
        <row r="3185">
          <cell r="D3185">
            <v>42265</v>
          </cell>
          <cell r="E3185" t="str">
            <v/>
          </cell>
          <cell r="F3185">
            <v>54664.000316000987</v>
          </cell>
          <cell r="G3185">
            <v>576942.98595000128</v>
          </cell>
          <cell r="H3185">
            <v>1.3287265890296756</v>
          </cell>
          <cell r="I3185">
            <v>18.339554506777578</v>
          </cell>
          <cell r="J3185">
            <v>19968331.853264011</v>
          </cell>
          <cell r="K3185">
            <v>0.89669055921567864</v>
          </cell>
          <cell r="L3185">
            <v>64.893846262061103</v>
          </cell>
          <cell r="M3185">
            <v>29264469.168558013</v>
          </cell>
          <cell r="N3185">
            <v>0.96051357386554426</v>
          </cell>
          <cell r="O3185">
            <v>54.936448625040036</v>
          </cell>
          <cell r="P3185"/>
          <cell r="Q3185">
            <v>24122.636193906674</v>
          </cell>
        </row>
        <row r="3186">
          <cell r="D3186">
            <v>42266</v>
          </cell>
          <cell r="E3186" t="str">
            <v/>
          </cell>
          <cell r="F3186">
            <v>41915.081329999419</v>
          </cell>
          <cell r="G3186">
            <v>618858.06728000066</v>
          </cell>
          <cell r="H3186">
            <v>1.3502453448056679</v>
          </cell>
          <cell r="I3186">
            <v>17.162773492453297</v>
          </cell>
          <cell r="J3186">
            <v>20010246.934594009</v>
          </cell>
          <cell r="K3186">
            <v>0.89760046370806867</v>
          </cell>
          <cell r="L3186">
            <v>64.786901185099779</v>
          </cell>
          <cell r="M3186">
            <v>29259166.230978012</v>
          </cell>
          <cell r="N3186">
            <v>0.96032370144122114</v>
          </cell>
          <cell r="O3186">
            <v>54.958640883655917</v>
          </cell>
          <cell r="P3186"/>
          <cell r="Q3186">
            <v>24122.636193906674</v>
          </cell>
        </row>
        <row r="3187">
          <cell r="D3187">
            <v>42267</v>
          </cell>
          <cell r="E3187" t="str">
            <v/>
          </cell>
          <cell r="F3187">
            <v>28344.241101999491</v>
          </cell>
          <cell r="G3187">
            <v>647202.30838200019</v>
          </cell>
          <cell r="H3187">
            <v>1.3414833751575674</v>
          </cell>
          <cell r="I3187">
            <v>17.633715981844379</v>
          </cell>
          <cell r="J3187">
            <v>20038591.175696008</v>
          </cell>
          <cell r="K3187">
            <v>0.89790031142962068</v>
          </cell>
          <cell r="L3187">
            <v>64.75165684837674</v>
          </cell>
          <cell r="M3187">
            <v>29239190.672320012</v>
          </cell>
          <cell r="N3187">
            <v>0.95965226879337584</v>
          </cell>
          <cell r="O3187">
            <v>55.037140541423192</v>
          </cell>
          <cell r="P3187"/>
          <cell r="Q3187">
            <v>24122.636193906674</v>
          </cell>
        </row>
        <row r="3188">
          <cell r="D3188">
            <v>42268</v>
          </cell>
          <cell r="E3188" t="str">
            <v/>
          </cell>
          <cell r="F3188">
            <v>42915.93820400109</v>
          </cell>
          <cell r="G3188">
            <v>690118.24658600125</v>
          </cell>
          <cell r="H3188">
            <v>1.3623209910720089</v>
          </cell>
          <cell r="I3188">
            <v>16.531848998247114</v>
          </cell>
          <cell r="J3188">
            <v>20081507.11390001</v>
          </cell>
          <cell r="K3188">
            <v>0.89885174333101847</v>
          </cell>
          <cell r="L3188">
            <v>64.639819019284786</v>
          </cell>
          <cell r="M3188">
            <v>29242975.445204012</v>
          </cell>
          <cell r="N3188">
            <v>0.95976067740439641</v>
          </cell>
          <cell r="O3188">
            <v>55.024463701538174</v>
          </cell>
          <cell r="P3188"/>
          <cell r="Q3188">
            <v>24122.636193906674</v>
          </cell>
        </row>
        <row r="3189">
          <cell r="D3189">
            <v>42269</v>
          </cell>
          <cell r="E3189" t="str">
            <v/>
          </cell>
          <cell r="F3189">
            <v>27637.180875999267</v>
          </cell>
          <cell r="G3189">
            <v>717755.42746200052</v>
          </cell>
          <cell r="H3189">
            <v>1.3524743498415519</v>
          </cell>
          <cell r="I3189">
            <v>17.044743161902829</v>
          </cell>
          <cell r="J3189">
            <v>20109144.294776008</v>
          </cell>
          <cell r="K3189">
            <v>0.89911798064486337</v>
          </cell>
          <cell r="L3189">
            <v>64.608522184361078</v>
          </cell>
          <cell r="M3189">
            <v>29233941.815460008</v>
          </cell>
          <cell r="N3189">
            <v>0.95944838667180909</v>
          </cell>
          <cell r="O3189">
            <v>55.060984131599191</v>
          </cell>
          <cell r="P3189"/>
          <cell r="Q3189">
            <v>24122.636193906674</v>
          </cell>
        </row>
        <row r="3190">
          <cell r="D3190">
            <v>42270</v>
          </cell>
          <cell r="E3190" t="str">
            <v/>
          </cell>
          <cell r="F3190">
            <v>22717.423809999236</v>
          </cell>
          <cell r="G3190">
            <v>740472.85127199977</v>
          </cell>
          <cell r="H3190">
            <v>1.3346166453634549</v>
          </cell>
          <cell r="I3190">
            <v>18.010653939737729</v>
          </cell>
          <cell r="J3190">
            <v>20131861.718586005</v>
          </cell>
          <cell r="K3190">
            <v>0.89916390959662229</v>
          </cell>
          <cell r="L3190">
            <v>64.603123064219005</v>
          </cell>
          <cell r="M3190">
            <v>29219329.262938004</v>
          </cell>
          <cell r="N3190">
            <v>0.95895301082712303</v>
          </cell>
          <cell r="O3190">
            <v>55.118930789002142</v>
          </cell>
          <cell r="P3190"/>
          <cell r="Q3190">
            <v>24122.636193906674</v>
          </cell>
        </row>
        <row r="3191">
          <cell r="D3191">
            <v>42271</v>
          </cell>
          <cell r="E3191" t="str">
            <v/>
          </cell>
          <cell r="F3191">
            <v>19869.234012000587</v>
          </cell>
          <cell r="G3191">
            <v>760342.08528400038</v>
          </cell>
          <cell r="H3191">
            <v>1.3133274475270338</v>
          </cell>
          <cell r="I3191">
            <v>19.2241689532636</v>
          </cell>
          <cell r="J3191">
            <v>20151730.952598006</v>
          </cell>
          <cell r="K3191">
            <v>0.89908266583458096</v>
          </cell>
          <cell r="L3191">
            <v>64.612673560242385</v>
          </cell>
          <cell r="M3191">
            <v>29200601.778820004</v>
          </cell>
          <cell r="N3191">
            <v>0.95832260504557054</v>
          </cell>
          <cell r="O3191">
            <v>55.192700074748032</v>
          </cell>
          <cell r="P3191"/>
          <cell r="Q3191">
            <v>24122.636193906674</v>
          </cell>
        </row>
        <row r="3192">
          <cell r="D3192">
            <v>42272</v>
          </cell>
          <cell r="E3192" t="str">
            <v/>
          </cell>
          <cell r="F3192">
            <v>20061.061173999376</v>
          </cell>
          <cell r="G3192">
            <v>780403.14645799971</v>
          </cell>
          <cell r="H3192">
            <v>1.2940594720822896</v>
          </cell>
          <cell r="I3192">
            <v>20.38256029605958</v>
          </cell>
          <cell r="J3192">
            <v>20171792.013772003</v>
          </cell>
          <cell r="K3192">
            <v>0.89901014605450569</v>
          </cell>
          <cell r="L3192">
            <v>64.621198473149661</v>
          </cell>
          <cell r="M3192">
            <v>29184036.498434003</v>
          </cell>
          <cell r="N3192">
            <v>0.95776317934306754</v>
          </cell>
          <cell r="O3192">
            <v>55.258188970819603</v>
          </cell>
          <cell r="P3192"/>
          <cell r="Q3192">
            <v>24122.636193906674</v>
          </cell>
        </row>
        <row r="3193">
          <cell r="D3193">
            <v>42273</v>
          </cell>
          <cell r="E3193" t="str">
            <v/>
          </cell>
          <cell r="F3193">
            <v>25391.273743999929</v>
          </cell>
          <cell r="G3193">
            <v>805794.4202019996</v>
          </cell>
          <cell r="H3193">
            <v>1.2847722295178021</v>
          </cell>
          <cell r="I3193">
            <v>20.961847521084277</v>
          </cell>
          <cell r="J3193">
            <v>20197183.287516002</v>
          </cell>
          <cell r="K3193">
            <v>0.89917508217281361</v>
          </cell>
          <cell r="L3193">
            <v>64.601809683376743</v>
          </cell>
          <cell r="M3193">
            <v>29175413.286591999</v>
          </cell>
          <cell r="N3193">
            <v>0.9574644109821363</v>
          </cell>
          <cell r="O3193">
            <v>55.293173950656907</v>
          </cell>
          <cell r="P3193"/>
          <cell r="Q3193">
            <v>24122.636193906674</v>
          </cell>
        </row>
        <row r="3194">
          <cell r="D3194">
            <v>42274</v>
          </cell>
          <cell r="E3194" t="str">
            <v/>
          </cell>
          <cell r="F3194">
            <v>29116.000186001133</v>
          </cell>
          <cell r="G3194">
            <v>834910.42038800078</v>
          </cell>
          <cell r="H3194">
            <v>1.2818917432552228</v>
          </cell>
          <cell r="I3194">
            <v>21.144327467814328</v>
          </cell>
          <cell r="J3194">
            <v>20226299.287702002</v>
          </cell>
          <cell r="K3194">
            <v>0.89950531068866613</v>
          </cell>
          <cell r="L3194">
            <v>64.562989536490633</v>
          </cell>
          <cell r="M3194">
            <v>29162832.089480001</v>
          </cell>
          <cell r="N3194">
            <v>0.9570357633826857</v>
          </cell>
          <cell r="O3194">
            <v>55.343379310829</v>
          </cell>
          <cell r="P3194"/>
          <cell r="Q3194">
            <v>24122.636193906674</v>
          </cell>
        </row>
        <row r="3195">
          <cell r="D3195">
            <v>42275</v>
          </cell>
          <cell r="E3195" t="str">
            <v/>
          </cell>
          <cell r="F3195">
            <v>15043.820964000432</v>
          </cell>
          <cell r="G3195">
            <v>849954.24135200121</v>
          </cell>
          <cell r="H3195">
            <v>1.2583827230036357</v>
          </cell>
          <cell r="I3195">
            <v>22.684229869178097</v>
          </cell>
          <cell r="J3195">
            <v>20241343.108666003</v>
          </cell>
          <cell r="K3195">
            <v>0.89920968320627026</v>
          </cell>
          <cell r="L3195">
            <v>64.597742187360879</v>
          </cell>
          <cell r="M3195">
            <v>29144331.193950001</v>
          </cell>
          <cell r="N3195">
            <v>0.95641286654286894</v>
          </cell>
          <cell r="O3195">
            <v>55.416360914480698</v>
          </cell>
          <cell r="P3195"/>
          <cell r="Q3195">
            <v>24122.636193906674</v>
          </cell>
        </row>
        <row r="3196">
          <cell r="D3196">
            <v>42276</v>
          </cell>
          <cell r="E3196" t="str">
            <v/>
          </cell>
          <cell r="F3196">
            <v>17591.541887999047</v>
          </cell>
          <cell r="G3196">
            <v>867545.78324000025</v>
          </cell>
          <cell r="H3196">
            <v>1.2401369234851143</v>
          </cell>
          <cell r="I3196">
            <v>23.942727604439572</v>
          </cell>
          <cell r="J3196">
            <v>20258934.650554001</v>
          </cell>
          <cell r="K3196">
            <v>0.89902774848928968</v>
          </cell>
          <cell r="L3196">
            <v>64.619129259459925</v>
          </cell>
          <cell r="M3196">
            <v>29137630.346747998</v>
          </cell>
          <cell r="N3196">
            <v>0.95617721928887256</v>
          </cell>
          <cell r="O3196">
            <v>55.443978105336221</v>
          </cell>
          <cell r="P3196"/>
          <cell r="Q3196">
            <v>24122.636193906674</v>
          </cell>
        </row>
        <row r="3197">
          <cell r="D3197">
            <v>42277</v>
          </cell>
          <cell r="E3197" t="str">
            <v>*</v>
          </cell>
          <cell r="F3197">
            <v>19280.165650000563</v>
          </cell>
          <cell r="G3197">
            <v>886825.94889000081</v>
          </cell>
          <cell r="H3197">
            <v>1.2254408981414333</v>
          </cell>
          <cell r="I3197">
            <v>24.997539490661115</v>
          </cell>
          <cell r="J3197">
            <v>20278214.816204</v>
          </cell>
          <cell r="K3197">
            <v>0.89892105854824422</v>
          </cell>
          <cell r="L3197">
            <v>64.63167090859659</v>
          </cell>
          <cell r="M3197">
            <v>29120920.668747999</v>
          </cell>
          <cell r="N3197">
            <v>0.95561313653488689</v>
          </cell>
          <cell r="O3197">
            <v>55.510103900739473</v>
          </cell>
          <cell r="P3197"/>
          <cell r="Q3197">
            <v>24122.636193906674</v>
          </cell>
        </row>
        <row r="3198">
          <cell r="D3198">
            <v>42278</v>
          </cell>
          <cell r="E3198" t="str">
            <v/>
          </cell>
          <cell r="F3198">
            <v>15941.183461999273</v>
          </cell>
          <cell r="G3198">
            <v>15941.183461999273</v>
          </cell>
          <cell r="H3198">
            <v>0.34467945343901879</v>
          </cell>
          <cell r="I3198">
            <v>96.852730053286891</v>
          </cell>
          <cell r="J3198">
            <v>20294155.999665998</v>
          </cell>
          <cell r="K3198">
            <v>0.8977870752906274</v>
          </cell>
          <cell r="L3198">
            <v>64.918312610222998</v>
          </cell>
          <cell r="M3198">
            <v>29105937.774739992</v>
          </cell>
          <cell r="N3198">
            <v>0.95509956306714372</v>
          </cell>
          <cell r="O3198">
            <v>55.845212192736859</v>
          </cell>
          <cell r="P3198"/>
          <cell r="Q3198">
            <v>46249.300046599994</v>
          </cell>
        </row>
        <row r="3199">
          <cell r="D3199">
            <v>42279</v>
          </cell>
          <cell r="E3199" t="str">
            <v/>
          </cell>
          <cell r="F3199">
            <v>20564.906431999822</v>
          </cell>
          <cell r="G3199">
            <v>36506.089893999095</v>
          </cell>
          <cell r="H3199">
            <v>0.39466640421818483</v>
          </cell>
          <cell r="I3199">
            <v>94.108799194380339</v>
          </cell>
          <cell r="J3199">
            <v>20314720.906097997</v>
          </cell>
          <cell r="K3199">
            <v>0.89686185267905161</v>
          </cell>
          <cell r="L3199">
            <v>65.033984950949559</v>
          </cell>
          <cell r="M3199">
            <v>29093523.398621991</v>
          </cell>
          <cell r="N3199">
            <v>0.95467029609690723</v>
          </cell>
          <cell r="O3199">
            <v>55.896105982225606</v>
          </cell>
          <cell r="P3199"/>
          <cell r="Q3199">
            <v>46249.300046599994</v>
          </cell>
        </row>
        <row r="3200">
          <cell r="D3200">
            <v>42280</v>
          </cell>
          <cell r="E3200" t="str">
            <v/>
          </cell>
          <cell r="F3200">
            <v>33862.404998000464</v>
          </cell>
          <cell r="G3200">
            <v>70368.494891999551</v>
          </cell>
          <cell r="H3200">
            <v>0.50716799909113919</v>
          </cell>
          <cell r="I3200">
            <v>84.531134818041664</v>
          </cell>
          <cell r="J3200">
            <v>20348583.311095998</v>
          </cell>
          <cell r="K3200">
            <v>0.89652626733604035</v>
          </cell>
          <cell r="L3200">
            <v>65.075935257905343</v>
          </cell>
          <cell r="M3200">
            <v>29092408.516839992</v>
          </cell>
          <cell r="N3200">
            <v>0.95461182014029</v>
          </cell>
          <cell r="O3200">
            <v>55.903039896832176</v>
          </cell>
          <cell r="P3200"/>
          <cell r="Q3200">
            <v>46249.300046599994</v>
          </cell>
        </row>
        <row r="3201">
          <cell r="D3201">
            <v>42281</v>
          </cell>
          <cell r="E3201" t="str">
            <v/>
          </cell>
          <cell r="F3201">
            <v>42587.313583999952</v>
          </cell>
          <cell r="G3201">
            <v>112955.80847599951</v>
          </cell>
          <cell r="H3201">
            <v>0.61058117832154857</v>
          </cell>
          <cell r="I3201">
            <v>72.9557190919558</v>
          </cell>
          <cell r="J3201">
            <v>20391170.624679998</v>
          </cell>
          <cell r="K3201">
            <v>0.89657567075478561</v>
          </cell>
          <cell r="L3201">
            <v>65.069759684820966</v>
          </cell>
          <cell r="M3201">
            <v>29094810.557913993</v>
          </cell>
          <cell r="N3201">
            <v>0.95466874532557355</v>
          </cell>
          <cell r="O3201">
            <v>55.896289865183959</v>
          </cell>
          <cell r="P3201"/>
          <cell r="Q3201">
            <v>46249.300046599994</v>
          </cell>
        </row>
        <row r="3202">
          <cell r="D3202">
            <v>42282</v>
          </cell>
          <cell r="E3202" t="str">
            <v/>
          </cell>
          <cell r="F3202">
            <v>67562.123941999162</v>
          </cell>
          <cell r="G3202">
            <v>180517.93241799867</v>
          </cell>
          <cell r="H3202">
            <v>0.78062990028438017</v>
          </cell>
          <cell r="I3202">
            <v>52.99676813116568</v>
          </cell>
          <cell r="J3202">
            <v>20458732.748621996</v>
          </cell>
          <cell r="K3202">
            <v>0.89772075803650642</v>
          </cell>
          <cell r="L3202">
            <v>64.926604314214714</v>
          </cell>
          <cell r="M3202">
            <v>29132016.899055988</v>
          </cell>
          <cell r="N3202">
            <v>0.9558676521542393</v>
          </cell>
          <cell r="O3202">
            <v>55.754180779992502</v>
          </cell>
          <cell r="P3202"/>
          <cell r="Q3202">
            <v>46249.300046599994</v>
          </cell>
        </row>
        <row r="3203">
          <cell r="D3203">
            <v>42283</v>
          </cell>
          <cell r="E3203" t="str">
            <v/>
          </cell>
          <cell r="F3203">
            <v>81645.653036000716</v>
          </cell>
          <cell r="G3203">
            <v>262163.5854539994</v>
          </cell>
          <cell r="H3203">
            <v>0.94474793921150491</v>
          </cell>
          <cell r="I3203">
            <v>36.643063362614356</v>
          </cell>
          <cell r="J3203">
            <v>20540378.401657999</v>
          </cell>
          <cell r="K3203">
            <v>0.89947793491283035</v>
          </cell>
          <cell r="L3203">
            <v>64.70687100205852</v>
          </cell>
          <cell r="M3203">
            <v>29182827.984831993</v>
          </cell>
          <cell r="N3203">
            <v>0.95751288699840476</v>
          </cell>
          <cell r="O3203">
            <v>55.559337364617058</v>
          </cell>
          <cell r="P3203"/>
          <cell r="Q3203">
            <v>46249.300046599994</v>
          </cell>
        </row>
        <row r="3204">
          <cell r="D3204">
            <v>42284</v>
          </cell>
          <cell r="E3204" t="str">
            <v/>
          </cell>
          <cell r="F3204">
            <v>53856.898058000756</v>
          </cell>
          <cell r="G3204">
            <v>316020.48351200018</v>
          </cell>
          <cell r="H3204">
            <v>0.97613981862145072</v>
          </cell>
          <cell r="I3204">
            <v>33.992357499597212</v>
          </cell>
          <cell r="J3204">
            <v>20594235.299716</v>
          </cell>
          <cell r="K3204">
            <v>0.90001357860694353</v>
          </cell>
          <cell r="L3204">
            <v>64.639876708811101</v>
          </cell>
          <cell r="M3204">
            <v>29211391.221549995</v>
          </cell>
          <cell r="N3204">
            <v>0.95842809267501328</v>
          </cell>
          <cell r="O3204">
            <v>55.451037007079506</v>
          </cell>
          <cell r="P3204"/>
          <cell r="Q3204">
            <v>46249.300046599994</v>
          </cell>
        </row>
        <row r="3205">
          <cell r="D3205">
            <v>42285</v>
          </cell>
          <cell r="E3205" t="str">
            <v/>
          </cell>
          <cell r="F3205">
            <v>41731.061312000355</v>
          </cell>
          <cell r="G3205">
            <v>357751.54482400056</v>
          </cell>
          <cell r="H3205">
            <v>0.96691070044178051</v>
          </cell>
          <cell r="I3205">
            <v>34.755273787079901</v>
          </cell>
          <cell r="J3205">
            <v>20635966.361028001</v>
          </cell>
          <cell r="K3205">
            <v>0.90001820445635849</v>
          </cell>
          <cell r="L3205">
            <v>64.639298118111213</v>
          </cell>
          <cell r="M3205">
            <v>29208619.401957992</v>
          </cell>
          <cell r="N3205">
            <v>0.95831517423980372</v>
          </cell>
          <cell r="O3205">
            <v>55.464395769691123</v>
          </cell>
          <cell r="P3205"/>
          <cell r="Q3205">
            <v>46249.300046599994</v>
          </cell>
        </row>
        <row r="3206">
          <cell r="D3206">
            <v>42286</v>
          </cell>
          <cell r="E3206" t="str">
            <v/>
          </cell>
          <cell r="F3206">
            <v>38163.657065999694</v>
          </cell>
          <cell r="G3206">
            <v>395915.20189000026</v>
          </cell>
          <cell r="H3206">
            <v>0.95116202717562559</v>
          </cell>
          <cell r="I3206">
            <v>36.088616323273548</v>
          </cell>
          <cell r="J3206">
            <v>20674130.018093999</v>
          </cell>
          <cell r="K3206">
            <v>0.89986753592070723</v>
          </cell>
          <cell r="L3206">
            <v>64.658143184320039</v>
          </cell>
          <cell r="M3206">
            <v>29172574.494385995</v>
          </cell>
          <cell r="N3206">
            <v>0.95711061835753197</v>
          </cell>
          <cell r="O3206">
            <v>55.606959263443756</v>
          </cell>
          <cell r="P3206"/>
          <cell r="Q3206">
            <v>46249.300046599994</v>
          </cell>
        </row>
        <row r="3207">
          <cell r="D3207">
            <v>42287</v>
          </cell>
          <cell r="E3207" t="str">
            <v/>
          </cell>
          <cell r="F3207">
            <v>44593.663449998981</v>
          </cell>
          <cell r="G3207">
            <v>440508.86533999926</v>
          </cell>
          <cell r="H3207">
            <v>0.95246601547731569</v>
          </cell>
          <cell r="I3207">
            <v>35.976704927674909</v>
          </cell>
          <cell r="J3207">
            <v>20718723.681543998</v>
          </cell>
          <cell r="K3207">
            <v>0.89999678462710353</v>
          </cell>
          <cell r="L3207">
            <v>64.64197725809187</v>
          </cell>
          <cell r="M3207">
            <v>29146635.851655994</v>
          </cell>
          <cell r="N3207">
            <v>0.9562376822663714</v>
          </cell>
          <cell r="O3207">
            <v>55.710341255173823</v>
          </cell>
          <cell r="P3207"/>
          <cell r="Q3207">
            <v>46249.300046599994</v>
          </cell>
        </row>
        <row r="3208">
          <cell r="D3208">
            <v>42288</v>
          </cell>
          <cell r="E3208" t="str">
            <v/>
          </cell>
          <cell r="F3208">
            <v>46023.82518600129</v>
          </cell>
          <cell r="G3208">
            <v>486532.69052600057</v>
          </cell>
          <cell r="H3208">
            <v>0.9563440862609196</v>
          </cell>
          <cell r="I3208">
            <v>35.645492503948248</v>
          </cell>
          <cell r="J3208">
            <v>20764747.506730001</v>
          </cell>
          <cell r="K3208">
            <v>0.90018751502043248</v>
          </cell>
          <cell r="L3208">
            <v>64.61812085887648</v>
          </cell>
          <cell r="M3208">
            <v>29123045.360771999</v>
          </cell>
          <cell r="N3208">
            <v>0.95544182219032137</v>
          </cell>
          <cell r="O3208">
            <v>55.804643503343122</v>
          </cell>
          <cell r="P3208"/>
          <cell r="Q3208">
            <v>46249.300046599994</v>
          </cell>
        </row>
        <row r="3209">
          <cell r="D3209">
            <v>42289</v>
          </cell>
          <cell r="E3209" t="str">
            <v/>
          </cell>
          <cell r="F3209">
            <v>58216.529511998851</v>
          </cell>
          <cell r="G3209">
            <v>544749.22003799945</v>
          </cell>
          <cell r="H3209">
            <v>0.98154498102154986</v>
          </cell>
          <cell r="I3209">
            <v>33.551857251021886</v>
          </cell>
          <cell r="J3209">
            <v>20822964.036242001</v>
          </cell>
          <cell r="K3209">
            <v>0.90090499915689992</v>
          </cell>
          <cell r="L3209">
            <v>64.528372482314438</v>
          </cell>
          <cell r="M3209">
            <v>29094334.589953993</v>
          </cell>
          <cell r="N3209">
            <v>0.95447802107251822</v>
          </cell>
          <cell r="O3209">
            <v>55.918906331025497</v>
          </cell>
          <cell r="P3209"/>
          <cell r="Q3209">
            <v>46249.300046599994</v>
          </cell>
        </row>
        <row r="3210">
          <cell r="D3210">
            <v>42290</v>
          </cell>
          <cell r="E3210" t="str">
            <v/>
          </cell>
          <cell r="F3210">
            <v>46263.869134000182</v>
          </cell>
          <cell r="G3210">
            <v>591013.0891719996</v>
          </cell>
          <cell r="H3210">
            <v>0.98298882956316691</v>
          </cell>
          <cell r="I3210">
            <v>33.434976480441726</v>
          </cell>
          <cell r="J3210">
            <v>20869227.905376002</v>
          </cell>
          <cell r="K3210">
            <v>0.90110351885145379</v>
          </cell>
          <cell r="L3210">
            <v>64.503538485857618</v>
          </cell>
          <cell r="M3210">
            <v>29034306.812777992</v>
          </cell>
          <cell r="N3210">
            <v>0.9524868920054016</v>
          </cell>
          <cell r="O3210">
            <v>56.155171760042109</v>
          </cell>
          <cell r="P3210"/>
          <cell r="Q3210">
            <v>46249.300046599994</v>
          </cell>
        </row>
        <row r="3211">
          <cell r="D3211">
            <v>42291</v>
          </cell>
          <cell r="E3211" t="str">
            <v/>
          </cell>
          <cell r="F3211">
            <v>40018.516359999267</v>
          </cell>
          <cell r="G3211">
            <v>631031.60553199891</v>
          </cell>
          <cell r="H3211">
            <v>0.97458093558200953</v>
          </cell>
          <cell r="I3211">
            <v>34.120266035970829</v>
          </cell>
          <cell r="J3211">
            <v>20909246.421736002</v>
          </cell>
          <cell r="K3211">
            <v>0.90103211925773286</v>
          </cell>
          <cell r="L3211">
            <v>64.51247036120516</v>
          </cell>
          <cell r="M3211">
            <v>28968906.847397994</v>
          </cell>
          <cell r="N3211">
            <v>0.95031962060103181</v>
          </cell>
          <cell r="O3211">
            <v>56.412649882238284</v>
          </cell>
          <cell r="P3211"/>
          <cell r="Q3211">
            <v>46249.300046599994</v>
          </cell>
        </row>
        <row r="3212">
          <cell r="D3212">
            <v>42292</v>
          </cell>
          <cell r="E3212" t="str">
            <v/>
          </cell>
          <cell r="F3212">
            <v>40350.052999999978</v>
          </cell>
          <cell r="G3212">
            <v>671381.65853199887</v>
          </cell>
          <cell r="H3212">
            <v>0.967771992016494</v>
          </cell>
          <cell r="I3212">
            <v>34.683499820101957</v>
          </cell>
          <cell r="J3212">
            <v>20949596.474736001</v>
          </cell>
          <cell r="K3212">
            <v>0.90097526202900058</v>
          </cell>
          <cell r="L3212">
            <v>64.519582965982309</v>
          </cell>
          <cell r="M3212">
            <v>28912234.583347984</v>
          </cell>
          <cell r="N3212">
            <v>0.94843875263303346</v>
          </cell>
          <cell r="O3212">
            <v>56.636358452152777</v>
          </cell>
          <cell r="P3212"/>
          <cell r="Q3212">
            <v>46249.300046599994</v>
          </cell>
        </row>
        <row r="3213">
          <cell r="D3213">
            <v>42293</v>
          </cell>
          <cell r="E3213" t="str">
            <v/>
          </cell>
          <cell r="F3213">
            <v>23186.186200000666</v>
          </cell>
          <cell r="G3213">
            <v>694567.84473199956</v>
          </cell>
          <cell r="H3213">
            <v>0.93861940076953221</v>
          </cell>
          <cell r="I3213">
            <v>37.178999780447164</v>
          </cell>
          <cell r="J3213">
            <v>20972782.660936002</v>
          </cell>
          <cell r="K3213">
            <v>0.90018193273599922</v>
          </cell>
          <cell r="L3213">
            <v>64.618819096162667</v>
          </cell>
          <cell r="M3213">
            <v>28791629.676647991</v>
          </cell>
          <cell r="N3213">
            <v>0.94446076857734484</v>
          </cell>
          <cell r="O3213">
            <v>57.110248953440468</v>
          </cell>
          <cell r="P3213"/>
          <cell r="Q3213">
            <v>46249.300046599994</v>
          </cell>
        </row>
        <row r="3214">
          <cell r="D3214">
            <v>42294</v>
          </cell>
          <cell r="E3214" t="str">
            <v/>
          </cell>
          <cell r="F3214">
            <v>33489.252039999403</v>
          </cell>
          <cell r="G3214">
            <v>728057.09677199891</v>
          </cell>
          <cell r="H3214">
            <v>0.92600078276341669</v>
          </cell>
          <cell r="I3214">
            <v>38.30147844330353</v>
          </cell>
          <cell r="J3214">
            <v>21006271.912976</v>
          </cell>
          <cell r="K3214">
            <v>0.89983309312009452</v>
          </cell>
          <cell r="L3214">
            <v>64.66245110177681</v>
          </cell>
          <cell r="M3214">
            <v>28678162.542887986</v>
          </cell>
          <cell r="N3214">
            <v>0.94071710412986886</v>
          </cell>
          <cell r="O3214">
            <v>57.557113251734606</v>
          </cell>
          <cell r="P3214"/>
          <cell r="Q3214">
            <v>46249.300046599994</v>
          </cell>
        </row>
        <row r="3215">
          <cell r="D3215">
            <v>42295</v>
          </cell>
          <cell r="E3215" t="str">
            <v/>
          </cell>
          <cell r="F3215">
            <v>63111.213850000575</v>
          </cell>
          <cell r="G3215">
            <v>791168.31062199944</v>
          </cell>
          <cell r="H3215">
            <v>0.95036670804246681</v>
          </cell>
          <cell r="I3215">
            <v>36.157006545622309</v>
          </cell>
          <cell r="J3215">
            <v>21069383.126825999</v>
          </cell>
          <cell r="K3215">
            <v>0.90075202231206497</v>
          </cell>
          <cell r="L3215">
            <v>64.547508777445969</v>
          </cell>
          <cell r="M3215">
            <v>28632460.537941992</v>
          </cell>
          <cell r="N3215">
            <v>0.93919642997088582</v>
          </cell>
          <cell r="O3215">
            <v>57.738862682091494</v>
          </cell>
          <cell r="P3215"/>
          <cell r="Q3215">
            <v>46249.300046599994</v>
          </cell>
        </row>
        <row r="3216">
          <cell r="D3216">
            <v>42296</v>
          </cell>
          <cell r="E3216" t="str">
            <v/>
          </cell>
          <cell r="F3216">
            <v>66851.183669999838</v>
          </cell>
          <cell r="G3216">
            <v>858019.49429199926</v>
          </cell>
          <cell r="H3216">
            <v>0.9764238746685715</v>
          </cell>
          <cell r="I3216">
            <v>33.969092067269948</v>
          </cell>
          <cell r="J3216">
            <v>21136234.310495999</v>
          </cell>
          <cell r="K3216">
            <v>0.90182689935902016</v>
          </cell>
          <cell r="L3216">
            <v>64.413040800950384</v>
          </cell>
          <cell r="M3216">
            <v>28623328.876299992</v>
          </cell>
          <cell r="N3216">
            <v>0.93887537135784804</v>
          </cell>
          <cell r="O3216">
            <v>57.777251960981147</v>
          </cell>
          <cell r="P3216"/>
          <cell r="Q3216">
            <v>46249.300046599994</v>
          </cell>
        </row>
        <row r="3217">
          <cell r="D3217">
            <v>42297</v>
          </cell>
          <cell r="E3217" t="str">
            <v/>
          </cell>
          <cell r="F3217">
            <v>68315.756619999607</v>
          </cell>
          <cell r="G3217">
            <v>926335.25091199891</v>
          </cell>
          <cell r="H3217">
            <v>1.0014586707027351</v>
          </cell>
          <cell r="I3217">
            <v>31.968989085189015</v>
          </cell>
          <cell r="J3217">
            <v>21204550.067116</v>
          </cell>
          <cell r="K3217">
            <v>0.90295990893913147</v>
          </cell>
          <cell r="L3217">
            <v>64.271279799026033</v>
          </cell>
          <cell r="M3217">
            <v>28634503.808335993</v>
          </cell>
          <cell r="N3217">
            <v>0.93922038988213497</v>
          </cell>
          <cell r="O3217">
            <v>57.735998004142296</v>
          </cell>
          <cell r="P3217"/>
          <cell r="Q3217">
            <v>46249.300046599994</v>
          </cell>
        </row>
        <row r="3218">
          <cell r="D3218">
            <v>42298</v>
          </cell>
          <cell r="E3218" t="str">
            <v/>
          </cell>
          <cell r="F3218">
            <v>55715.814340000274</v>
          </cell>
          <cell r="G3218">
            <v>982051.06525199919</v>
          </cell>
          <cell r="H3218">
            <v>1.0111360905668298</v>
          </cell>
          <cell r="I3218">
            <v>31.222344284878023</v>
          </cell>
          <cell r="J3218">
            <v>21260265.881455999</v>
          </cell>
          <cell r="K3218">
            <v>0.90355297187255357</v>
          </cell>
          <cell r="L3218">
            <v>64.197068621673196</v>
          </cell>
          <cell r="M3218">
            <v>28630685.376467988</v>
          </cell>
          <cell r="N3218">
            <v>0.9390736169887397</v>
          </cell>
          <cell r="O3218">
            <v>57.753546865393886</v>
          </cell>
          <cell r="P3218"/>
          <cell r="Q3218">
            <v>46249.300046599994</v>
          </cell>
        </row>
        <row r="3219">
          <cell r="D3219">
            <v>42299</v>
          </cell>
          <cell r="E3219" t="str">
            <v/>
          </cell>
          <cell r="F3219">
            <v>43396.182250000311</v>
          </cell>
          <cell r="G3219">
            <v>1025447.2475019995</v>
          </cell>
          <cell r="H3219">
            <v>1.0078258152199819</v>
          </cell>
          <cell r="I3219">
            <v>31.476090625075514</v>
          </cell>
          <cell r="J3219">
            <v>21303662.063705999</v>
          </cell>
          <cell r="K3219">
            <v>0.90362115553681432</v>
          </cell>
          <cell r="L3219">
            <v>64.188536338256213</v>
          </cell>
          <cell r="M3219">
            <v>28622716.139657989</v>
          </cell>
          <cell r="N3219">
            <v>0.93879070940784493</v>
          </cell>
          <cell r="O3219">
            <v>57.787376027175029</v>
          </cell>
          <cell r="P3219"/>
          <cell r="Q3219">
            <v>46249.300046599994</v>
          </cell>
        </row>
        <row r="3220">
          <cell r="D3220">
            <v>42300</v>
          </cell>
          <cell r="E3220" t="str">
            <v/>
          </cell>
          <cell r="F3220">
            <v>39692.835830000447</v>
          </cell>
          <cell r="G3220">
            <v>1065140.0833319998</v>
          </cell>
          <cell r="H3220">
            <v>1.0013219304741381</v>
          </cell>
          <cell r="I3220">
            <v>31.979644408054408</v>
          </cell>
          <cell r="J3220">
            <v>21343354.899535999</v>
          </cell>
          <cell r="K3220">
            <v>0.90353229774260024</v>
          </cell>
          <cell r="L3220">
            <v>64.199655702613555</v>
          </cell>
          <cell r="M3220">
            <v>28608234.758739989</v>
          </cell>
          <cell r="N3220">
            <v>0.93829422918796512</v>
          </cell>
          <cell r="O3220">
            <v>57.846754246077346</v>
          </cell>
          <cell r="P3220"/>
          <cell r="Q3220">
            <v>46249.300046599994</v>
          </cell>
        </row>
        <row r="3221">
          <cell r="D3221">
            <v>42301</v>
          </cell>
          <cell r="E3221" t="str">
            <v/>
          </cell>
          <cell r="F3221">
            <v>32173.045190000092</v>
          </cell>
          <cell r="G3221">
            <v>1097313.1285219998</v>
          </cell>
          <cell r="H3221">
            <v>0.98858534743261595</v>
          </cell>
          <cell r="I3221">
            <v>32.985064831035004</v>
          </cell>
          <cell r="J3221">
            <v>21375527.944725998</v>
          </cell>
          <cell r="K3221">
            <v>0.90312607253593014</v>
          </cell>
          <cell r="L3221">
            <v>64.250487923538529</v>
          </cell>
          <cell r="M3221">
            <v>28595735.665493991</v>
          </cell>
          <cell r="N3221">
            <v>0.93786278540250545</v>
          </cell>
          <cell r="O3221">
            <v>57.898365243178553</v>
          </cell>
          <cell r="P3221"/>
          <cell r="Q3221">
            <v>46249.300046599994</v>
          </cell>
        </row>
        <row r="3222">
          <cell r="D3222">
            <v>42302</v>
          </cell>
          <cell r="E3222" t="str">
            <v/>
          </cell>
          <cell r="F3222">
            <v>43703.540909999567</v>
          </cell>
          <cell r="G3222">
            <v>1141016.6694319993</v>
          </cell>
          <cell r="H3222">
            <v>0.98684016258177432</v>
          </cell>
          <cell r="I3222">
            <v>33.124828934087994</v>
          </cell>
          <cell r="J3222">
            <v>21419231.485635996</v>
          </cell>
          <cell r="K3222">
            <v>0.90320765055511154</v>
          </cell>
          <cell r="L3222">
            <v>64.240280003691836</v>
          </cell>
          <cell r="M3222">
            <v>28598867.919365991</v>
          </cell>
          <cell r="N3222">
            <v>0.93794401555107487</v>
          </cell>
          <cell r="O3222">
            <v>57.888647394799285</v>
          </cell>
          <cell r="P3222"/>
          <cell r="Q3222">
            <v>46249.300046599994</v>
          </cell>
        </row>
        <row r="3223">
          <cell r="D3223">
            <v>42303</v>
          </cell>
          <cell r="E3223" t="str">
            <v/>
          </cell>
          <cell r="F3223">
            <v>49162.947091999333</v>
          </cell>
          <cell r="G3223">
            <v>1190179.6165239986</v>
          </cell>
          <cell r="H3223">
            <v>0.98976933815114287</v>
          </cell>
          <cell r="I3223">
            <v>32.890519317211123</v>
          </cell>
          <cell r="J3223">
            <v>21468394.432727996</v>
          </cell>
          <cell r="K3223">
            <v>0.9035186755242931</v>
          </cell>
          <cell r="L3223">
            <v>64.201360331224095</v>
          </cell>
          <cell r="M3223">
            <v>28604029.90007399</v>
          </cell>
          <cell r="N3223">
            <v>0.93809180847461249</v>
          </cell>
          <cell r="O3223">
            <v>57.870967333869515</v>
          </cell>
          <cell r="P3223"/>
          <cell r="Q3223">
            <v>46249.300046599994</v>
          </cell>
        </row>
        <row r="3224">
          <cell r="D3224">
            <v>42304</v>
          </cell>
          <cell r="E3224" t="str">
            <v/>
          </cell>
          <cell r="F3224">
            <v>59473.213900000221</v>
          </cell>
          <cell r="G3224">
            <v>1249652.8304239989</v>
          </cell>
          <cell r="H3224">
            <v>1.0007381326250873</v>
          </cell>
          <cell r="I3224">
            <v>32.025169279928214</v>
          </cell>
          <cell r="J3224">
            <v>21527867.646627996</v>
          </cell>
          <cell r="K3224">
            <v>0.90426156690645176</v>
          </cell>
          <cell r="L3224">
            <v>64.108394226567242</v>
          </cell>
          <cell r="M3224">
            <v>28629576.039345987</v>
          </cell>
          <cell r="N3224">
            <v>0.93890809392054675</v>
          </cell>
          <cell r="O3224">
            <v>57.773339030307334</v>
          </cell>
          <cell r="P3224"/>
          <cell r="Q3224">
            <v>46249.300046599994</v>
          </cell>
        </row>
        <row r="3225">
          <cell r="D3225">
            <v>42305</v>
          </cell>
          <cell r="E3225" t="str">
            <v/>
          </cell>
          <cell r="F3225">
            <v>78363.541310000583</v>
          </cell>
          <cell r="G3225">
            <v>1328016.3717339993</v>
          </cell>
          <cell r="H3225">
            <v>1.0255107879593499</v>
          </cell>
          <cell r="I3225">
            <v>30.140272046211859</v>
          </cell>
          <cell r="J3225">
            <v>21606231.187937997</v>
          </cell>
          <cell r="K3225">
            <v>0.90579351275129916</v>
          </cell>
          <cell r="L3225">
            <v>63.916663061422874</v>
          </cell>
          <cell r="M3225">
            <v>28667649.944085989</v>
          </cell>
          <cell r="N3225">
            <v>0.9401351811027906</v>
          </cell>
          <cell r="O3225">
            <v>57.62664857318908</v>
          </cell>
          <cell r="P3225"/>
          <cell r="Q3225">
            <v>46249.300046599994</v>
          </cell>
        </row>
        <row r="3226">
          <cell r="D3226">
            <v>42306</v>
          </cell>
          <cell r="E3226" t="str">
            <v/>
          </cell>
          <cell r="F3226">
            <v>48500.85174999907</v>
          </cell>
          <cell r="G3226">
            <v>1376517.2234839983</v>
          </cell>
          <cell r="H3226">
            <v>1.0263098275388953</v>
          </cell>
          <cell r="I3226">
            <v>30.081063377208761</v>
          </cell>
          <cell r="J3226">
            <v>21654732.039687995</v>
          </cell>
          <cell r="K3226">
            <v>0.90607002488658839</v>
          </cell>
          <cell r="L3226">
            <v>63.882053232255828</v>
          </cell>
          <cell r="M3226">
            <v>28686039.105355985</v>
          </cell>
          <cell r="N3226">
            <v>0.94071667967772576</v>
          </cell>
          <cell r="O3226">
            <v>57.557163963418155</v>
          </cell>
          <cell r="P3226"/>
          <cell r="Q3226">
            <v>46249.300046599994</v>
          </cell>
        </row>
        <row r="3227">
          <cell r="D3227">
            <v>42307</v>
          </cell>
          <cell r="E3227" t="str">
            <v/>
          </cell>
          <cell r="F3227">
            <v>74125.250500001683</v>
          </cell>
          <cell r="G3227">
            <v>1450642.473984</v>
          </cell>
          <cell r="H3227">
            <v>1.0455239124501048</v>
          </cell>
          <cell r="I3227">
            <v>28.686811281408907</v>
          </cell>
          <cell r="J3227">
            <v>21728857.290187996</v>
          </cell>
          <cell r="K3227">
            <v>0.90741556559617775</v>
          </cell>
          <cell r="L3227">
            <v>63.71362682516574</v>
          </cell>
          <cell r="M3227">
            <v>28724501.466039993</v>
          </cell>
          <cell r="N3227">
            <v>0.94195640771588462</v>
          </cell>
          <cell r="O3227">
            <v>57.409091231535861</v>
          </cell>
          <cell r="P3227"/>
          <cell r="Q3227">
            <v>46249.300046599994</v>
          </cell>
        </row>
        <row r="3228">
          <cell r="D3228">
            <v>42308</v>
          </cell>
          <cell r="E3228" t="str">
            <v>*</v>
          </cell>
          <cell r="F3228">
            <v>64654.510559999952</v>
          </cell>
          <cell r="G3228">
            <v>1515296.9845439999</v>
          </cell>
          <cell r="H3228">
            <v>1.0568927062520939</v>
          </cell>
          <cell r="I3228">
            <v>27.888251871906622</v>
          </cell>
          <cell r="J3228">
            <v>21793511.800747994</v>
          </cell>
          <cell r="K3228">
            <v>0.90836117499843028</v>
          </cell>
          <cell r="L3228">
            <v>63.595251820623268</v>
          </cell>
          <cell r="M3228">
            <v>28744377.612211987</v>
          </cell>
          <cell r="N3228">
            <v>0.94258659915720799</v>
          </cell>
          <cell r="O3228">
            <v>57.333855901788787</v>
          </cell>
          <cell r="P3228"/>
          <cell r="Q3228">
            <v>46249.300046599994</v>
          </cell>
        </row>
        <row r="3229">
          <cell r="D3229">
            <v>42309</v>
          </cell>
          <cell r="E3229" t="str">
            <v/>
          </cell>
          <cell r="F3229">
            <v>73756.448349999759</v>
          </cell>
          <cell r="G3229">
            <v>73756.448349999759</v>
          </cell>
          <cell r="H3229">
            <v>0.8109599448142869</v>
          </cell>
          <cell r="I3229">
            <v>60.874481036478997</v>
          </cell>
          <cell r="J3229">
            <v>21867268.249097995</v>
          </cell>
          <cell r="K3229">
            <v>0.90799333990215425</v>
          </cell>
          <cell r="L3229">
            <v>65.949493171945761</v>
          </cell>
          <cell r="M3229">
            <v>28788911.475361992</v>
          </cell>
          <cell r="N3229">
            <v>0.94399871962197313</v>
          </cell>
          <cell r="O3229">
            <v>58.50507890113208</v>
          </cell>
          <cell r="Q3229">
            <v>90949.557769946681</v>
          </cell>
        </row>
        <row r="3230">
          <cell r="D3230">
            <v>42310</v>
          </cell>
          <cell r="E3230" t="str">
            <v/>
          </cell>
          <cell r="F3230">
            <v>78676.272560000099</v>
          </cell>
          <cell r="G3230">
            <v>152432.72090999986</v>
          </cell>
          <cell r="H3230">
            <v>0.8380069383931058</v>
          </cell>
          <cell r="I3230">
            <v>58.650930158689604</v>
          </cell>
          <cell r="J3230">
            <v>21945944.521657996</v>
          </cell>
          <cell r="K3230">
            <v>0.90783178960805289</v>
          </cell>
          <cell r="L3230">
            <v>65.971075692952041</v>
          </cell>
          <cell r="M3230">
            <v>28833831.440295991</v>
          </cell>
          <cell r="N3230">
            <v>0.94542335556028267</v>
          </cell>
          <cell r="O3230">
            <v>58.324776442298308</v>
          </cell>
          <cell r="Q3230">
            <v>90949.557769946681</v>
          </cell>
        </row>
        <row r="3231">
          <cell r="D3231">
            <v>42311</v>
          </cell>
          <cell r="E3231" t="str">
            <v/>
          </cell>
          <cell r="F3231">
            <v>129663.10233999917</v>
          </cell>
          <cell r="G3231">
            <v>282095.82324999903</v>
          </cell>
          <cell r="H3231">
            <v>1.0338911303030534</v>
          </cell>
          <cell r="I3231">
            <v>44.061211194930564</v>
          </cell>
          <cell r="J3231">
            <v>22075607.623997994</v>
          </cell>
          <cell r="K3231">
            <v>0.90977270286463918</v>
          </cell>
          <cell r="L3231">
            <v>65.711687031756298</v>
          </cell>
          <cell r="M3231">
            <v>28905197.284829985</v>
          </cell>
          <cell r="N3231">
            <v>0.94771492719095685</v>
          </cell>
          <cell r="O3231">
            <v>58.034958468365815</v>
          </cell>
          <cell r="Q3231">
            <v>90949.557769946681</v>
          </cell>
        </row>
        <row r="3232">
          <cell r="D3232">
            <v>42312</v>
          </cell>
          <cell r="E3232" t="str">
            <v/>
          </cell>
          <cell r="F3232">
            <v>144252.24291999987</v>
          </cell>
          <cell r="G3232">
            <v>426348.0661699989</v>
          </cell>
          <cell r="H3232">
            <v>1.1719355119032835</v>
          </cell>
          <cell r="I3232">
            <v>35.607403156681606</v>
          </cell>
          <cell r="J3232">
            <v>22219859.866917994</v>
          </cell>
          <cell r="K3232">
            <v>0.91229811837991603</v>
          </cell>
          <cell r="L3232">
            <v>65.373905183230335</v>
          </cell>
          <cell r="M3232">
            <v>28992345.869313985</v>
          </cell>
          <cell r="N3232">
            <v>0.95052370706600298</v>
          </cell>
          <cell r="O3232">
            <v>57.680091538138157</v>
          </cell>
          <cell r="P3232"/>
          <cell r="Q3232">
            <v>90949.557769946681</v>
          </cell>
        </row>
        <row r="3233">
          <cell r="D3233">
            <v>42313</v>
          </cell>
          <cell r="E3233" t="str">
            <v/>
          </cell>
          <cell r="F3233">
            <v>152995.50778999992</v>
          </cell>
          <cell r="G3233">
            <v>579343.57395999879</v>
          </cell>
          <cell r="H3233">
            <v>1.2739887651250059</v>
          </cell>
          <cell r="I3233">
            <v>30.319061686658412</v>
          </cell>
          <cell r="J3233">
            <v>22372855.374707993</v>
          </cell>
          <cell r="K3233">
            <v>0.91516238685330176</v>
          </cell>
          <cell r="L3233">
            <v>64.990453092234517</v>
          </cell>
          <cell r="M3233">
            <v>29074131.975031987</v>
          </cell>
          <cell r="N3233">
            <v>0.9531563983043615</v>
          </cell>
          <cell r="O3233">
            <v>57.347857938774638</v>
          </cell>
          <cell r="P3233"/>
          <cell r="Q3233">
            <v>90949.557769946681</v>
          </cell>
        </row>
        <row r="3234">
          <cell r="D3234">
            <v>42314</v>
          </cell>
          <cell r="E3234" t="str">
            <v/>
          </cell>
          <cell r="F3234">
            <v>70468.486499999926</v>
          </cell>
          <cell r="G3234">
            <v>649812.06045999867</v>
          </cell>
          <cell r="H3234">
            <v>1.1907920470664861</v>
          </cell>
          <cell r="I3234">
            <v>34.570738078373651</v>
          </cell>
          <cell r="J3234">
            <v>22443323.861207992</v>
          </cell>
          <cell r="K3234">
            <v>0.91464216425810696</v>
          </cell>
          <cell r="L3234">
            <v>65.06012324400308</v>
          </cell>
          <cell r="M3234">
            <v>29078258.899651986</v>
          </cell>
          <cell r="N3234">
            <v>0.95324299859967254</v>
          </cell>
          <cell r="O3234">
            <v>57.336935988395211</v>
          </cell>
          <cell r="P3234"/>
          <cell r="Q3234">
            <v>90949.557769946681</v>
          </cell>
        </row>
        <row r="3235">
          <cell r="D3235">
            <v>42315</v>
          </cell>
          <cell r="E3235" t="str">
            <v/>
          </cell>
          <cell r="F3235">
            <v>96782.188229999534</v>
          </cell>
          <cell r="G3235">
            <v>746594.24868999817</v>
          </cell>
          <cell r="H3235">
            <v>1.1726975243927109</v>
          </cell>
          <cell r="I3235">
            <v>35.564973270389352</v>
          </cell>
          <cell r="J3235">
            <v>22540106.049437992</v>
          </cell>
          <cell r="K3235">
            <v>0.91519419705057958</v>
          </cell>
          <cell r="L3235">
            <v>64.986192597099063</v>
          </cell>
          <cell r="M3235">
            <v>29104356.016309988</v>
          </cell>
          <cell r="N3235">
            <v>0.95404977972910043</v>
          </cell>
          <cell r="O3235">
            <v>57.235206238396152</v>
          </cell>
          <cell r="P3235"/>
          <cell r="Q3235">
            <v>90949.557769946681</v>
          </cell>
        </row>
        <row r="3236">
          <cell r="D3236">
            <v>42316</v>
          </cell>
          <cell r="E3236" t="str">
            <v/>
          </cell>
          <cell r="F3236">
            <v>84328.896840000962</v>
          </cell>
          <cell r="G3236">
            <v>830923.14552999916</v>
          </cell>
          <cell r="H3236">
            <v>1.1420109755120891</v>
          </cell>
          <cell r="I3236">
            <v>37.30979962867832</v>
          </cell>
          <cell r="J3236">
            <v>22624434.946277995</v>
          </cell>
          <cell r="K3236">
            <v>0.9152383880619922</v>
          </cell>
          <cell r="L3236">
            <v>64.980273811778204</v>
          </cell>
          <cell r="M3236">
            <v>29115140.665747985</v>
          </cell>
          <cell r="N3236">
            <v>0.95435455667652358</v>
          </cell>
          <cell r="O3236">
            <v>57.196785722437269</v>
          </cell>
          <cell r="P3236"/>
          <cell r="Q3236">
            <v>90949.557769946681</v>
          </cell>
        </row>
        <row r="3237">
          <cell r="D3237">
            <v>42317</v>
          </cell>
          <cell r="E3237" t="str">
            <v/>
          </cell>
          <cell r="F3237">
            <v>79184.594600000404</v>
          </cell>
          <cell r="G3237">
            <v>910107.74012999958</v>
          </cell>
          <cell r="H3237">
            <v>1.1118589767358023</v>
          </cell>
          <cell r="I3237">
            <v>39.0972887730574</v>
          </cell>
          <cell r="J3237">
            <v>22703619.540877994</v>
          </cell>
          <cell r="K3237">
            <v>0.91507491273337849</v>
          </cell>
          <cell r="L3237">
            <v>65.002168719018101</v>
          </cell>
          <cell r="M3237">
            <v>29115229.887517989</v>
          </cell>
          <cell r="N3237">
            <v>0.95430873888210077</v>
          </cell>
          <cell r="O3237">
            <v>57.202561216769375</v>
          </cell>
          <cell r="P3237"/>
          <cell r="Q3237">
            <v>90949.557769946681</v>
          </cell>
        </row>
        <row r="3238">
          <cell r="D3238">
            <v>42318</v>
          </cell>
          <cell r="E3238" t="str">
            <v/>
          </cell>
          <cell r="F3238">
            <v>34007.608759999152</v>
          </cell>
          <cell r="G3238">
            <v>944115.34888999874</v>
          </cell>
          <cell r="H3238">
            <v>1.0380648043150484</v>
          </cell>
          <cell r="I3238">
            <v>43.782921795344663</v>
          </cell>
          <cell r="J3238">
            <v>22737627.149637993</v>
          </cell>
          <cell r="K3238">
            <v>0.91309841259463531</v>
          </cell>
          <cell r="L3238">
            <v>65.266801868394708</v>
          </cell>
          <cell r="M3238">
            <v>29066258.229303986</v>
          </cell>
          <cell r="N3238">
            <v>0.95265494136945927</v>
          </cell>
          <cell r="O3238">
            <v>57.411109637220591</v>
          </cell>
          <cell r="P3238"/>
          <cell r="Q3238">
            <v>90949.557769946681</v>
          </cell>
        </row>
        <row r="3239">
          <cell r="D3239">
            <v>42319</v>
          </cell>
          <cell r="E3239" t="str">
            <v/>
          </cell>
          <cell r="F3239">
            <v>92757.455890001031</v>
          </cell>
          <cell r="G3239">
            <v>1036872.8047799998</v>
          </cell>
          <cell r="H3239">
            <v>1.0364114612776787</v>
          </cell>
          <cell r="I3239">
            <v>43.89299224833367</v>
          </cell>
          <cell r="J3239">
            <v>22830384.605527993</v>
          </cell>
          <cell r="K3239">
            <v>0.91348699049271798</v>
          </cell>
          <cell r="L3239">
            <v>65.214788342282631</v>
          </cell>
          <cell r="M3239">
            <v>29041548.228231989</v>
          </cell>
          <cell r="N3239">
            <v>0.95179645492550646</v>
          </cell>
          <cell r="O3239">
            <v>57.51942849624325</v>
          </cell>
          <cell r="P3239"/>
          <cell r="Q3239">
            <v>90949.557769946681</v>
          </cell>
        </row>
        <row r="3240">
          <cell r="D3240">
            <v>42320</v>
          </cell>
          <cell r="E3240" t="str">
            <v/>
          </cell>
          <cell r="F3240">
            <v>90690.79299999903</v>
          </cell>
          <cell r="G3240">
            <v>1127563.5977799988</v>
          </cell>
          <cell r="H3240">
            <v>1.0331400773383699</v>
          </cell>
          <cell r="I3240">
            <v>44.111440293352011</v>
          </cell>
          <cell r="J3240">
            <v>22921075.398527991</v>
          </cell>
          <cell r="K3240">
            <v>0.91379035925034946</v>
          </cell>
          <cell r="L3240">
            <v>65.174176050321691</v>
          </cell>
          <cell r="M3240">
            <v>28986446.567205988</v>
          </cell>
          <cell r="N3240">
            <v>0.94994206252979985</v>
          </cell>
          <cell r="O3240">
            <v>57.753543643698833</v>
          </cell>
          <cell r="P3240"/>
          <cell r="Q3240">
            <v>90949.557769946681</v>
          </cell>
        </row>
        <row r="3241">
          <cell r="D3241">
            <v>42321</v>
          </cell>
          <cell r="E3241" t="str">
            <v/>
          </cell>
          <cell r="F3241">
            <v>16557.87420000109</v>
          </cell>
          <cell r="G3241">
            <v>1144121.4719799999</v>
          </cell>
          <cell r="H3241">
            <v>0.96767203883583153</v>
          </cell>
          <cell r="I3241">
            <v>48.665411696752784</v>
          </cell>
          <cell r="J3241">
            <v>22937633.272727992</v>
          </cell>
          <cell r="K3241">
            <v>0.91114676970351527</v>
          </cell>
          <cell r="L3241">
            <v>65.527939026599256</v>
          </cell>
          <cell r="M3241">
            <v>28865540.343623988</v>
          </cell>
          <cell r="N3241">
            <v>0.94593142651700279</v>
          </cell>
          <cell r="O3241">
            <v>58.260497968376427</v>
          </cell>
          <cell r="P3241"/>
          <cell r="Q3241">
            <v>90949.557769946681</v>
          </cell>
        </row>
        <row r="3242">
          <cell r="D3242">
            <v>42322</v>
          </cell>
          <cell r="E3242" t="str">
            <v/>
          </cell>
          <cell r="F3242">
            <v>54517.023579999688</v>
          </cell>
          <cell r="G3242">
            <v>1198638.4955599997</v>
          </cell>
          <cell r="H3242">
            <v>0.94136835292490106</v>
          </cell>
          <cell r="I3242">
            <v>50.591191047568842</v>
          </cell>
          <cell r="J3242">
            <v>22992150.296307992</v>
          </cell>
          <cell r="K3242">
            <v>0.9100246281638652</v>
          </cell>
          <cell r="L3242">
            <v>65.678005051777944</v>
          </cell>
          <cell r="M3242">
            <v>28724680.05466599</v>
          </cell>
          <cell r="N3242">
            <v>0.94126733343827018</v>
          </cell>
          <cell r="O3242">
            <v>58.851020897118978</v>
          </cell>
          <cell r="P3242"/>
          <cell r="Q3242">
            <v>90949.557769946681</v>
          </cell>
        </row>
        <row r="3243">
          <cell r="D3243">
            <v>42323</v>
          </cell>
          <cell r="E3243" t="str">
            <v/>
          </cell>
          <cell r="F3243">
            <v>43225.69699999888</v>
          </cell>
          <cell r="G3243">
            <v>1241864.1925599985</v>
          </cell>
          <cell r="H3243">
            <v>0.91029520319475332</v>
          </cell>
          <cell r="I3243">
            <v>52.93442412034468</v>
          </cell>
          <cell r="J3243">
            <v>23035375.993307993</v>
          </cell>
          <cell r="K3243">
            <v>0.90846523112545008</v>
          </cell>
          <cell r="L3243">
            <v>65.886442358570804</v>
          </cell>
          <cell r="M3243">
            <v>28572107.613831986</v>
          </cell>
          <cell r="N3243">
            <v>0.93621994550076371</v>
          </cell>
          <cell r="O3243">
            <v>59.491105386690357</v>
          </cell>
          <cell r="P3243"/>
          <cell r="Q3243">
            <v>90949.557769946681</v>
          </cell>
        </row>
        <row r="3244">
          <cell r="D3244">
            <v>42324</v>
          </cell>
          <cell r="E3244" t="str">
            <v/>
          </cell>
          <cell r="F3244">
            <v>46721.711810000474</v>
          </cell>
          <cell r="G3244">
            <v>1288585.904369999</v>
          </cell>
          <cell r="H3244">
            <v>0.8855086379511502</v>
          </cell>
          <cell r="I3244">
            <v>54.854438974344724</v>
          </cell>
          <cell r="J3244">
            <v>23082097.705117993</v>
          </cell>
          <cell r="K3244">
            <v>0.90705436322723076</v>
          </cell>
          <cell r="L3244">
            <v>66.07491739032784</v>
          </cell>
          <cell r="M3244">
            <v>28439809.661639992</v>
          </cell>
          <cell r="N3244">
            <v>0.93183737157068047</v>
          </cell>
          <cell r="O3244">
            <v>60.047625910979406</v>
          </cell>
          <cell r="P3244"/>
          <cell r="Q3244">
            <v>90949.557769946681</v>
          </cell>
        </row>
        <row r="3245">
          <cell r="D3245">
            <v>42325</v>
          </cell>
          <cell r="E3245" t="str">
            <v/>
          </cell>
          <cell r="F3245">
            <v>45602.88888000021</v>
          </cell>
          <cell r="G3245">
            <v>1334188.7932499992</v>
          </cell>
          <cell r="H3245">
            <v>0.86291451706785127</v>
          </cell>
          <cell r="I3245">
            <v>56.641887068689691</v>
          </cell>
          <cell r="J3245">
            <v>23127700.593997993</v>
          </cell>
          <cell r="K3245">
            <v>0.90560973472166728</v>
          </cell>
          <cell r="L3245">
            <v>66.267789559169458</v>
          </cell>
          <cell r="M3245">
            <v>28298276.40214799</v>
          </cell>
          <cell r="N3245">
            <v>0.92715266345337632</v>
          </cell>
          <cell r="O3245">
            <v>60.643145778268313</v>
          </cell>
          <cell r="P3245"/>
          <cell r="Q3245">
            <v>90949.557769946681</v>
          </cell>
        </row>
        <row r="3246">
          <cell r="D3246">
            <v>42326</v>
          </cell>
          <cell r="E3246" t="str">
            <v/>
          </cell>
          <cell r="F3246">
            <v>30929.730650000627</v>
          </cell>
          <cell r="G3246">
            <v>1365118.5238999999</v>
          </cell>
          <cell r="H3246">
            <v>0.8338679137536712</v>
          </cell>
          <cell r="I3246">
            <v>58.98848353560242</v>
          </cell>
          <cell r="J3246">
            <v>23158630.324647993</v>
          </cell>
          <cell r="K3246">
            <v>0.90360284231818122</v>
          </cell>
          <cell r="L3246">
            <v>66.535529765152134</v>
          </cell>
          <cell r="M3246">
            <v>28191086.431743991</v>
          </cell>
          <cell r="N3246">
            <v>0.92359358508489775</v>
          </cell>
          <cell r="O3246">
            <v>61.095929618912869</v>
          </cell>
          <cell r="P3246"/>
          <cell r="Q3246">
            <v>90949.557769946681</v>
          </cell>
        </row>
        <row r="3247">
          <cell r="D3247">
            <v>42327</v>
          </cell>
          <cell r="E3247" t="str">
            <v/>
          </cell>
          <cell r="F3247">
            <v>32209.164159999316</v>
          </cell>
          <cell r="G3247">
            <v>1397327.6880599991</v>
          </cell>
          <cell r="H3247">
            <v>0.80861924271802588</v>
          </cell>
          <cell r="I3247">
            <v>61.068806715103463</v>
          </cell>
          <cell r="J3247">
            <v>23190839.488807991</v>
          </cell>
          <cell r="K3247">
            <v>0.90165988751292059</v>
          </cell>
          <cell r="L3247">
            <v>66.794506143993075</v>
          </cell>
          <cell r="M3247">
            <v>28083654.13402399</v>
          </cell>
          <cell r="N3247">
            <v>0.92002693138162006</v>
          </cell>
          <cell r="O3247">
            <v>61.549915360588223</v>
          </cell>
          <cell r="P3247"/>
          <cell r="Q3247">
            <v>90949.557769946681</v>
          </cell>
        </row>
        <row r="3248">
          <cell r="D3248">
            <v>42328</v>
          </cell>
          <cell r="E3248" t="str">
            <v/>
          </cell>
          <cell r="F3248">
            <v>52272.22005000036</v>
          </cell>
          <cell r="G3248">
            <v>1449599.9081099995</v>
          </cell>
          <cell r="H3248">
            <v>0.79692520978315529</v>
          </cell>
          <cell r="I3248">
            <v>62.043851083985921</v>
          </cell>
          <cell r="J3248">
            <v>23243111.708857991</v>
          </cell>
          <cell r="K3248">
            <v>0.90050792834643556</v>
          </cell>
          <cell r="L3248">
            <v>66.947936536512458</v>
          </cell>
          <cell r="M3248">
            <v>28005847.383499991</v>
          </cell>
          <cell r="N3248">
            <v>0.91743113195631265</v>
          </cell>
          <cell r="O3248">
            <v>61.880438733967388</v>
          </cell>
          <cell r="P3248"/>
          <cell r="Q3248">
            <v>90949.557769946681</v>
          </cell>
        </row>
        <row r="3249">
          <cell r="D3249">
            <v>42329</v>
          </cell>
          <cell r="E3249" t="str">
            <v/>
          </cell>
          <cell r="F3249">
            <v>46769.805599999541</v>
          </cell>
          <cell r="G3249">
            <v>1496369.7137099991</v>
          </cell>
          <cell r="H3249">
            <v>0.78346395958400994</v>
          </cell>
          <cell r="I3249">
            <v>63.174436835805039</v>
          </cell>
          <cell r="J3249">
            <v>23289881.514457989</v>
          </cell>
          <cell r="K3249">
            <v>0.89915162737793664</v>
          </cell>
          <cell r="L3249">
            <v>67.128469773523264</v>
          </cell>
          <cell r="M3249">
            <v>27939981.610041991</v>
          </cell>
          <cell r="N3249">
            <v>0.91522674672658333</v>
          </cell>
          <cell r="O3249">
            <v>62.161178008865761</v>
          </cell>
          <cell r="P3249"/>
          <cell r="Q3249">
            <v>90949.557769946681</v>
          </cell>
        </row>
        <row r="3250">
          <cell r="D3250">
            <v>42330</v>
          </cell>
          <cell r="E3250" t="str">
            <v/>
          </cell>
          <cell r="F3250">
            <v>63220.679960000998</v>
          </cell>
          <cell r="G3250">
            <v>1559590.3936700001</v>
          </cell>
          <cell r="H3250">
            <v>0.77944823677823805</v>
          </cell>
          <cell r="I3250">
            <v>63.513297011814672</v>
          </cell>
          <cell r="J3250">
            <v>23353102.194417991</v>
          </cell>
          <cell r="K3250">
            <v>0.89843771384671578</v>
          </cell>
          <cell r="L3250">
            <v>67.223445888980777</v>
          </cell>
          <cell r="M3250">
            <v>27895080.935501989</v>
          </cell>
          <cell r="N3250">
            <v>0.91370930278814189</v>
          </cell>
          <cell r="O3250">
            <v>62.354452729845612</v>
          </cell>
          <cell r="P3250"/>
          <cell r="Q3250">
            <v>90949.557769946681</v>
          </cell>
        </row>
        <row r="3251">
          <cell r="D3251">
            <v>42331</v>
          </cell>
          <cell r="E3251" t="str">
            <v/>
          </cell>
          <cell r="F3251">
            <v>19870.991809998988</v>
          </cell>
          <cell r="G3251">
            <v>1579461.3854799992</v>
          </cell>
          <cell r="H3251">
            <v>0.75505847235682011</v>
          </cell>
          <cell r="I3251">
            <v>65.585352366213485</v>
          </cell>
          <cell r="J3251">
            <v>23372973.186227988</v>
          </cell>
          <cell r="K3251">
            <v>0.89606685001033592</v>
          </cell>
          <cell r="L3251">
            <v>67.538594394485017</v>
          </cell>
          <cell r="M3251">
            <v>27803954.685549982</v>
          </cell>
          <cell r="N3251">
            <v>0.91067796247384825</v>
          </cell>
          <cell r="O3251">
            <v>62.740578960436586</v>
          </cell>
          <cell r="P3251"/>
          <cell r="Q3251">
            <v>90949.557769946681</v>
          </cell>
        </row>
        <row r="3252">
          <cell r="D3252">
            <v>42332</v>
          </cell>
          <cell r="E3252" t="str">
            <v/>
          </cell>
          <cell r="F3252">
            <v>51515.135359999986</v>
          </cell>
          <cell r="G3252">
            <v>1630976.5208399992</v>
          </cell>
          <cell r="H3252">
            <v>0.7471983009185752</v>
          </cell>
          <cell r="I3252">
            <v>66.257651427150009</v>
          </cell>
          <cell r="J3252">
            <v>23424488.321587987</v>
          </cell>
          <cell r="K3252">
            <v>0.89492141160353345</v>
          </cell>
          <cell r="L3252">
            <v>67.690703247703553</v>
          </cell>
          <cell r="M3252">
            <v>27747605.282097984</v>
          </cell>
          <cell r="N3252">
            <v>0.90878593829184917</v>
          </cell>
          <cell r="O3252">
            <v>62.981586306289273</v>
          </cell>
          <cell r="P3252"/>
          <cell r="Q3252">
            <v>90949.557769946681</v>
          </cell>
        </row>
        <row r="3253">
          <cell r="D3253">
            <v>42333</v>
          </cell>
          <cell r="E3253" t="str">
            <v/>
          </cell>
          <cell r="F3253">
            <v>61554.610030000375</v>
          </cell>
          <cell r="G3253">
            <v>1692531.1308699995</v>
          </cell>
          <cell r="H3253">
            <v>0.74438234659752389</v>
          </cell>
          <cell r="I3253">
            <v>66.498973924154399</v>
          </cell>
          <cell r="J3253">
            <v>23486042.931617986</v>
          </cell>
          <cell r="K3253">
            <v>0.89416613094052411</v>
          </cell>
          <cell r="L3253">
            <v>67.790945894558718</v>
          </cell>
          <cell r="M3253">
            <v>27706657.703367978</v>
          </cell>
          <cell r="N3253">
            <v>0.90739852002263277</v>
          </cell>
          <cell r="O3253">
            <v>63.158312122211349</v>
          </cell>
          <cell r="P3253"/>
          <cell r="Q3253">
            <v>90949.557769946681</v>
          </cell>
        </row>
        <row r="3254">
          <cell r="D3254">
            <v>42334</v>
          </cell>
          <cell r="E3254" t="str">
            <v/>
          </cell>
          <cell r="F3254">
            <v>66818.310079999908</v>
          </cell>
          <cell r="G3254">
            <v>1759349.4409499995</v>
          </cell>
          <cell r="H3254">
            <v>0.74400896331509725</v>
          </cell>
          <cell r="I3254">
            <v>66.530989827729996</v>
          </cell>
          <cell r="J3254">
            <v>23552861.241697986</v>
          </cell>
          <cell r="K3254">
            <v>0.89361577207594667</v>
          </cell>
          <cell r="L3254">
            <v>67.863962714539682</v>
          </cell>
          <cell r="M3254">
            <v>27664008.777731985</v>
          </cell>
          <cell r="N3254">
            <v>0.90595552674667446</v>
          </cell>
          <cell r="O3254">
            <v>63.342108243910097</v>
          </cell>
          <cell r="P3254"/>
          <cell r="Q3254">
            <v>90949.557769946681</v>
          </cell>
        </row>
        <row r="3255">
          <cell r="D3255">
            <v>42335</v>
          </cell>
          <cell r="E3255" t="str">
            <v/>
          </cell>
          <cell r="F3255">
            <v>56979.51909000046</v>
          </cell>
          <cell r="G3255">
            <v>1816328.96004</v>
          </cell>
          <cell r="H3255">
            <v>0.73965662520982112</v>
          </cell>
          <cell r="I3255">
            <v>66.904475644483654</v>
          </cell>
          <cell r="J3255">
            <v>23609840.760787986</v>
          </cell>
          <cell r="K3255">
            <v>0.8926971899171845</v>
          </cell>
          <cell r="L3255">
            <v>67.985778462825564</v>
          </cell>
          <cell r="M3255">
            <v>27613018.359611984</v>
          </cell>
          <cell r="N3255">
            <v>0.90423952308341227</v>
          </cell>
          <cell r="O3255">
            <v>63.560660541084182</v>
          </cell>
          <cell r="P3255"/>
          <cell r="Q3255">
            <v>90949.557769946681</v>
          </cell>
        </row>
        <row r="3256">
          <cell r="D3256">
            <v>42336</v>
          </cell>
          <cell r="E3256" t="str">
            <v/>
          </cell>
          <cell r="F3256">
            <v>70259.000329998846</v>
          </cell>
          <cell r="G3256">
            <v>1886587.9603699988</v>
          </cell>
          <cell r="H3256">
            <v>0.74082978624498652</v>
          </cell>
          <cell r="I3256">
            <v>66.803751404409169</v>
          </cell>
          <cell r="J3256">
            <v>23680099.761117984</v>
          </cell>
          <cell r="K3256">
            <v>0.892285285396484</v>
          </cell>
          <cell r="L3256">
            <v>68.040380130518272</v>
          </cell>
          <cell r="M3256">
            <v>27550343.088409983</v>
          </cell>
          <cell r="N3256">
            <v>0.9021410718629036</v>
          </cell>
          <cell r="O3256">
            <v>63.827885600182753</v>
          </cell>
          <cell r="P3256"/>
          <cell r="Q3256">
            <v>90949.557769946681</v>
          </cell>
        </row>
        <row r="3257">
          <cell r="D3257">
            <v>42337</v>
          </cell>
          <cell r="E3257" t="str">
            <v/>
          </cell>
          <cell r="F3257">
            <v>63118.097370001371</v>
          </cell>
          <cell r="G3257">
            <v>1949706.0577400001</v>
          </cell>
          <cell r="H3257">
            <v>0.73921462642406233</v>
          </cell>
          <cell r="I3257">
            <v>66.942434125148992</v>
          </cell>
          <cell r="J3257">
            <v>23743217.858487986</v>
          </cell>
          <cell r="K3257">
            <v>0.89160803846408254</v>
          </cell>
          <cell r="L3257">
            <v>68.130125071093417</v>
          </cell>
          <cell r="M3257">
            <v>27465716.294605989</v>
          </cell>
          <cell r="N3257">
            <v>0.89932406478743798</v>
          </cell>
          <cell r="O3257">
            <v>64.186529107355057</v>
          </cell>
          <cell r="P3257"/>
          <cell r="Q3257">
            <v>90949.557769946681</v>
          </cell>
        </row>
        <row r="3258">
          <cell r="D3258">
            <v>42338</v>
          </cell>
          <cell r="E3258" t="str">
            <v>*</v>
          </cell>
          <cell r="F3258">
            <v>59360.599255999106</v>
          </cell>
          <cell r="G3258">
            <v>2009066.6569959992</v>
          </cell>
          <cell r="H3258">
            <v>0.73633000762827727</v>
          </cell>
          <cell r="I3258">
            <v>67.190290419789193</v>
          </cell>
          <cell r="J3258">
            <v>23802578.457743984</v>
          </cell>
          <cell r="K3258">
            <v>0.89079478012633884</v>
          </cell>
          <cell r="L3258">
            <v>68.237843027222453</v>
          </cell>
          <cell r="M3258">
            <v>27359802.185717985</v>
          </cell>
          <cell r="N3258">
            <v>0.89581035921506524</v>
          </cell>
          <cell r="O3258">
            <v>64.633688274312718</v>
          </cell>
          <cell r="P3258"/>
          <cell r="Q3258">
            <v>90949.557769946681</v>
          </cell>
        </row>
        <row r="3259">
          <cell r="D3259">
            <v>42339</v>
          </cell>
          <cell r="E3259" t="str">
            <v/>
          </cell>
          <cell r="F3259">
            <v>43901.815240000447</v>
          </cell>
          <cell r="G3259">
            <v>43901.815240000447</v>
          </cell>
          <cell r="H3259">
            <v>0.34763841959009267</v>
          </cell>
          <cell r="I3259">
            <v>89.107096528931933</v>
          </cell>
          <cell r="J3259">
            <v>23846480.272983983</v>
          </cell>
          <cell r="K3259">
            <v>0.88823981175228228</v>
          </cell>
          <cell r="L3259">
            <v>69.945654249044352</v>
          </cell>
          <cell r="M3259">
            <v>27159244.752929982</v>
          </cell>
          <cell r="N3259">
            <v>0.8891559204256243</v>
          </cell>
          <cell r="O3259">
            <v>69.788664337128296</v>
          </cell>
          <cell r="P3259"/>
          <cell r="Q3259">
            <v>126285.85555004521</v>
          </cell>
        </row>
        <row r="3260">
          <cell r="D3260">
            <v>42340</v>
          </cell>
          <cell r="E3260" t="str">
            <v/>
          </cell>
          <cell r="F3260">
            <v>47433.791832000374</v>
          </cell>
          <cell r="G3260">
            <v>91335.607072000828</v>
          </cell>
          <cell r="H3260">
            <v>0.36162247416459831</v>
          </cell>
          <cell r="I3260">
            <v>88.04318374763092</v>
          </cell>
          <cell r="J3260">
            <v>23893914.064815983</v>
          </cell>
          <cell r="K3260">
            <v>0.88583971163304376</v>
          </cell>
          <cell r="L3260">
            <v>70.281971629031347</v>
          </cell>
          <cell r="M3260">
            <v>27048716.824327979</v>
          </cell>
          <cell r="N3260">
            <v>0.88544994561714974</v>
          </cell>
          <cell r="O3260">
            <v>70.307544035927833</v>
          </cell>
          <cell r="P3260"/>
          <cell r="Q3260">
            <v>126285.85555004521</v>
          </cell>
        </row>
        <row r="3261">
          <cell r="D3261">
            <v>42341</v>
          </cell>
          <cell r="E3261" t="str">
            <v/>
          </cell>
          <cell r="F3261">
            <v>33388.90024199873</v>
          </cell>
          <cell r="G3261">
            <v>124724.50731399955</v>
          </cell>
          <cell r="H3261">
            <v>0.32921213219209411</v>
          </cell>
          <cell r="I3261">
            <v>90.461863775216855</v>
          </cell>
          <cell r="J3261">
            <v>23927302.96505798</v>
          </cell>
          <cell r="K3261">
            <v>0.88294370896622298</v>
          </cell>
          <cell r="L3261">
            <v>70.686676138762877</v>
          </cell>
          <cell r="M3261">
            <v>26913837.075189978</v>
          </cell>
          <cell r="N3261">
            <v>0.88094761532471033</v>
          </cell>
          <cell r="O3261">
            <v>70.935266872285339</v>
          </cell>
          <cell r="P3261"/>
          <cell r="Q3261">
            <v>126285.85555004521</v>
          </cell>
        </row>
        <row r="3262">
          <cell r="D3262">
            <v>42342</v>
          </cell>
          <cell r="E3262" t="str">
            <v/>
          </cell>
          <cell r="F3262">
            <v>50636.42436399978</v>
          </cell>
          <cell r="G3262">
            <v>175360.93167799932</v>
          </cell>
          <cell r="H3262">
            <v>0.34715077732617966</v>
          </cell>
          <cell r="I3262">
            <v>89.143668113316394</v>
          </cell>
          <cell r="J3262">
            <v>23977939.389421981</v>
          </cell>
          <cell r="K3262">
            <v>0.88070807272778129</v>
          </cell>
          <cell r="L3262">
            <v>70.998239749808036</v>
          </cell>
          <cell r="M3262">
            <v>26828743.859991983</v>
          </cell>
          <cell r="N3262">
            <v>0.87807563319447723</v>
          </cell>
          <cell r="O3262">
            <v>71.334071878677292</v>
          </cell>
          <cell r="P3262"/>
          <cell r="Q3262">
            <v>126285.85555004521</v>
          </cell>
        </row>
        <row r="3263">
          <cell r="D3263">
            <v>42343</v>
          </cell>
          <cell r="E3263" t="str">
            <v/>
          </cell>
          <cell r="F3263">
            <v>55598.211712001314</v>
          </cell>
          <cell r="G3263">
            <v>230959.14339000062</v>
          </cell>
          <cell r="H3263">
            <v>0.36577198987811421</v>
          </cell>
          <cell r="I3263">
            <v>87.722157803343833</v>
          </cell>
          <cell r="J3263">
            <v>24033537.601133984</v>
          </cell>
          <cell r="K3263">
            <v>0.87867448526864178</v>
          </cell>
          <cell r="L3263">
            <v>71.280972632887867</v>
          </cell>
          <cell r="M3263">
            <v>26755255.203899987</v>
          </cell>
          <cell r="N3263">
            <v>0.87558398521096537</v>
          </cell>
          <cell r="O3263">
            <v>71.67899593323277</v>
          </cell>
          <cell r="P3263"/>
          <cell r="Q3263">
            <v>126285.85555004521</v>
          </cell>
        </row>
        <row r="3264">
          <cell r="D3264">
            <v>42344</v>
          </cell>
          <cell r="E3264" t="str">
            <v/>
          </cell>
          <cell r="F3264">
            <v>49204.774630000102</v>
          </cell>
          <cell r="G3264">
            <v>280163.91802000074</v>
          </cell>
          <cell r="H3264">
            <v>0.36974834698065345</v>
          </cell>
          <cell r="I3264">
            <v>87.4123930927055</v>
          </cell>
          <cell r="J3264">
            <v>24082742.375763983</v>
          </cell>
          <cell r="K3264">
            <v>0.87642691785482696</v>
          </cell>
          <cell r="L3264">
            <v>71.592685810960489</v>
          </cell>
          <cell r="M3264">
            <v>26682409.265651982</v>
          </cell>
          <cell r="N3264">
            <v>0.87311386042205097</v>
          </cell>
          <cell r="O3264">
            <v>72.019924713306565</v>
          </cell>
          <cell r="P3264"/>
          <cell r="Q3264">
            <v>126285.85555004521</v>
          </cell>
        </row>
        <row r="3265">
          <cell r="D3265">
            <v>42345</v>
          </cell>
          <cell r="E3265" t="str">
            <v/>
          </cell>
          <cell r="F3265">
            <v>46977.961599999449</v>
          </cell>
          <cell r="G3265">
            <v>327141.8796200002</v>
          </cell>
          <cell r="H3265">
            <v>0.3700695856069835</v>
          </cell>
          <cell r="I3265">
            <v>87.387279310955535</v>
          </cell>
          <cell r="J3265">
            <v>24129720.337363981</v>
          </cell>
          <cell r="K3265">
            <v>0.8741192466713511</v>
          </cell>
          <cell r="L3265">
            <v>71.911867275265664</v>
          </cell>
          <cell r="M3265">
            <v>26617346.51469798</v>
          </cell>
          <cell r="N3265">
            <v>0.87089888306354812</v>
          </cell>
          <cell r="O3265">
            <v>72.324749271740572</v>
          </cell>
          <cell r="P3265"/>
          <cell r="Q3265">
            <v>126285.85555004521</v>
          </cell>
        </row>
        <row r="3266">
          <cell r="D3266">
            <v>42346</v>
          </cell>
          <cell r="E3266" t="str">
            <v/>
          </cell>
          <cell r="F3266">
            <v>36012.916370000668</v>
          </cell>
          <cell r="G3266">
            <v>363154.79599000089</v>
          </cell>
          <cell r="H3266">
            <v>0.35945711656331153</v>
          </cell>
          <cell r="I3266">
            <v>88.209772454012622</v>
          </cell>
          <cell r="J3266">
            <v>24165733.253733981</v>
          </cell>
          <cell r="K3266">
            <v>0.87143718466167652</v>
          </cell>
          <cell r="L3266">
            <v>72.28169040931914</v>
          </cell>
          <cell r="M3266">
            <v>26547533.279401988</v>
          </cell>
          <cell r="N3266">
            <v>0.86852892607545462</v>
          </cell>
          <cell r="O3266">
            <v>72.649942384121942</v>
          </cell>
          <cell r="P3266"/>
          <cell r="Q3266">
            <v>126285.85555004521</v>
          </cell>
        </row>
        <row r="3267">
          <cell r="D3267">
            <v>42347</v>
          </cell>
          <cell r="E3267" t="str">
            <v/>
          </cell>
          <cell r="F3267">
            <v>34350.177859999174</v>
          </cell>
          <cell r="G3267">
            <v>397504.97385000007</v>
          </cell>
          <cell r="H3267">
            <v>0.3497400332309098</v>
          </cell>
          <cell r="I3267">
            <v>88.949060601604018</v>
          </cell>
          <cell r="J3267">
            <v>24200083.431593981</v>
          </cell>
          <cell r="K3267">
            <v>0.86871975204086693</v>
          </cell>
          <cell r="L3267">
            <v>72.655095757050276</v>
          </cell>
          <cell r="M3267">
            <v>26476613.109797984</v>
          </cell>
          <cell r="N3267">
            <v>0.86612322593380575</v>
          </cell>
          <cell r="O3267">
            <v>72.978994619658664</v>
          </cell>
          <cell r="Q3267">
            <v>126285.85555004521</v>
          </cell>
        </row>
        <row r="3268">
          <cell r="D3268">
            <v>42348</v>
          </cell>
          <cell r="E3268" t="str">
            <v/>
          </cell>
          <cell r="F3268">
            <v>34651.191484000927</v>
          </cell>
          <cell r="G3268">
            <v>432156.16533400101</v>
          </cell>
          <cell r="H3268">
            <v>0.34220472550288428</v>
          </cell>
          <cell r="I3268">
            <v>89.512477806024791</v>
          </cell>
          <cell r="J3268">
            <v>24234734.623077981</v>
          </cell>
          <cell r="K3268">
            <v>0.86603760311930256</v>
          </cell>
          <cell r="L3268">
            <v>73.022329718122563</v>
          </cell>
          <cell r="M3268">
            <v>26415821.787133981</v>
          </cell>
          <cell r="N3268">
            <v>0.86404931042565392</v>
          </cell>
          <cell r="O3268">
            <v>73.261795676335566</v>
          </cell>
          <cell r="Q3268">
            <v>126285.85555004521</v>
          </cell>
        </row>
        <row r="3269">
          <cell r="D3269">
            <v>42349</v>
          </cell>
          <cell r="E3269" t="str">
            <v/>
          </cell>
          <cell r="F3269">
            <v>31663.868705999626</v>
          </cell>
          <cell r="G3269">
            <v>463820.03404000064</v>
          </cell>
          <cell r="H3269">
            <v>0.33388899696126717</v>
          </cell>
          <cell r="I3269">
            <v>90.123478081557735</v>
          </cell>
          <cell r="J3269">
            <v>24266398.49178398</v>
          </cell>
          <cell r="K3269">
            <v>0.86327328030409167</v>
          </cell>
          <cell r="L3269">
            <v>73.399392327208361</v>
          </cell>
          <cell r="M3269">
            <v>26364619.167945981</v>
          </cell>
          <cell r="N3269">
            <v>0.86228941525043157</v>
          </cell>
          <cell r="O3269">
            <v>73.501129049146343</v>
          </cell>
          <cell r="Q3269">
            <v>126285.85555004521</v>
          </cell>
        </row>
        <row r="3270">
          <cell r="D3270">
            <v>42350</v>
          </cell>
          <cell r="E3270" t="str">
            <v/>
          </cell>
          <cell r="F3270">
            <v>40910.834499999772</v>
          </cell>
          <cell r="G3270">
            <v>504730.8685400004</v>
          </cell>
          <cell r="H3270">
            <v>0.33306109800236972</v>
          </cell>
          <cell r="I3270">
            <v>90.183661043401813</v>
          </cell>
          <cell r="J3270">
            <v>24307309.32628398</v>
          </cell>
          <cell r="K3270">
            <v>0.86086117246016225</v>
          </cell>
          <cell r="L3270">
            <v>73.727194550106248</v>
          </cell>
          <cell r="M3270">
            <v>26302214.504623987</v>
          </cell>
          <cell r="N3270">
            <v>0.86016352591229139</v>
          </cell>
          <cell r="O3270">
            <v>73.78942348159336</v>
          </cell>
          <cell r="Q3270">
            <v>126285.85555004521</v>
          </cell>
        </row>
        <row r="3271">
          <cell r="D3271">
            <v>42351</v>
          </cell>
          <cell r="E3271" t="str">
            <v/>
          </cell>
          <cell r="F3271">
            <v>41259.954996000059</v>
          </cell>
          <cell r="G3271">
            <v>545990.82353600045</v>
          </cell>
          <cell r="H3271">
            <v>0.33257322393884564</v>
          </cell>
          <cell r="I3271">
            <v>90.219070077353564</v>
          </cell>
          <cell r="J3271">
            <v>24348569.281279981</v>
          </cell>
          <cell r="K3271">
            <v>0.85848285418456549</v>
          </cell>
          <cell r="L3271">
            <v>74.049261433677515</v>
          </cell>
          <cell r="M3271">
            <v>26234353.047929984</v>
          </cell>
          <cell r="N3271">
            <v>0.85785961960008761</v>
          </cell>
          <cell r="O3271">
            <v>74.100832370325065</v>
          </cell>
          <cell r="Q3271">
            <v>126285.85555004521</v>
          </cell>
        </row>
        <row r="3272">
          <cell r="D3272">
            <v>42352</v>
          </cell>
          <cell r="E3272" t="str">
            <v/>
          </cell>
          <cell r="F3272">
            <v>38387.542301999027</v>
          </cell>
          <cell r="G3272">
            <v>584378.3658379995</v>
          </cell>
          <cell r="H3272">
            <v>0.33053038017412761</v>
          </cell>
          <cell r="I3272">
            <v>90.366878703902458</v>
          </cell>
          <cell r="J3272">
            <v>24386956.823581979</v>
          </cell>
          <cell r="K3272">
            <v>0.85602479468081216</v>
          </cell>
          <cell r="L3272">
            <v>74.380900897990813</v>
          </cell>
          <cell r="M3272">
            <v>26116388.418983977</v>
          </cell>
          <cell r="N3272">
            <v>0.8539179627302742</v>
          </cell>
          <cell r="O3272">
            <v>74.63105439957836</v>
          </cell>
          <cell r="Q3272">
            <v>126285.85555004521</v>
          </cell>
        </row>
        <row r="3273">
          <cell r="D3273">
            <v>42353</v>
          </cell>
          <cell r="E3273" t="str">
            <v/>
          </cell>
          <cell r="F3273">
            <v>48856.187828000802</v>
          </cell>
          <cell r="G3273">
            <v>633234.55366600025</v>
          </cell>
          <cell r="H3273">
            <v>0.33428634368587123</v>
          </cell>
          <cell r="I3273">
            <v>90.094551014354636</v>
          </cell>
          <cell r="J3273">
            <v>24435813.011409979</v>
          </cell>
          <cell r="K3273">
            <v>0.85395427744672525</v>
          </cell>
          <cell r="L3273">
            <v>74.659262078057395</v>
          </cell>
          <cell r="M3273">
            <v>26019376.931339987</v>
          </cell>
          <cell r="N3273">
            <v>0.85066211291827398</v>
          </cell>
          <cell r="O3273">
            <v>75.066507800069004</v>
          </cell>
          <cell r="Q3273">
            <v>126285.85555004521</v>
          </cell>
        </row>
        <row r="3274">
          <cell r="D3274">
            <v>42354</v>
          </cell>
          <cell r="E3274" t="str">
            <v/>
          </cell>
          <cell r="F3274">
            <v>41202.867605998901</v>
          </cell>
          <cell r="G3274">
            <v>674437.42127199913</v>
          </cell>
          <cell r="H3274">
            <v>0.33378511509387221</v>
          </cell>
          <cell r="I3274">
            <v>90.131036203719077</v>
          </cell>
          <cell r="J3274">
            <v>24477015.879015978</v>
          </cell>
          <cell r="K3274">
            <v>0.8516356713857155</v>
          </cell>
          <cell r="L3274">
            <v>74.969874095996801</v>
          </cell>
          <cell r="M3274">
            <v>25921422.27579999</v>
          </cell>
          <cell r="N3274">
            <v>0.84737607289627581</v>
          </cell>
          <cell r="O3274">
            <v>75.503606756714305</v>
          </cell>
          <cell r="Q3274">
            <v>126285.85555004521</v>
          </cell>
        </row>
        <row r="3275">
          <cell r="D3275">
            <v>42355</v>
          </cell>
          <cell r="E3275" t="str">
            <v/>
          </cell>
          <cell r="F3275">
            <v>35840.255838001118</v>
          </cell>
          <cell r="G3275">
            <v>710277.67711000028</v>
          </cell>
          <cell r="H3275">
            <v>0.33084496793421825</v>
          </cell>
          <cell r="I3275">
            <v>90.344165286975681</v>
          </cell>
          <cell r="J3275">
            <v>24512856.134853978</v>
          </cell>
          <cell r="K3275">
            <v>0.84915158501718502</v>
          </cell>
          <cell r="L3275">
            <v>75.30133150725338</v>
          </cell>
          <cell r="M3275">
            <v>25818718.754051991</v>
          </cell>
          <cell r="N3275">
            <v>0.84393545488203847</v>
          </cell>
          <cell r="O3275">
            <v>75.958605414980227</v>
          </cell>
          <cell r="Q3275">
            <v>126285.85555004521</v>
          </cell>
        </row>
        <row r="3276">
          <cell r="D3276">
            <v>42356</v>
          </cell>
          <cell r="E3276" t="str">
            <v/>
          </cell>
          <cell r="F3276">
            <v>31549.954697999601</v>
          </cell>
          <cell r="G3276">
            <v>741827.63180799992</v>
          </cell>
          <cell r="H3276">
            <v>0.32634411852421275</v>
          </cell>
          <cell r="I3276">
            <v>90.667425594145428</v>
          </cell>
          <cell r="J3276">
            <v>24544406.089551978</v>
          </cell>
          <cell r="K3276">
            <v>0.84654116484502029</v>
          </cell>
          <cell r="L3276">
            <v>75.648133974753961</v>
          </cell>
          <cell r="M3276">
            <v>25724097.801809985</v>
          </cell>
          <cell r="N3276">
            <v>0.84075968388416433</v>
          </cell>
          <cell r="O3276">
            <v>76.376085966027986</v>
          </cell>
          <cell r="Q3276">
            <v>126285.85555004521</v>
          </cell>
        </row>
        <row r="3277">
          <cell r="D3277">
            <v>42357</v>
          </cell>
          <cell r="E3277" t="str">
            <v/>
          </cell>
          <cell r="F3277">
            <v>43963.76786799937</v>
          </cell>
          <cell r="G3277">
            <v>785791.3996759993</v>
          </cell>
          <cell r="H3277">
            <v>0.32749069092556576</v>
          </cell>
          <cell r="I3277">
            <v>90.58542683961484</v>
          </cell>
          <cell r="J3277">
            <v>24588369.857419979</v>
          </cell>
          <cell r="K3277">
            <v>0.84437968401592489</v>
          </cell>
          <cell r="L3277">
            <v>75.934092818573333</v>
          </cell>
          <cell r="M3277">
            <v>25659794.119655989</v>
          </cell>
          <cell r="N3277">
            <v>0.83857532307315585</v>
          </cell>
          <cell r="O3277">
            <v>76.661810034757806</v>
          </cell>
          <cell r="Q3277">
            <v>126285.85555004521</v>
          </cell>
        </row>
        <row r="3278">
          <cell r="D3278">
            <v>42358</v>
          </cell>
          <cell r="E3278" t="str">
            <v/>
          </cell>
          <cell r="F3278">
            <v>51341.331729999954</v>
          </cell>
          <cell r="G3278">
            <v>837132.73140599928</v>
          </cell>
          <cell r="H3278">
            <v>0.33144358398643314</v>
          </cell>
          <cell r="I3278">
            <v>90.300896082433368</v>
          </cell>
          <cell r="J3278">
            <v>24639711.18914998</v>
          </cell>
          <cell r="K3278">
            <v>0.84248912586320723</v>
          </cell>
          <cell r="L3278">
            <v>76.183298505239506</v>
          </cell>
          <cell r="M3278">
            <v>25601284.484431989</v>
          </cell>
          <cell r="N3278">
            <v>0.8365807266754548</v>
          </cell>
          <cell r="O3278">
            <v>76.921673221208508</v>
          </cell>
          <cell r="Q3278">
            <v>126285.85555004521</v>
          </cell>
        </row>
        <row r="3279">
          <cell r="D3279">
            <v>42359</v>
          </cell>
          <cell r="E3279" t="str">
            <v/>
          </cell>
          <cell r="F3279">
            <v>34205.232428000782</v>
          </cell>
          <cell r="G3279">
            <v>871337.96383400005</v>
          </cell>
          <cell r="H3279">
            <v>0.32855844236374104</v>
          </cell>
          <cell r="I3279">
            <v>90.508848381692118</v>
          </cell>
          <cell r="J3279">
            <v>24673916.421577979</v>
          </cell>
          <cell r="K3279">
            <v>0.84003142039070944</v>
          </cell>
          <cell r="L3279">
            <v>76.505966985835869</v>
          </cell>
          <cell r="M3279">
            <v>25506847.996493988</v>
          </cell>
          <cell r="N3279">
            <v>0.83341264680522464</v>
          </cell>
          <cell r="O3279">
            <v>77.332339772631869</v>
          </cell>
          <cell r="Q3279">
            <v>126285.85555004521</v>
          </cell>
        </row>
        <row r="3280">
          <cell r="D3280">
            <v>42360</v>
          </cell>
          <cell r="E3280" t="str">
            <v/>
          </cell>
          <cell r="F3280">
            <v>33532.43412400072</v>
          </cell>
          <cell r="G3280">
            <v>904870.39795800077</v>
          </cell>
          <cell r="H3280">
            <v>0.32569342350581137</v>
          </cell>
          <cell r="I3280">
            <v>90.71385300974562</v>
          </cell>
          <cell r="J3280">
            <v>24707448.855701979</v>
          </cell>
          <cell r="K3280">
            <v>0.83757195039708088</v>
          </cell>
          <cell r="L3280">
            <v>76.827369858045685</v>
          </cell>
          <cell r="M3280">
            <v>25458271.123295985</v>
          </cell>
          <cell r="N3280">
            <v>0.83174346416488509</v>
          </cell>
          <cell r="O3280">
            <v>77.547661838370516</v>
          </cell>
          <cell r="Q3280">
            <v>126285.85555004521</v>
          </cell>
        </row>
        <row r="3281">
          <cell r="D3281">
            <v>42361</v>
          </cell>
          <cell r="E3281" t="str">
            <v/>
          </cell>
          <cell r="F3281">
            <v>25247.696097999506</v>
          </cell>
          <cell r="G3281">
            <v>930118.09405600023</v>
          </cell>
          <cell r="H3281">
            <v>0.32022522994939723</v>
          </cell>
          <cell r="I3281">
            <v>91.100865770504328</v>
          </cell>
          <cell r="J3281">
            <v>24732696.551799979</v>
          </cell>
          <cell r="K3281">
            <v>0.83485379692227357</v>
          </cell>
          <cell r="L3281">
            <v>77.180795612181967</v>
          </cell>
          <cell r="M3281">
            <v>25394582.059933983</v>
          </cell>
          <cell r="N3281">
            <v>0.82958093098723529</v>
          </cell>
          <cell r="O3281">
            <v>77.825529033086511</v>
          </cell>
          <cell r="P3281"/>
          <cell r="Q3281">
            <v>126285.85555004521</v>
          </cell>
        </row>
        <row r="3282">
          <cell r="D3282">
            <v>42362</v>
          </cell>
          <cell r="E3282" t="str">
            <v/>
          </cell>
          <cell r="F3282">
            <v>50908.625277999905</v>
          </cell>
          <cell r="G3282">
            <v>981026.71933400014</v>
          </cell>
          <cell r="H3282">
            <v>0.32367926817730397</v>
          </cell>
          <cell r="I3282">
            <v>90.85706372707277</v>
          </cell>
          <cell r="J3282">
            <v>24783605.177077979</v>
          </cell>
          <cell r="K3282">
            <v>0.83302122855722804</v>
          </cell>
          <cell r="L3282">
            <v>77.417996713107655</v>
          </cell>
          <cell r="M3282">
            <v>25364845.855113987</v>
          </cell>
          <cell r="N3282">
            <v>0.82852787426307006</v>
          </cell>
          <cell r="O3282">
            <v>77.960383945922501</v>
          </cell>
          <cell r="P3282"/>
          <cell r="Q3282">
            <v>126285.85555004521</v>
          </cell>
        </row>
        <row r="3283">
          <cell r="D3283">
            <v>42363</v>
          </cell>
          <cell r="E3283" t="str">
            <v/>
          </cell>
          <cell r="F3283">
            <v>52144.795407999103</v>
          </cell>
          <cell r="G3283">
            <v>1033171.5147419992</v>
          </cell>
          <cell r="H3283">
            <v>0.32724853000899029</v>
          </cell>
          <cell r="I3283">
            <v>90.60276546126363</v>
          </cell>
          <cell r="J3283">
            <v>24835749.972485978</v>
          </cell>
          <cell r="K3283">
            <v>0.83124552608024505</v>
          </cell>
          <cell r="L3283">
            <v>77.646995032298932</v>
          </cell>
          <cell r="M3283">
            <v>25329416.168245986</v>
          </cell>
          <cell r="N3283">
            <v>0.82728906909702071</v>
          </cell>
          <cell r="O3283">
            <v>78.118640755451921</v>
          </cell>
          <cell r="P3283"/>
          <cell r="Q3283">
            <v>126285.85555004521</v>
          </cell>
        </row>
        <row r="3284">
          <cell r="D3284">
            <v>42364</v>
          </cell>
          <cell r="E3284" t="str">
            <v/>
          </cell>
          <cell r="F3284">
            <v>45952.52481800034</v>
          </cell>
          <cell r="G3284">
            <v>1079124.0395599995</v>
          </cell>
          <cell r="H3284">
            <v>0.32865731931364206</v>
          </cell>
          <cell r="I3284">
            <v>90.501746479066398</v>
          </cell>
          <cell r="J3284">
            <v>24881702.497303978</v>
          </cell>
          <cell r="K3284">
            <v>0.82927839010765958</v>
          </cell>
          <cell r="L3284">
            <v>77.89969835773239</v>
          </cell>
          <cell r="M3284">
            <v>25288900.210987981</v>
          </cell>
          <cell r="N3284">
            <v>0.82588440069149593</v>
          </cell>
          <cell r="O3284">
            <v>78.297577953307027</v>
          </cell>
          <cell r="P3284"/>
          <cell r="Q3284">
            <v>126285.85555004521</v>
          </cell>
        </row>
        <row r="3285">
          <cell r="D3285">
            <v>42365</v>
          </cell>
          <cell r="E3285" t="str">
            <v/>
          </cell>
          <cell r="F3285">
            <v>42680.548714000921</v>
          </cell>
          <cell r="G3285">
            <v>1121804.5882740004</v>
          </cell>
          <cell r="H3285">
            <v>0.32900215074171368</v>
          </cell>
          <cell r="I3285">
            <v>90.476964845320978</v>
          </cell>
          <cell r="J3285">
            <v>24924383.046017978</v>
          </cell>
          <cell r="K3285">
            <v>0.82721914981591849</v>
          </cell>
          <cell r="L3285">
            <v>78.163109803316161</v>
          </cell>
          <cell r="M3285">
            <v>25259029.520577982</v>
          </cell>
          <cell r="N3285">
            <v>0.82482762768423046</v>
          </cell>
          <cell r="O3285">
            <v>78.431837958611212</v>
          </cell>
          <cell r="P3285"/>
          <cell r="Q3285">
            <v>126285.85555004521</v>
          </cell>
        </row>
        <row r="3286">
          <cell r="D3286">
            <v>42366</v>
          </cell>
          <cell r="E3286" t="str">
            <v/>
          </cell>
          <cell r="F3286">
            <v>47242.656057999535</v>
          </cell>
          <cell r="G3286">
            <v>1169047.2443319999</v>
          </cell>
          <cell r="H3286">
            <v>0.33061253863878576</v>
          </cell>
          <cell r="I3286">
            <v>90.360948523302582</v>
          </cell>
          <cell r="J3286">
            <v>24971625.702075977</v>
          </cell>
          <cell r="K3286">
            <v>0.8253278798552045</v>
          </cell>
          <cell r="L3286">
            <v>78.404006549870715</v>
          </cell>
          <cell r="M3286">
            <v>25204361.251839977</v>
          </cell>
          <cell r="N3286">
            <v>0.82296138355676274</v>
          </cell>
          <cell r="O3286">
            <v>78.668176381314922</v>
          </cell>
          <cell r="P3286"/>
          <cell r="Q3286">
            <v>126285.85555004521</v>
          </cell>
        </row>
        <row r="3287">
          <cell r="D3287">
            <v>42367</v>
          </cell>
          <cell r="E3287" t="str">
            <v/>
          </cell>
          <cell r="F3287">
            <v>50946.392680000943</v>
          </cell>
          <cell r="G3287">
            <v>1219993.6370120009</v>
          </cell>
          <cell r="H3287">
            <v>0.33312318248650497</v>
          </cell>
          <cell r="I3287">
            <v>90.179152061563727</v>
          </cell>
          <cell r="J3287">
            <v>25022572.094755977</v>
          </cell>
          <cell r="K3287">
            <v>0.82357423395810814</v>
          </cell>
          <cell r="L3287">
            <v>78.626480933268056</v>
          </cell>
          <cell r="M3287">
            <v>25179094.253057979</v>
          </cell>
          <cell r="N3287">
            <v>0.82205540942116417</v>
          </cell>
          <cell r="O3287">
            <v>78.782553146556538</v>
          </cell>
          <cell r="P3287"/>
          <cell r="Q3287">
            <v>126285.85555004521</v>
          </cell>
        </row>
        <row r="3288">
          <cell r="D3288">
            <v>42368</v>
          </cell>
          <cell r="E3288" t="str">
            <v/>
          </cell>
          <cell r="F3288">
            <v>58278.077329998756</v>
          </cell>
          <cell r="G3288">
            <v>1278271.7143419997</v>
          </cell>
          <cell r="H3288">
            <v>0.33740165879343476</v>
          </cell>
          <cell r="I3288">
            <v>89.86680990181074</v>
          </cell>
          <cell r="J3288">
            <v>25080850.172085974</v>
          </cell>
          <cell r="K3288">
            <v>0.82207541644270832</v>
          </cell>
          <cell r="L3288">
            <v>78.815937082742877</v>
          </cell>
          <cell r="M3288">
            <v>25164434.660589974</v>
          </cell>
          <cell r="N3288">
            <v>0.8214958937282355</v>
          </cell>
          <cell r="O3288">
            <v>78.853073796943534</v>
          </cell>
          <cell r="P3288"/>
          <cell r="Q3288">
            <v>126285.85555004521</v>
          </cell>
        </row>
        <row r="3289">
          <cell r="D3289">
            <v>42369</v>
          </cell>
          <cell r="E3289" t="str">
            <v>*</v>
          </cell>
          <cell r="F3289">
            <v>60045.0907639996</v>
          </cell>
          <cell r="G3289">
            <v>1338316.8051059993</v>
          </cell>
          <cell r="H3289">
            <v>0.3418554647635958</v>
          </cell>
          <cell r="I3289">
            <v>89.538372104062489</v>
          </cell>
          <cell r="J3289">
            <v>25140895.262849975</v>
          </cell>
          <cell r="K3289">
            <v>0.82064663448889963</v>
          </cell>
          <cell r="L3289">
            <v>78.995941813692511</v>
          </cell>
          <cell r="M3289">
            <v>25140895.262849975</v>
          </cell>
          <cell r="N3289">
            <v>0.82064663448889963</v>
          </cell>
          <cell r="O3289">
            <v>78.959942144434891</v>
          </cell>
          <cell r="P3289"/>
          <cell r="Q3289">
            <v>126285.85555004521</v>
          </cell>
        </row>
        <row r="3290">
          <cell r="D3290">
            <v>42370</v>
          </cell>
          <cell r="E3290" t="str">
            <v/>
          </cell>
          <cell r="F3290">
            <v>91680.352246001086</v>
          </cell>
          <cell r="G3290">
            <v>91680.352246001086</v>
          </cell>
          <cell r="H3290">
            <v>0.65072381182004269</v>
          </cell>
          <cell r="I3290">
            <v>66.627555304503247</v>
          </cell>
          <cell r="J3290">
            <v>91680.352246001086</v>
          </cell>
          <cell r="K3290">
            <v>0.65072381182004269</v>
          </cell>
          <cell r="L3290">
            <v>66.627555304503247</v>
          </cell>
          <cell r="M3290">
            <v>25154627.874021977</v>
          </cell>
          <cell r="N3290">
            <v>0.82114860954473645</v>
          </cell>
          <cell r="O3290">
            <v>82.002228828023036</v>
          </cell>
          <cell r="P3290"/>
          <cell r="Q3290">
            <v>140889.80698212906</v>
          </cell>
        </row>
        <row r="3291">
          <cell r="D3291">
            <v>42371</v>
          </cell>
          <cell r="E3291" t="str">
            <v/>
          </cell>
          <cell r="F3291">
            <v>82084.770807999899</v>
          </cell>
          <cell r="G3291">
            <v>173765.12305400099</v>
          </cell>
          <cell r="H3291">
            <v>0.61667031411307827</v>
          </cell>
          <cell r="I3291">
            <v>69.434825801320997</v>
          </cell>
          <cell r="J3291">
            <v>173765.12305400099</v>
          </cell>
          <cell r="K3291">
            <v>0.61667031411307827</v>
          </cell>
          <cell r="L3291">
            <v>69.434825801320997</v>
          </cell>
          <cell r="M3291">
            <v>25156124.26334798</v>
          </cell>
          <cell r="N3291">
            <v>0.82125118446874334</v>
          </cell>
          <cell r="O3291">
            <v>81.989100539929211</v>
          </cell>
          <cell r="P3291"/>
          <cell r="Q3291">
            <v>140889.80698212906</v>
          </cell>
        </row>
        <row r="3292">
          <cell r="D3292">
            <v>42372</v>
          </cell>
          <cell r="E3292" t="str">
            <v/>
          </cell>
          <cell r="F3292">
            <v>114110.31381600039</v>
          </cell>
          <cell r="G3292">
            <v>287875.43687000137</v>
          </cell>
          <cell r="H3292">
            <v>0.6810888666263758</v>
          </cell>
          <cell r="I3292">
            <v>64.169464694214071</v>
          </cell>
          <cell r="J3292">
            <v>287875.43687000137</v>
          </cell>
          <cell r="K3292">
            <v>0.6810888666263758</v>
          </cell>
          <cell r="L3292">
            <v>64.169464694214071</v>
          </cell>
          <cell r="M3292">
            <v>25201974.345939983</v>
          </cell>
          <cell r="N3292">
            <v>0.82280184589864425</v>
          </cell>
          <cell r="O3292">
            <v>81.790104627685025</v>
          </cell>
          <cell r="P3292"/>
          <cell r="Q3292">
            <v>140889.80698212906</v>
          </cell>
        </row>
        <row r="3293">
          <cell r="D3293">
            <v>42373</v>
          </cell>
          <cell r="E3293" t="str">
            <v/>
          </cell>
          <cell r="F3293">
            <v>174215.7679659999</v>
          </cell>
          <cell r="G3293">
            <v>462091.20483600127</v>
          </cell>
          <cell r="H3293">
            <v>0.8199514477555756</v>
          </cell>
          <cell r="I3293">
            <v>53.656750967759173</v>
          </cell>
          <cell r="J3293">
            <v>462091.20483600127</v>
          </cell>
          <cell r="K3293">
            <v>0.8199514477555756</v>
          </cell>
          <cell r="L3293">
            <v>53.656750967759173</v>
          </cell>
          <cell r="M3293">
            <v>25303811.990151983</v>
          </cell>
          <cell r="N3293">
            <v>0.82618072907647133</v>
          </cell>
          <cell r="O3293">
            <v>81.353075129260972</v>
          </cell>
          <cell r="P3293"/>
          <cell r="Q3293">
            <v>140889.80698212906</v>
          </cell>
        </row>
        <row r="3294">
          <cell r="D3294">
            <v>42374</v>
          </cell>
          <cell r="E3294" t="str">
            <v/>
          </cell>
          <cell r="F3294">
            <v>186457.07828999945</v>
          </cell>
          <cell r="G3294">
            <v>648548.28312600078</v>
          </cell>
          <cell r="H3294">
            <v>0.92064613759924419</v>
          </cell>
          <cell r="I3294">
            <v>46.910989694700248</v>
          </cell>
          <cell r="J3294">
            <v>648548.28312600078</v>
          </cell>
          <cell r="K3294">
            <v>0.92064613759924419</v>
          </cell>
          <cell r="L3294">
            <v>46.910989694700248</v>
          </cell>
          <cell r="M3294">
            <v>25430208.003699984</v>
          </cell>
          <cell r="N3294">
            <v>0.83036194863222801</v>
          </cell>
          <cell r="O3294">
            <v>80.805891767425237</v>
          </cell>
          <cell r="P3294"/>
          <cell r="Q3294">
            <v>140889.80698212906</v>
          </cell>
        </row>
        <row r="3295">
          <cell r="D3295">
            <v>42375</v>
          </cell>
          <cell r="E3295" t="str">
            <v/>
          </cell>
          <cell r="F3295">
            <v>157874.5102660002</v>
          </cell>
          <cell r="G3295">
            <v>806422.79339200095</v>
          </cell>
          <cell r="H3295">
            <v>0.95396396501355873</v>
          </cell>
          <cell r="I3295">
            <v>44.849388818623623</v>
          </cell>
          <cell r="J3295">
            <v>806422.79339200095</v>
          </cell>
          <cell r="K3295">
            <v>0.95396396501355873</v>
          </cell>
          <cell r="L3295">
            <v>44.849388818623623</v>
          </cell>
          <cell r="M3295">
            <v>25515654.960447982</v>
          </cell>
          <cell r="N3295">
            <v>0.83320653551130741</v>
          </cell>
          <cell r="O3295">
            <v>80.429677039122836</v>
          </cell>
          <cell r="P3295"/>
          <cell r="Q3295">
            <v>140889.80698212906</v>
          </cell>
        </row>
        <row r="3296">
          <cell r="D3296">
            <v>42376</v>
          </cell>
          <cell r="E3296" t="str">
            <v/>
          </cell>
          <cell r="F3296">
            <v>201943.10613999952</v>
          </cell>
          <cell r="G3296">
            <v>1008365.8995320005</v>
          </cell>
          <cell r="H3296">
            <v>1.0224463674649396</v>
          </cell>
          <cell r="I3296">
            <v>40.873656034289716</v>
          </cell>
          <cell r="J3296">
            <v>1008365.8995320005</v>
          </cell>
          <cell r="K3296">
            <v>1.0224463674649396</v>
          </cell>
          <cell r="L3296">
            <v>40.873656034289716</v>
          </cell>
          <cell r="M3296">
            <v>25654193.68053798</v>
          </cell>
          <cell r="N3296">
            <v>0.83778530478752522</v>
          </cell>
          <cell r="O3296">
            <v>79.817540250820173</v>
          </cell>
          <cell r="P3296"/>
          <cell r="Q3296">
            <v>140889.80698212906</v>
          </cell>
        </row>
        <row r="3297">
          <cell r="D3297">
            <v>42377</v>
          </cell>
          <cell r="E3297" t="str">
            <v/>
          </cell>
          <cell r="F3297">
            <v>298159.12891599978</v>
          </cell>
          <cell r="G3297">
            <v>1306525.0284480003</v>
          </cell>
          <cell r="H3297">
            <v>1.1591727751938472</v>
          </cell>
          <cell r="I3297">
            <v>33.934963693828166</v>
          </cell>
          <cell r="J3297">
            <v>1306525.0284480003</v>
          </cell>
          <cell r="K3297">
            <v>1.1591727751938472</v>
          </cell>
          <cell r="L3297">
            <v>33.934963693828166</v>
          </cell>
          <cell r="M3297">
            <v>25892241.38092798</v>
          </cell>
          <cell r="N3297">
            <v>0.84561453654593088</v>
          </cell>
          <cell r="O3297">
            <v>78.752690175392033</v>
          </cell>
          <cell r="P3297"/>
          <cell r="Q3297">
            <v>140889.80698212906</v>
          </cell>
        </row>
        <row r="3298">
          <cell r="D3298">
            <v>42378</v>
          </cell>
          <cell r="E3298" t="str">
            <v/>
          </cell>
          <cell r="F3298">
            <v>339360.40461000026</v>
          </cell>
          <cell r="G3298">
            <v>1645885.4330580006</v>
          </cell>
          <cell r="H3298">
            <v>1.2980084446553564</v>
          </cell>
          <cell r="I3298">
            <v>28.10986341924928</v>
          </cell>
          <cell r="J3298">
            <v>1645885.4330580006</v>
          </cell>
          <cell r="K3298">
            <v>1.2980084446553564</v>
          </cell>
          <cell r="L3298">
            <v>28.10986341924928</v>
          </cell>
          <cell r="M3298">
            <v>26169654.480195981</v>
          </cell>
          <cell r="N3298">
            <v>0.85473051167395209</v>
          </cell>
          <cell r="O3298">
            <v>77.485364700752484</v>
          </cell>
          <cell r="P3298"/>
          <cell r="Q3298">
            <v>140889.80698212906</v>
          </cell>
        </row>
        <row r="3299">
          <cell r="D3299">
            <v>42379</v>
          </cell>
          <cell r="E3299" t="str">
            <v/>
          </cell>
          <cell r="F3299">
            <v>481492.99556800007</v>
          </cell>
          <cell r="G3299">
            <v>2127378.4286260009</v>
          </cell>
          <cell r="H3299">
            <v>1.5099590766675153</v>
          </cell>
          <cell r="I3299">
            <v>21.166737947964453</v>
          </cell>
          <cell r="J3299">
            <v>2127378.4286260009</v>
          </cell>
          <cell r="K3299">
            <v>1.5099590766675153</v>
          </cell>
          <cell r="L3299">
            <v>21.166737947964453</v>
          </cell>
          <cell r="M3299">
            <v>26604746.335209981</v>
          </cell>
          <cell r="N3299">
            <v>0.86899798385000604</v>
          </cell>
          <cell r="O3299">
            <v>75.447146933197402</v>
          </cell>
          <cell r="P3299"/>
          <cell r="Q3299">
            <v>140889.80698212906</v>
          </cell>
        </row>
        <row r="3300">
          <cell r="D3300">
            <v>42380</v>
          </cell>
          <cell r="E3300" t="str">
            <v/>
          </cell>
          <cell r="F3300">
            <v>505224.3699840011</v>
          </cell>
          <cell r="G3300">
            <v>2632602.7986100018</v>
          </cell>
          <cell r="H3300">
            <v>1.698685889865126</v>
          </cell>
          <cell r="I3300">
            <v>16.533015459559451</v>
          </cell>
          <cell r="J3300">
            <v>2632602.7986100018</v>
          </cell>
          <cell r="K3300">
            <v>1.698685889865126</v>
          </cell>
          <cell r="L3300">
            <v>16.533015459559451</v>
          </cell>
          <cell r="M3300">
            <v>27033515.747369979</v>
          </cell>
          <cell r="N3300">
            <v>0.88306079885087019</v>
          </cell>
          <cell r="O3300">
            <v>73.379707857626954</v>
          </cell>
          <cell r="P3300"/>
          <cell r="Q3300">
            <v>140889.80698212906</v>
          </cell>
        </row>
        <row r="3301">
          <cell r="D3301">
            <v>42381</v>
          </cell>
          <cell r="E3301" t="str">
            <v/>
          </cell>
          <cell r="F3301">
            <v>383212.77593599999</v>
          </cell>
          <cell r="G3301">
            <v>3015815.5745460019</v>
          </cell>
          <cell r="H3301">
            <v>1.783790963510782</v>
          </cell>
          <cell r="I3301">
            <v>14.818808307950782</v>
          </cell>
          <cell r="J3301">
            <v>3015815.5745460019</v>
          </cell>
          <cell r="K3301">
            <v>1.783790963510782</v>
          </cell>
          <cell r="L3301">
            <v>14.818808307950782</v>
          </cell>
          <cell r="M3301">
            <v>27364816.467439979</v>
          </cell>
          <cell r="N3301">
            <v>0.89394139221994706</v>
          </cell>
          <cell r="O3301">
            <v>71.745363662765399</v>
          </cell>
          <cell r="P3301"/>
          <cell r="Q3301">
            <v>140889.80698212906</v>
          </cell>
        </row>
        <row r="3302">
          <cell r="D3302">
            <v>42382</v>
          </cell>
          <cell r="E3302" t="str">
            <v/>
          </cell>
          <cell r="F3302">
            <v>278301.80743999849</v>
          </cell>
          <cell r="G3302">
            <v>3294117.3819860006</v>
          </cell>
          <cell r="H3302">
            <v>1.7985236135662754</v>
          </cell>
          <cell r="I3302">
            <v>14.542515627481789</v>
          </cell>
          <cell r="J3302">
            <v>3294117.3819860006</v>
          </cell>
          <cell r="K3302">
            <v>1.7985236135662754</v>
          </cell>
          <cell r="L3302">
            <v>14.542515627481789</v>
          </cell>
          <cell r="M3302">
            <v>27584039.947923981</v>
          </cell>
          <cell r="N3302">
            <v>0.90116188228045513</v>
          </cell>
          <cell r="O3302">
            <v>70.646120558159367</v>
          </cell>
          <cell r="P3302"/>
          <cell r="Q3302">
            <v>140889.80698212906</v>
          </cell>
        </row>
        <row r="3303">
          <cell r="D3303">
            <v>42383</v>
          </cell>
          <cell r="E3303" t="str">
            <v/>
          </cell>
          <cell r="F3303">
            <v>272950.71455199993</v>
          </cell>
          <cell r="G3303">
            <v>3567068.0965380007</v>
          </cell>
          <cell r="H3303">
            <v>1.808438692491511</v>
          </cell>
          <cell r="I3303">
            <v>14.359785901278798</v>
          </cell>
          <cell r="J3303">
            <v>3567068.0965380007</v>
          </cell>
          <cell r="K3303">
            <v>1.808438692491511</v>
          </cell>
          <cell r="L3303">
            <v>14.359785901278798</v>
          </cell>
          <cell r="M3303">
            <v>27811472.456107978</v>
          </cell>
          <cell r="N3303">
            <v>0.90865152178735842</v>
          </cell>
          <cell r="O3303">
            <v>69.494929722156229</v>
          </cell>
          <cell r="P3303"/>
          <cell r="Q3303">
            <v>140889.80698212906</v>
          </cell>
        </row>
        <row r="3304">
          <cell r="D3304">
            <v>42384</v>
          </cell>
          <cell r="E3304" t="str">
            <v/>
          </cell>
          <cell r="F3304">
            <v>249344.73165599976</v>
          </cell>
          <cell r="G3304">
            <v>3816412.8281940003</v>
          </cell>
          <cell r="H3304">
            <v>1.8058618102292694</v>
          </cell>
          <cell r="I3304">
            <v>14.407030444699576</v>
          </cell>
          <cell r="J3304">
            <v>3816412.8281940003</v>
          </cell>
          <cell r="K3304">
            <v>1.8058618102292694</v>
          </cell>
          <cell r="L3304">
            <v>14.407030444699576</v>
          </cell>
          <cell r="M3304">
            <v>27999152.500267979</v>
          </cell>
          <cell r="N3304">
            <v>0.91484327160889567</v>
          </cell>
          <cell r="O3304">
            <v>68.535674952082687</v>
          </cell>
          <cell r="P3304"/>
          <cell r="Q3304">
            <v>140889.80698212906</v>
          </cell>
        </row>
        <row r="3305">
          <cell r="D3305">
            <v>42385</v>
          </cell>
          <cell r="E3305" t="str">
            <v/>
          </cell>
          <cell r="F3305">
            <v>215911.569974001</v>
          </cell>
          <cell r="G3305">
            <v>4032324.3981680013</v>
          </cell>
          <cell r="H3305">
            <v>1.788775783598505</v>
          </cell>
          <cell r="I3305">
            <v>14.724678525455559</v>
          </cell>
          <cell r="J3305">
            <v>4032324.3981680013</v>
          </cell>
          <cell r="K3305">
            <v>1.788775783598505</v>
          </cell>
          <cell r="L3305">
            <v>14.724678525455559</v>
          </cell>
          <cell r="M3305">
            <v>28136319.585999977</v>
          </cell>
          <cell r="N3305">
            <v>0.91938526574950097</v>
          </cell>
          <cell r="O3305">
            <v>67.828102684844765</v>
          </cell>
          <cell r="P3305"/>
          <cell r="Q3305">
            <v>140889.80698212906</v>
          </cell>
        </row>
        <row r="3306">
          <cell r="D3306">
            <v>42386</v>
          </cell>
          <cell r="E3306" t="str">
            <v/>
          </cell>
          <cell r="F3306">
            <v>180701.58156799956</v>
          </cell>
          <cell r="G3306">
            <v>4213025.9797360012</v>
          </cell>
          <cell r="H3306">
            <v>1.7589991990191627</v>
          </cell>
          <cell r="I3306">
            <v>15.29696341472383</v>
          </cell>
          <cell r="J3306">
            <v>4213025.9797360012</v>
          </cell>
          <cell r="K3306">
            <v>1.7589991990191627</v>
          </cell>
          <cell r="L3306">
            <v>15.29696341472383</v>
          </cell>
          <cell r="M3306">
            <v>28233181.556957975</v>
          </cell>
          <cell r="N3306">
            <v>0.92261075447664043</v>
          </cell>
          <cell r="O3306">
            <v>67.323788796945976</v>
          </cell>
          <cell r="P3306"/>
          <cell r="Q3306">
            <v>140889.80698212906</v>
          </cell>
        </row>
        <row r="3307">
          <cell r="D3307">
            <v>42387</v>
          </cell>
          <cell r="E3307" t="str">
            <v/>
          </cell>
          <cell r="F3307">
            <v>164233.75264799999</v>
          </cell>
          <cell r="G3307">
            <v>4377259.7323840009</v>
          </cell>
          <cell r="H3307">
            <v>1.7260375427613548</v>
          </cell>
          <cell r="I3307">
            <v>15.95931640583359</v>
          </cell>
          <cell r="J3307">
            <v>4377259.7323840009</v>
          </cell>
          <cell r="K3307">
            <v>1.7260375427613548</v>
          </cell>
          <cell r="L3307">
            <v>15.95931640583359</v>
          </cell>
          <cell r="M3307">
            <v>28328070.357547972</v>
          </cell>
          <cell r="N3307">
            <v>0.92577218173754627</v>
          </cell>
          <cell r="O3307">
            <v>66.828123738518372</v>
          </cell>
          <cell r="P3307"/>
          <cell r="Q3307">
            <v>140889.80698212906</v>
          </cell>
        </row>
        <row r="3308">
          <cell r="D3308">
            <v>42388</v>
          </cell>
          <cell r="E3308" t="str">
            <v/>
          </cell>
          <cell r="F3308">
            <v>156308.10875199985</v>
          </cell>
          <cell r="G3308">
            <v>4533567.8411360011</v>
          </cell>
          <cell r="H3308">
            <v>1.6935847869694791</v>
          </cell>
          <cell r="I3308">
            <v>16.642506805425448</v>
          </cell>
          <cell r="J3308">
            <v>4533567.8411360011</v>
          </cell>
          <cell r="K3308">
            <v>1.6935847869694791</v>
          </cell>
          <cell r="L3308">
            <v>16.642506805425448</v>
          </cell>
          <cell r="M3308">
            <v>28400395.796621971</v>
          </cell>
          <cell r="N3308">
            <v>0.92819659554394462</v>
          </cell>
          <cell r="O3308">
            <v>66.447153629059315</v>
          </cell>
          <cell r="P3308"/>
          <cell r="Q3308">
            <v>140889.80698212906</v>
          </cell>
        </row>
        <row r="3309">
          <cell r="D3309">
            <v>42389</v>
          </cell>
          <cell r="E3309" t="str">
            <v/>
          </cell>
          <cell r="F3309">
            <v>139040.20862200003</v>
          </cell>
          <cell r="G3309">
            <v>4672608.0497580012</v>
          </cell>
          <cell r="H3309">
            <v>1.6582491486948701</v>
          </cell>
          <cell r="I3309">
            <v>17.423244564864394</v>
          </cell>
          <cell r="J3309">
            <v>4672608.0497580012</v>
          </cell>
          <cell r="K3309">
            <v>1.6582491486948701</v>
          </cell>
          <cell r="L3309">
            <v>17.423244564864394</v>
          </cell>
          <cell r="M3309">
            <v>28456084.620001972</v>
          </cell>
          <cell r="N3309">
            <v>0.93007756476410408</v>
          </cell>
          <cell r="O3309">
            <v>66.151096828334246</v>
          </cell>
          <cell r="P3309"/>
          <cell r="Q3309">
            <v>140889.80698212906</v>
          </cell>
        </row>
        <row r="3310">
          <cell r="D3310">
            <v>42390</v>
          </cell>
          <cell r="E3310" t="str">
            <v/>
          </cell>
          <cell r="F3310">
            <v>125732.49736000104</v>
          </cell>
          <cell r="G3310">
            <v>4798340.5471180025</v>
          </cell>
          <cell r="H3310">
            <v>1.6217809641445669</v>
          </cell>
          <cell r="I3310">
            <v>18.271442360062849</v>
          </cell>
          <cell r="J3310">
            <v>4798340.5471180025</v>
          </cell>
          <cell r="K3310">
            <v>1.6217809641445669</v>
          </cell>
          <cell r="L3310">
            <v>18.271442360062849</v>
          </cell>
          <cell r="M3310">
            <v>28493768.377387971</v>
          </cell>
          <cell r="N3310">
            <v>0.93137025233270909</v>
          </cell>
          <cell r="O3310">
            <v>65.947399764019309</v>
          </cell>
          <cell r="P3310"/>
          <cell r="Q3310">
            <v>140889.80698212906</v>
          </cell>
        </row>
        <row r="3311">
          <cell r="D3311">
            <v>42391</v>
          </cell>
          <cell r="E3311" t="str">
            <v/>
          </cell>
          <cell r="F3311">
            <v>136057.77458199879</v>
          </cell>
          <cell r="G3311">
            <v>4934398.3217000011</v>
          </cell>
          <cell r="H3311">
            <v>1.5919592595722369</v>
          </cell>
          <cell r="I3311">
            <v>18.998742406632196</v>
          </cell>
          <cell r="J3311">
            <v>4934398.3217000011</v>
          </cell>
          <cell r="K3311">
            <v>1.5919592595722369</v>
          </cell>
          <cell r="L3311">
            <v>18.998742406632196</v>
          </cell>
          <cell r="M3311">
            <v>28526997.56161397</v>
          </cell>
          <cell r="N3311">
            <v>0.93251749396754113</v>
          </cell>
          <cell r="O3311">
            <v>65.766468282939641</v>
          </cell>
          <cell r="P3311"/>
          <cell r="Q3311">
            <v>140889.80698212906</v>
          </cell>
        </row>
        <row r="3312">
          <cell r="D3312">
            <v>42392</v>
          </cell>
          <cell r="E3312" t="str">
            <v/>
          </cell>
          <cell r="F3312">
            <v>135605.60908800105</v>
          </cell>
          <cell r="G3312">
            <v>5070003.930788002</v>
          </cell>
          <cell r="H3312">
            <v>1.56459120950093</v>
          </cell>
          <cell r="I3312">
            <v>19.694134418610766</v>
          </cell>
          <cell r="J3312">
            <v>5070003.930788002</v>
          </cell>
          <cell r="K3312">
            <v>1.56459120950093</v>
          </cell>
          <cell r="L3312">
            <v>19.694134418610766</v>
          </cell>
          <cell r="M3312">
            <v>28569218.53272197</v>
          </cell>
          <cell r="N3312">
            <v>0.93395883722143058</v>
          </cell>
          <cell r="O3312">
            <v>65.538956878528793</v>
          </cell>
          <cell r="P3312"/>
          <cell r="Q3312">
            <v>140889.80698212906</v>
          </cell>
        </row>
        <row r="3313">
          <cell r="D3313">
            <v>42393</v>
          </cell>
          <cell r="E3313" t="str">
            <v/>
          </cell>
          <cell r="F3313">
            <v>137088.3932820005</v>
          </cell>
          <cell r="G3313">
            <v>5207092.3240700029</v>
          </cell>
          <cell r="H3313">
            <v>1.5399423479734324</v>
          </cell>
          <cell r="I3313">
            <v>20.344252799858431</v>
          </cell>
          <cell r="J3313">
            <v>5207092.3240700029</v>
          </cell>
          <cell r="K3313">
            <v>1.5399423479734324</v>
          </cell>
          <cell r="L3313">
            <v>20.344252799858431</v>
          </cell>
          <cell r="M3313">
            <v>28625182.886621967</v>
          </cell>
          <cell r="N3313">
            <v>0.93584968491971876</v>
          </cell>
          <cell r="O3313">
            <v>65.240173572246775</v>
          </cell>
          <cell r="P3313"/>
          <cell r="Q3313">
            <v>140889.80698212906</v>
          </cell>
        </row>
        <row r="3314">
          <cell r="D3314">
            <v>42394</v>
          </cell>
          <cell r="E3314" t="str">
            <v/>
          </cell>
          <cell r="F3314">
            <v>131700.72863599897</v>
          </cell>
          <cell r="G3314">
            <v>5338793.0527060023</v>
          </cell>
          <cell r="H3314">
            <v>1.5157357844583306</v>
          </cell>
          <cell r="I3314">
            <v>21.005506127636753</v>
          </cell>
          <cell r="J3314">
            <v>5338793.0527060023</v>
          </cell>
          <cell r="K3314">
            <v>1.5157357844583306</v>
          </cell>
          <cell r="L3314">
            <v>21.005506127636753</v>
          </cell>
          <cell r="M3314">
            <v>28677043.866393968</v>
          </cell>
          <cell r="N3314">
            <v>0.93760661906394038</v>
          </cell>
          <cell r="O3314">
            <v>64.962242135858233</v>
          </cell>
          <cell r="P3314"/>
          <cell r="Q3314">
            <v>140889.80698212906</v>
          </cell>
        </row>
        <row r="3315">
          <cell r="D3315">
            <v>42395</v>
          </cell>
          <cell r="E3315" t="str">
            <v/>
          </cell>
          <cell r="F3315">
            <v>121079.77764600021</v>
          </cell>
          <cell r="G3315">
            <v>5459872.8303520028</v>
          </cell>
          <cell r="H3315">
            <v>1.490491848614208</v>
          </cell>
          <cell r="I3315">
            <v>21.720045143569934</v>
          </cell>
          <cell r="J3315">
            <v>5459872.8303520028</v>
          </cell>
          <cell r="K3315">
            <v>1.490491848614208</v>
          </cell>
          <cell r="L3315">
            <v>21.720045143569934</v>
          </cell>
          <cell r="M3315">
            <v>28722930.714251969</v>
          </cell>
          <cell r="N3315">
            <v>0.9391684441990511</v>
          </cell>
          <cell r="O3315">
            <v>64.714938886905685</v>
          </cell>
          <cell r="P3315"/>
          <cell r="Q3315">
            <v>140889.80698212906</v>
          </cell>
        </row>
        <row r="3316">
          <cell r="D3316">
            <v>42396</v>
          </cell>
          <cell r="E3316" t="str">
            <v/>
          </cell>
          <cell r="F3316">
            <v>111139.63191599968</v>
          </cell>
          <cell r="G3316">
            <v>5571012.4622680023</v>
          </cell>
          <cell r="H3316">
            <v>1.4645047737554717</v>
          </cell>
          <cell r="I3316">
            <v>22.483210156939968</v>
          </cell>
          <cell r="J3316">
            <v>5571012.4622680023</v>
          </cell>
          <cell r="K3316">
            <v>1.4645047737554717</v>
          </cell>
          <cell r="L3316">
            <v>22.483210156939968</v>
          </cell>
          <cell r="M3316">
            <v>28744943.242401969</v>
          </cell>
          <cell r="N3316">
            <v>0.9399497919616302</v>
          </cell>
          <cell r="O3316">
            <v>64.591138542143085</v>
          </cell>
          <cell r="P3316"/>
          <cell r="Q3316">
            <v>140889.80698212906</v>
          </cell>
        </row>
        <row r="3317">
          <cell r="D3317">
            <v>42397</v>
          </cell>
          <cell r="E3317" t="str">
            <v/>
          </cell>
          <cell r="F3317">
            <v>104322.57650400113</v>
          </cell>
          <cell r="G3317">
            <v>5675335.0387720037</v>
          </cell>
          <cell r="H3317">
            <v>1.4386458569334983</v>
          </cell>
          <cell r="I3317">
            <v>23.271438579384185</v>
          </cell>
          <cell r="J3317">
            <v>5675335.0387720037</v>
          </cell>
          <cell r="K3317">
            <v>1.4386458569334983</v>
          </cell>
          <cell r="L3317">
            <v>23.271438579384185</v>
          </cell>
          <cell r="M3317">
            <v>28795213.884253968</v>
          </cell>
          <cell r="N3317">
            <v>0.94165533332800744</v>
          </cell>
          <cell r="O3317">
            <v>64.320728168596148</v>
          </cell>
          <cell r="P3317"/>
          <cell r="Q3317">
            <v>140889.80698212906</v>
          </cell>
        </row>
        <row r="3318">
          <cell r="D3318">
            <v>42398</v>
          </cell>
          <cell r="E3318" t="str">
            <v/>
          </cell>
          <cell r="F3318">
            <v>119854.1801539993</v>
          </cell>
          <cell r="G3318">
            <v>5795189.2189260032</v>
          </cell>
          <cell r="H3318">
            <v>1.4183716712934109</v>
          </cell>
          <cell r="I3318">
            <v>23.910243116905239</v>
          </cell>
          <cell r="J3318">
            <v>5795189.2189260032</v>
          </cell>
          <cell r="K3318">
            <v>1.4183716712934109</v>
          </cell>
          <cell r="L3318">
            <v>23.910243116905239</v>
          </cell>
          <cell r="M3318">
            <v>28827243.285595965</v>
          </cell>
          <cell r="N3318">
            <v>0.94276453775861291</v>
          </cell>
          <cell r="O3318">
            <v>64.14474141066357</v>
          </cell>
          <cell r="P3318"/>
          <cell r="Q3318">
            <v>140889.80698212906</v>
          </cell>
        </row>
        <row r="3319">
          <cell r="D3319">
            <v>42399</v>
          </cell>
          <cell r="E3319" t="str">
            <v/>
          </cell>
          <cell r="F3319">
            <v>109805.24180200067</v>
          </cell>
          <cell r="G3319">
            <v>5904994.4607280036</v>
          </cell>
          <cell r="H3319">
            <v>1.3970716044482943</v>
          </cell>
          <cell r="I3319">
            <v>24.601706289496306</v>
          </cell>
          <cell r="J3319">
            <v>5904994.4607280036</v>
          </cell>
          <cell r="K3319">
            <v>1.3970716044482943</v>
          </cell>
          <cell r="L3319">
            <v>24.601706289496306</v>
          </cell>
          <cell r="M3319">
            <v>28706639.372295965</v>
          </cell>
          <cell r="N3319">
            <v>0.93888184910396477</v>
          </cell>
          <cell r="O3319">
            <v>64.760335184334849</v>
          </cell>
          <cell r="P3319"/>
          <cell r="Q3319">
            <v>140889.80698212906</v>
          </cell>
        </row>
        <row r="3320">
          <cell r="D3320">
            <v>42400</v>
          </cell>
          <cell r="E3320" t="str">
            <v>*</v>
          </cell>
          <cell r="F3320">
            <v>119072.30422199884</v>
          </cell>
          <cell r="G3320">
            <v>6024066.7649500025</v>
          </cell>
          <cell r="H3320">
            <v>1.3792675177550267</v>
          </cell>
          <cell r="I3320">
            <v>25.196114414275527</v>
          </cell>
          <cell r="J3320">
            <v>6024066.7649500025</v>
          </cell>
          <cell r="K3320">
            <v>1.3792675177550267</v>
          </cell>
          <cell r="L3320">
            <v>25.196114414275527</v>
          </cell>
          <cell r="M3320">
            <v>28535863.916435964</v>
          </cell>
          <cell r="N3320">
            <v>0.93335762903062003</v>
          </cell>
          <cell r="O3320">
            <v>65.633881857545902</v>
          </cell>
          <cell r="P3320"/>
          <cell r="Q3320">
            <v>140889.80698212906</v>
          </cell>
        </row>
        <row r="3321">
          <cell r="D3321">
            <v>42401</v>
          </cell>
          <cell r="F3321">
            <v>38803.483540000656</v>
          </cell>
          <cell r="G3321">
            <v>38803.483540000656</v>
          </cell>
          <cell r="H3321">
            <v>0.31517963472772975</v>
          </cell>
          <cell r="I3321">
            <v>96.163725187777388</v>
          </cell>
          <cell r="J3321">
            <v>6062870.2484900029</v>
          </cell>
          <cell r="K3321">
            <v>1.3500948548426897</v>
          </cell>
          <cell r="L3321">
            <v>26.086185673318816</v>
          </cell>
          <cell r="M3321">
            <v>28328159.516421963</v>
          </cell>
          <cell r="N3321">
            <v>0.9265218767878749</v>
          </cell>
          <cell r="O3321">
            <v>65.381556931003175</v>
          </cell>
          <cell r="P3321"/>
          <cell r="Q3321">
            <v>123115.45310826105</v>
          </cell>
        </row>
        <row r="3322">
          <cell r="D3322">
            <v>42402</v>
          </cell>
          <cell r="F3322">
            <v>95799.236876000039</v>
          </cell>
          <cell r="G3322">
            <v>134602.72041600069</v>
          </cell>
          <cell r="H3322">
            <v>0.54665241859459501</v>
          </cell>
          <cell r="I3322">
            <v>80.665050264791248</v>
          </cell>
          <cell r="J3322">
            <v>6158669.4853660027</v>
          </cell>
          <cell r="K3322">
            <v>1.3348323651031895</v>
          </cell>
          <cell r="L3322">
            <v>26.687702207608744</v>
          </cell>
          <cell r="M3322">
            <v>28364302.499223962</v>
          </cell>
          <cell r="N3322">
            <v>0.92766183745499931</v>
          </cell>
          <cell r="O3322">
            <v>65.211833857648898</v>
          </cell>
          <cell r="P3322"/>
          <cell r="Q3322">
            <v>123115.45310826105</v>
          </cell>
        </row>
        <row r="3323">
          <cell r="D3323">
            <v>42403</v>
          </cell>
          <cell r="F3323">
            <v>83620.897367999336</v>
          </cell>
          <cell r="G3323">
            <v>218223.61778400003</v>
          </cell>
          <cell r="H3323">
            <v>0.59083733269482708</v>
          </cell>
          <cell r="I3323">
            <v>76.973177404745059</v>
          </cell>
          <cell r="J3323">
            <v>6242290.3827340016</v>
          </cell>
          <cell r="K3323">
            <v>1.3177923016692576</v>
          </cell>
          <cell r="L3323">
            <v>27.375788022667123</v>
          </cell>
          <cell r="M3323">
            <v>28242988.839353964</v>
          </cell>
          <cell r="N3323">
            <v>0.9236522683718148</v>
          </cell>
          <cell r="O3323">
            <v>65.808347790822765</v>
          </cell>
          <cell r="P3323"/>
          <cell r="Q3323">
            <v>123115.45310826105</v>
          </cell>
        </row>
        <row r="3324">
          <cell r="D3324">
            <v>42404</v>
          </cell>
          <cell r="F3324">
            <v>73731.866595999818</v>
          </cell>
          <cell r="G3324">
            <v>291955.48437999986</v>
          </cell>
          <cell r="H3324">
            <v>0.59284898241667128</v>
          </cell>
          <cell r="I3324">
            <v>76.803213474501547</v>
          </cell>
          <cell r="J3324">
            <v>6316022.2493300019</v>
          </cell>
          <cell r="K3324">
            <v>1.2995808006170129</v>
          </cell>
          <cell r="L3324">
            <v>28.13084924477026</v>
          </cell>
          <cell r="M3324">
            <v>28117508.33925597</v>
          </cell>
          <cell r="N3324">
            <v>0.91950679847700156</v>
          </cell>
          <cell r="O3324">
            <v>66.423657495304369</v>
          </cell>
          <cell r="P3324"/>
          <cell r="Q3324">
            <v>123115.45310826105</v>
          </cell>
        </row>
        <row r="3325">
          <cell r="D3325">
            <v>42405</v>
          </cell>
          <cell r="F3325">
            <v>89600.467947999728</v>
          </cell>
          <cell r="G3325">
            <v>381555.95232799958</v>
          </cell>
          <cell r="H3325">
            <v>0.6198343793487564</v>
          </cell>
          <cell r="I3325">
            <v>74.51408773117474</v>
          </cell>
          <cell r="J3325">
            <v>6405622.7172780018</v>
          </cell>
          <cell r="K3325">
            <v>1.2854536216663275</v>
          </cell>
          <cell r="L3325">
            <v>28.7308584581235</v>
          </cell>
          <cell r="M3325">
            <v>28018829.465921979</v>
          </cell>
          <cell r="N3325">
            <v>0.91623813994258563</v>
          </cell>
          <cell r="O3325">
            <v>66.907688204668659</v>
          </cell>
          <cell r="P3325"/>
          <cell r="Q3325">
            <v>123115.45310826105</v>
          </cell>
        </row>
        <row r="3326">
          <cell r="D3326">
            <v>42406</v>
          </cell>
          <cell r="F3326">
            <v>94838.914672001469</v>
          </cell>
          <cell r="G3326">
            <v>476394.86700000102</v>
          </cell>
          <cell r="H3326">
            <v>0.64491615386559853</v>
          </cell>
          <cell r="I3326">
            <v>72.378672944508921</v>
          </cell>
          <cell r="J3326">
            <v>6500461.6319500031</v>
          </cell>
          <cell r="K3326">
            <v>1.2730335563821225</v>
          </cell>
          <cell r="L3326">
            <v>29.268861758858435</v>
          </cell>
          <cell r="M3326">
            <v>27949290.604509979</v>
          </cell>
          <cell r="N3326">
            <v>0.91392263684382435</v>
          </cell>
          <cell r="O3326">
            <v>67.249915800702695</v>
          </cell>
          <cell r="P3326"/>
          <cell r="Q3326">
            <v>123115.45310826105</v>
          </cell>
        </row>
        <row r="3327">
          <cell r="D3327">
            <v>42407</v>
          </cell>
          <cell r="F3327">
            <v>114199.63802199853</v>
          </cell>
          <cell r="G3327">
            <v>590594.50502199959</v>
          </cell>
          <cell r="H3327">
            <v>0.68529694237798389</v>
          </cell>
          <cell r="I3327">
            <v>68.948291708571645</v>
          </cell>
          <cell r="J3327">
            <v>6614661.2699720012</v>
          </cell>
          <cell r="K3327">
            <v>1.2649005911036824</v>
          </cell>
          <cell r="L3327">
            <v>29.626555471557726</v>
          </cell>
          <cell r="M3327">
            <v>27917573.698649976</v>
          </cell>
          <cell r="N3327">
            <v>0.91284403996927577</v>
          </cell>
          <cell r="O3327">
            <v>67.409134301042982</v>
          </cell>
          <cell r="P3327"/>
          <cell r="Q3327">
            <v>123115.45310826105</v>
          </cell>
        </row>
        <row r="3328">
          <cell r="D3328">
            <v>42408</v>
          </cell>
          <cell r="F3328">
            <v>101191.71489400041</v>
          </cell>
          <cell r="G3328">
            <v>691786.21991600003</v>
          </cell>
          <cell r="H3328">
            <v>0.70237549638435781</v>
          </cell>
          <cell r="I3328">
            <v>67.507024657009282</v>
          </cell>
          <cell r="J3328">
            <v>6715852.9848660016</v>
          </cell>
          <cell r="K3328">
            <v>1.2547115174635617</v>
          </cell>
          <cell r="L3328">
            <v>30.080776893453542</v>
          </cell>
          <cell r="M3328">
            <v>27856263.413177975</v>
          </cell>
          <cell r="N3328">
            <v>0.91079794580661966</v>
          </cell>
          <cell r="O3328">
            <v>67.710813697488348</v>
          </cell>
          <cell r="P3328"/>
          <cell r="Q3328">
            <v>123115.45310826105</v>
          </cell>
        </row>
        <row r="3329">
          <cell r="D3329">
            <v>42409</v>
          </cell>
          <cell r="F3329">
            <v>116472.4191179997</v>
          </cell>
          <cell r="G3329">
            <v>808258.63903399976</v>
          </cell>
          <cell r="H3329">
            <v>0.72944957908128072</v>
          </cell>
          <cell r="I3329">
            <v>65.241195238145195</v>
          </cell>
          <cell r="J3329">
            <v>6832325.4039840009</v>
          </cell>
          <cell r="K3329">
            <v>1.2477713104370034</v>
          </cell>
          <cell r="L3329">
            <v>30.394087464988207</v>
          </cell>
          <cell r="M3329">
            <v>27842503.768019971</v>
          </cell>
          <cell r="N3329">
            <v>0.91030669896954608</v>
          </cell>
          <cell r="O3329">
            <v>67.78317233114916</v>
          </cell>
          <cell r="P3329"/>
          <cell r="Q3329">
            <v>123115.45310826105</v>
          </cell>
        </row>
        <row r="3330">
          <cell r="D3330">
            <v>42410</v>
          </cell>
          <cell r="F3330">
            <v>165457.42096800072</v>
          </cell>
          <cell r="G3330">
            <v>973716.06000200054</v>
          </cell>
          <cell r="H3330">
            <v>0.79089670339414431</v>
          </cell>
          <cell r="I3330">
            <v>60.218714701922934</v>
          </cell>
          <cell r="J3330">
            <v>6997782.8249520017</v>
          </cell>
          <cell r="K3330">
            <v>1.2498856243324585</v>
          </cell>
          <cell r="L3330">
            <v>30.298299838356169</v>
          </cell>
          <cell r="M3330">
            <v>27894991.317325972</v>
          </cell>
          <cell r="N3330">
            <v>0.9119813409679397</v>
          </cell>
          <cell r="O3330">
            <v>67.536389937310616</v>
          </cell>
          <cell r="P3330"/>
          <cell r="Q3330">
            <v>123115.45310826105</v>
          </cell>
        </row>
        <row r="3331">
          <cell r="D3331">
            <v>42411</v>
          </cell>
          <cell r="F3331">
            <v>209276.68404600015</v>
          </cell>
          <cell r="G3331">
            <v>1182992.7440480008</v>
          </cell>
          <cell r="H3331">
            <v>0.87352799505099921</v>
          </cell>
          <cell r="I3331">
            <v>53.816345104656328</v>
          </cell>
          <cell r="J3331">
            <v>7207059.5089980019</v>
          </cell>
          <cell r="K3331">
            <v>1.2595671801824753</v>
          </cell>
          <cell r="L3331">
            <v>29.863464627252835</v>
          </cell>
          <cell r="M3331">
            <v>27992535.418767974</v>
          </cell>
          <cell r="N3331">
            <v>0.91512881455029538</v>
          </cell>
          <cell r="O3331">
            <v>67.071715188840002</v>
          </cell>
          <cell r="P3331"/>
          <cell r="Q3331">
            <v>123115.45310826105</v>
          </cell>
        </row>
        <row r="3332">
          <cell r="D3332">
            <v>42412</v>
          </cell>
          <cell r="F3332">
            <v>294647.86634400021</v>
          </cell>
          <cell r="G3332">
            <v>1477640.610392001</v>
          </cell>
          <cell r="H3332">
            <v>1.0001727193773715</v>
          </cell>
          <cell r="I3332">
            <v>44.96500752850028</v>
          </cell>
          <cell r="J3332">
            <v>7501707.3753420021</v>
          </cell>
          <cell r="K3332">
            <v>1.2834468057887489</v>
          </cell>
          <cell r="L3332">
            <v>28.817118565676815</v>
          </cell>
          <cell r="M3332">
            <v>28181027.314035971</v>
          </cell>
          <cell r="N3332">
            <v>0.92124912216969379</v>
          </cell>
          <cell r="O3332">
            <v>66.165232680289336</v>
          </cell>
          <cell r="P3332"/>
          <cell r="Q3332">
            <v>123115.45310826105</v>
          </cell>
        </row>
        <row r="3333">
          <cell r="D3333">
            <v>42413</v>
          </cell>
          <cell r="F3333">
            <v>373430.69132799865</v>
          </cell>
          <cell r="G3333">
            <v>1851071.3017199996</v>
          </cell>
          <cell r="H3333">
            <v>1.1565574957279936</v>
          </cell>
          <cell r="I3333">
            <v>35.750440463781352</v>
          </cell>
          <cell r="J3333">
            <v>7875138.0666700006</v>
          </cell>
          <cell r="K3333">
            <v>1.319541894859213</v>
          </cell>
          <cell r="L3333">
            <v>27.304325671105943</v>
          </cell>
          <cell r="M3333">
            <v>28451316.082233973</v>
          </cell>
          <cell r="N3333">
            <v>0.93004272503716989</v>
          </cell>
          <cell r="O3333">
            <v>64.857048868510489</v>
          </cell>
          <cell r="P3333"/>
          <cell r="Q3333">
            <v>123115.45310826105</v>
          </cell>
        </row>
        <row r="3334">
          <cell r="D3334">
            <v>42414</v>
          </cell>
          <cell r="F3334">
            <v>306693.44374600053</v>
          </cell>
          <cell r="G3334">
            <v>2157764.7454660004</v>
          </cell>
          <cell r="H3334">
            <v>1.2518822727480141</v>
          </cell>
          <cell r="I3334">
            <v>31.022535741331303</v>
          </cell>
          <cell r="J3334">
            <v>8181831.5104160011</v>
          </cell>
          <cell r="K3334">
            <v>1.343221537120395</v>
          </cell>
          <cell r="L3334">
            <v>26.355361838238302</v>
          </cell>
          <cell r="M3334">
            <v>28613427.103683978</v>
          </cell>
          <cell r="N3334">
            <v>0.93529947627644716</v>
          </cell>
          <cell r="O3334">
            <v>64.072396751031377</v>
          </cell>
          <cell r="P3334"/>
          <cell r="Q3334">
            <v>123115.45310826105</v>
          </cell>
        </row>
        <row r="3335">
          <cell r="D3335">
            <v>42415</v>
          </cell>
          <cell r="F3335">
            <v>268255.16583200113</v>
          </cell>
          <cell r="G3335">
            <v>2426019.9112980017</v>
          </cell>
          <cell r="H3335">
            <v>1.3136828616549001</v>
          </cell>
          <cell r="I3335">
            <v>28.28654289379433</v>
          </cell>
          <cell r="J3335">
            <v>8450086.6762480028</v>
          </cell>
          <cell r="K3335">
            <v>1.3597774767860722</v>
          </cell>
          <cell r="L3335">
            <v>25.711696417064147</v>
          </cell>
          <cell r="M3335">
            <v>28717003.768673979</v>
          </cell>
          <cell r="N3335">
            <v>0.93864249907545583</v>
          </cell>
          <cell r="O3335">
            <v>63.572578696916395</v>
          </cell>
          <cell r="P3335"/>
          <cell r="Q3335">
            <v>123115.45310826105</v>
          </cell>
        </row>
        <row r="3336">
          <cell r="D3336">
            <v>42416</v>
          </cell>
          <cell r="F3336">
            <v>244696.1336559997</v>
          </cell>
          <cell r="G3336">
            <v>2670716.0449540014</v>
          </cell>
          <cell r="H3336">
            <v>1.3557985500231629</v>
          </cell>
          <cell r="I3336">
            <v>26.559970814397627</v>
          </cell>
          <cell r="J3336">
            <v>8694782.8099040017</v>
          </cell>
          <cell r="K3336">
            <v>1.3719727196579812</v>
          </cell>
          <cell r="L3336">
            <v>25.247763525649436</v>
          </cell>
          <cell r="M3336">
            <v>28811064.964239977</v>
          </cell>
          <cell r="N3336">
            <v>0.94167421021053155</v>
          </cell>
          <cell r="O3336">
            <v>63.11884468739396</v>
          </cell>
          <cell r="P3336"/>
          <cell r="Q3336">
            <v>123115.45310826105</v>
          </cell>
        </row>
        <row r="3337">
          <cell r="D3337">
            <v>42417</v>
          </cell>
          <cell r="F3337">
            <v>216989.16586599962</v>
          </cell>
          <cell r="G3337">
            <v>2887705.2108200011</v>
          </cell>
          <cell r="H3337">
            <v>1.3797212950335844</v>
          </cell>
          <cell r="I3337">
            <v>25.626535280432972</v>
          </cell>
          <cell r="J3337">
            <v>8911771.9757700004</v>
          </cell>
          <cell r="K3337">
            <v>1.379414523722273</v>
          </cell>
          <cell r="L3337">
            <v>24.968844251912468</v>
          </cell>
          <cell r="M3337">
            <v>28854501.455675974</v>
          </cell>
          <cell r="N3337">
            <v>0.94305107981903558</v>
          </cell>
          <cell r="O3337">
            <v>62.91265292640562</v>
          </cell>
          <cell r="P3337"/>
          <cell r="Q3337">
            <v>123115.45310826105</v>
          </cell>
        </row>
        <row r="3338">
          <cell r="D3338">
            <v>42418</v>
          </cell>
          <cell r="F3338">
            <v>186049.40463799916</v>
          </cell>
          <cell r="G3338">
            <v>3073754.6154580005</v>
          </cell>
          <cell r="H3338">
            <v>1.3870244635582949</v>
          </cell>
          <cell r="I3338">
            <v>25.348195173913378</v>
          </cell>
          <cell r="J3338">
            <v>9097821.3804080002</v>
          </cell>
          <cell r="K3338">
            <v>1.381878526294251</v>
          </cell>
          <cell r="L3338">
            <v>24.877185090914079</v>
          </cell>
          <cell r="M3338">
            <v>28892528.651473973</v>
          </cell>
          <cell r="N3338">
            <v>0.94425104050717634</v>
          </cell>
          <cell r="O3338">
            <v>62.732896829530368</v>
          </cell>
          <cell r="P3338"/>
          <cell r="Q3338">
            <v>123115.45310826105</v>
          </cell>
        </row>
        <row r="3339">
          <cell r="D3339">
            <v>42419</v>
          </cell>
          <cell r="F3339">
            <v>176369.84946400032</v>
          </cell>
          <cell r="G3339">
            <v>3250124.4649220007</v>
          </cell>
          <cell r="H3339">
            <v>1.3894208894629632</v>
          </cell>
          <cell r="I3339">
            <v>25.257527145977733</v>
          </cell>
          <cell r="J3339">
            <v>9274191.2298720013</v>
          </cell>
          <cell r="K3339">
            <v>1.3828088163541128</v>
          </cell>
          <cell r="L3339">
            <v>24.842668024589088</v>
          </cell>
          <cell r="M3339">
            <v>28919810.890525978</v>
          </cell>
          <cell r="N3339">
            <v>0.94509974690937415</v>
          </cell>
          <cell r="O3339">
            <v>62.605729428619526</v>
          </cell>
          <cell r="P3339"/>
          <cell r="Q3339">
            <v>123115.45310826105</v>
          </cell>
        </row>
        <row r="3340">
          <cell r="D3340">
            <v>42420</v>
          </cell>
          <cell r="F3340">
            <v>166804.32414000129</v>
          </cell>
          <cell r="G3340">
            <v>3416928.7890620017</v>
          </cell>
          <cell r="H3340">
            <v>1.3876928942694706</v>
          </cell>
          <cell r="I3340">
            <v>25.322872368559459</v>
          </cell>
          <cell r="J3340">
            <v>9440995.5540120024</v>
          </cell>
          <cell r="K3340">
            <v>1.3823050295732757</v>
          </cell>
          <cell r="L3340">
            <v>24.861354251033529</v>
          </cell>
          <cell r="M3340">
            <v>28954406.292481981</v>
          </cell>
          <cell r="N3340">
            <v>0.9461873596316871</v>
          </cell>
          <cell r="O3340">
            <v>62.442731629954828</v>
          </cell>
          <cell r="P3340"/>
          <cell r="Q3340">
            <v>123115.45310826105</v>
          </cell>
        </row>
        <row r="3341">
          <cell r="D3341">
            <v>42421</v>
          </cell>
          <cell r="F3341">
            <v>180259.61881799862</v>
          </cell>
          <cell r="G3341">
            <v>3597188.4078800003</v>
          </cell>
          <cell r="H3341">
            <v>1.3913337583942169</v>
          </cell>
          <cell r="I3341">
            <v>25.185389037778329</v>
          </cell>
          <cell r="J3341">
            <v>9621255.1728300005</v>
          </cell>
          <cell r="K3341">
            <v>1.3837542596040298</v>
          </cell>
          <cell r="L3341">
            <v>24.807638646810272</v>
          </cell>
          <cell r="M3341">
            <v>28970663.034779981</v>
          </cell>
          <cell r="N3341">
            <v>0.94667562040616493</v>
          </cell>
          <cell r="O3341">
            <v>62.36954572266481</v>
          </cell>
          <cell r="P3341"/>
          <cell r="Q3341">
            <v>123115.45310826105</v>
          </cell>
        </row>
        <row r="3342">
          <cell r="D3342">
            <v>42422</v>
          </cell>
          <cell r="F3342">
            <v>145825.10148600131</v>
          </cell>
          <cell r="G3342">
            <v>3743013.5093660015</v>
          </cell>
          <cell r="H3342">
            <v>1.3819303215238576</v>
          </cell>
          <cell r="I3342">
            <v>25.542021289292226</v>
          </cell>
          <cell r="J3342">
            <v>9767080.2743160017</v>
          </cell>
          <cell r="K3342">
            <v>1.3802867636658231</v>
          </cell>
          <cell r="L3342">
            <v>24.936358333299214</v>
          </cell>
          <cell r="M3342">
            <v>28950800.126805976</v>
          </cell>
          <cell r="N3342">
            <v>0.94598360704362727</v>
          </cell>
          <cell r="O3342">
            <v>62.473270258258736</v>
          </cell>
          <cell r="P3342"/>
          <cell r="Q3342">
            <v>123115.45310826105</v>
          </cell>
        </row>
        <row r="3343">
          <cell r="D3343">
            <v>42423</v>
          </cell>
          <cell r="F3343">
            <v>152823.56231999979</v>
          </cell>
          <cell r="G3343">
            <v>3895837.0716860015</v>
          </cell>
          <cell r="H3343">
            <v>1.3758160834541198</v>
          </cell>
          <cell r="I3343">
            <v>25.776631493517556</v>
          </cell>
          <cell r="J3343">
            <v>9919903.8366360012</v>
          </cell>
          <cell r="K3343">
            <v>1.3779099753737312</v>
          </cell>
          <cell r="L3343">
            <v>25.02498118048392</v>
          </cell>
          <cell r="M3343">
            <v>28930371.956899982</v>
          </cell>
          <cell r="N3343">
            <v>0.94527318710530073</v>
          </cell>
          <cell r="O3343">
            <v>62.579738834830032</v>
          </cell>
          <cell r="P3343"/>
          <cell r="Q3343">
            <v>123115.45310826105</v>
          </cell>
        </row>
        <row r="3344">
          <cell r="D3344">
            <v>42424</v>
          </cell>
          <cell r="F3344">
            <v>146133.06466199987</v>
          </cell>
          <cell r="G3344">
            <v>4041970.1363480012</v>
          </cell>
          <cell r="H3344">
            <v>1.367947061850457</v>
          </cell>
          <cell r="I3344">
            <v>26.081764788009121</v>
          </cell>
          <cell r="J3344">
            <v>10066036.901298001</v>
          </cell>
          <cell r="K3344">
            <v>1.3746994035497291</v>
          </cell>
          <cell r="L3344">
            <v>25.145201680434003</v>
          </cell>
          <cell r="M3344">
            <v>28929517.054443981</v>
          </cell>
          <cell r="N3344">
            <v>0.94520234107545398</v>
          </cell>
          <cell r="O3344">
            <v>62.590355464844606</v>
          </cell>
          <cell r="P3344"/>
          <cell r="Q3344">
            <v>123115.45310826105</v>
          </cell>
        </row>
        <row r="3345">
          <cell r="D3345">
            <v>42425</v>
          </cell>
          <cell r="F3345">
            <v>142642.71750799872</v>
          </cell>
          <cell r="G3345">
            <v>4184612.8538560001</v>
          </cell>
          <cell r="H3345">
            <v>1.3595735541585603</v>
          </cell>
          <cell r="I3345">
            <v>26.410441012852125</v>
          </cell>
          <cell r="J3345">
            <v>10208679.618806001</v>
          </cell>
          <cell r="K3345">
            <v>1.3711262213036168</v>
          </cell>
          <cell r="L3345">
            <v>25.279690145862364</v>
          </cell>
          <cell r="M3345">
            <v>28912735.174737986</v>
          </cell>
          <cell r="N3345">
            <v>0.94461114945325919</v>
          </cell>
          <cell r="O3345">
            <v>62.678942183422571</v>
          </cell>
          <cell r="P3345"/>
          <cell r="Q3345">
            <v>123115.45310826105</v>
          </cell>
        </row>
        <row r="3346">
          <cell r="D3346">
            <v>42426</v>
          </cell>
          <cell r="F3346">
            <v>171859.61805600018</v>
          </cell>
          <cell r="G3346">
            <v>4356472.4719120003</v>
          </cell>
          <cell r="H3346">
            <v>1.3609715864647534</v>
          </cell>
          <cell r="I3346">
            <v>26.355278346513387</v>
          </cell>
          <cell r="J3346">
            <v>10380539.236862</v>
          </cell>
          <cell r="K3346">
            <v>1.3715295716960627</v>
          </cell>
          <cell r="L3346">
            <v>25.264472232163293</v>
          </cell>
          <cell r="M3346">
            <v>28929412.400625981</v>
          </cell>
          <cell r="N3346">
            <v>0.94511310799917569</v>
          </cell>
          <cell r="O3346">
            <v>62.603727258618022</v>
          </cell>
          <cell r="P3346"/>
          <cell r="Q3346">
            <v>123115.45310826105</v>
          </cell>
        </row>
        <row r="3347">
          <cell r="D3347">
            <v>42427</v>
          </cell>
          <cell r="F3347">
            <v>185587.41888000007</v>
          </cell>
          <cell r="G3347">
            <v>4542059.8907920001</v>
          </cell>
          <cell r="H3347">
            <v>1.3663958191485217</v>
          </cell>
          <cell r="I3347">
            <v>26.142343053485316</v>
          </cell>
          <cell r="J3347">
            <v>10566126.655742001</v>
          </cell>
          <cell r="K3347">
            <v>1.3737047646299352</v>
          </cell>
          <cell r="L3347">
            <v>25.182565050196239</v>
          </cell>
          <cell r="M3347">
            <v>28953161.404111985</v>
          </cell>
          <cell r="N3347">
            <v>0.94584604282292395</v>
          </cell>
          <cell r="O3347">
            <v>62.493887812311421</v>
          </cell>
          <cell r="P3347"/>
          <cell r="Q3347">
            <v>123115.45310826105</v>
          </cell>
        </row>
        <row r="3348">
          <cell r="D3348">
            <v>42428</v>
          </cell>
          <cell r="F3348">
            <v>187539.54229600015</v>
          </cell>
          <cell r="G3348">
            <v>4729599.4330879999</v>
          </cell>
          <cell r="H3348">
            <v>1.371998893744838</v>
          </cell>
          <cell r="I3348">
            <v>25.924198534458554</v>
          </cell>
          <cell r="J3348">
            <v>10753666.198038001</v>
          </cell>
          <cell r="K3348">
            <v>1.3760612188450947</v>
          </cell>
          <cell r="L3348">
            <v>25.09413673090911</v>
          </cell>
          <cell r="M3348">
            <v>28972361.127997987</v>
          </cell>
          <cell r="N3348">
            <v>0.94643030133541495</v>
          </cell>
          <cell r="O3348">
            <v>62.406317707716099</v>
          </cell>
          <cell r="P3348"/>
          <cell r="Q3348">
            <v>123115.45310826105</v>
          </cell>
        </row>
        <row r="3349">
          <cell r="D3349">
            <v>42429</v>
          </cell>
          <cell r="E3349" t="str">
            <v>*</v>
          </cell>
          <cell r="F3349">
            <v>159851.90548600032</v>
          </cell>
          <cell r="G3349">
            <v>4889451.3385740006</v>
          </cell>
          <cell r="H3349">
            <v>1.369460665083172</v>
          </cell>
          <cell r="I3349">
            <v>26.022792146384297</v>
          </cell>
          <cell r="J3349">
            <v>10913518.103524001</v>
          </cell>
          <cell r="K3349">
            <v>1.3748565606560113</v>
          </cell>
          <cell r="L3349">
            <v>25.139303265219116</v>
          </cell>
          <cell r="M3349">
            <v>29132213.033483986</v>
          </cell>
          <cell r="N3349">
            <v>0.94784013360063735</v>
          </cell>
          <cell r="O3349">
            <v>62.194968993797396</v>
          </cell>
          <cell r="P3349"/>
          <cell r="Q3349">
            <v>123115.45310826105</v>
          </cell>
        </row>
        <row r="3350">
          <cell r="D3350">
            <v>42430</v>
          </cell>
          <cell r="E3350"/>
          <cell r="F3350">
            <v>152158.40173599927</v>
          </cell>
          <cell r="G3350">
            <v>152158.40173599927</v>
          </cell>
          <cell r="H3350">
            <v>1.2559080721064204</v>
          </cell>
          <cell r="I3350">
            <v>36.505714429046229</v>
          </cell>
          <cell r="J3350">
            <v>11065676.50526</v>
          </cell>
          <cell r="K3350">
            <v>1.3730683807500701</v>
          </cell>
          <cell r="L3350">
            <v>26.778847923043347</v>
          </cell>
          <cell r="M3350">
            <v>29113193.668719985</v>
          </cell>
          <cell r="N3350">
            <v>0.94716819320546886</v>
          </cell>
          <cell r="O3350">
            <v>60.111112030794146</v>
          </cell>
          <cell r="P3350"/>
          <cell r="Q3350">
            <v>121154.09170099355</v>
          </cell>
        </row>
        <row r="3351">
          <cell r="D3351">
            <v>42431</v>
          </cell>
          <cell r="E3351"/>
          <cell r="F3351">
            <v>153152.96208800093</v>
          </cell>
          <cell r="G3351">
            <v>305311.36382400023</v>
          </cell>
          <cell r="H3351">
            <v>1.2600125985736579</v>
          </cell>
          <cell r="I3351">
            <v>36.299264297750412</v>
          </cell>
          <cell r="J3351">
            <v>11218829.467348</v>
          </cell>
          <cell r="K3351">
            <v>1.3714547496247591</v>
          </cell>
          <cell r="L3351">
            <v>26.846392982043675</v>
          </cell>
          <cell r="M3351">
            <v>29070752.620903987</v>
          </cell>
          <cell r="N3351">
            <v>0.94573437024858487</v>
          </cell>
          <cell r="O3351">
            <v>60.305726820310426</v>
          </cell>
          <cell r="P3351"/>
          <cell r="Q3351">
            <v>121154.09170099355</v>
          </cell>
        </row>
        <row r="3352">
          <cell r="D3352">
            <v>42432</v>
          </cell>
          <cell r="E3352"/>
          <cell r="F3352">
            <v>160040.40318200062</v>
          </cell>
          <cell r="G3352">
            <v>465351.76700600085</v>
          </cell>
          <cell r="H3352">
            <v>1.2803303090373039</v>
          </cell>
          <cell r="I3352">
            <v>35.292976686700214</v>
          </cell>
          <cell r="J3352">
            <v>11378869.87053</v>
          </cell>
          <cell r="K3352">
            <v>1.3707178913332831</v>
          </cell>
          <cell r="L3352">
            <v>26.877292098615868</v>
          </cell>
          <cell r="M3352">
            <v>29015310.56197999</v>
          </cell>
          <cell r="N3352">
            <v>0.94387778087055574</v>
          </cell>
          <cell r="O3352">
            <v>60.557780583876067</v>
          </cell>
          <cell r="P3352"/>
          <cell r="Q3352">
            <v>121154.09170099355</v>
          </cell>
        </row>
        <row r="3353">
          <cell r="D3353">
            <v>42433</v>
          </cell>
          <cell r="E3353"/>
          <cell r="F3353">
            <v>166606.39557599829</v>
          </cell>
          <cell r="G3353">
            <v>631958.16258199909</v>
          </cell>
          <cell r="H3353">
            <v>1.3040380100031252</v>
          </cell>
          <cell r="I3353">
            <v>34.151361825013147</v>
          </cell>
          <cell r="J3353">
            <v>11545476.266105998</v>
          </cell>
          <cell r="K3353">
            <v>1.3707818048235669</v>
          </cell>
          <cell r="L3353">
            <v>26.874610610907666</v>
          </cell>
          <cell r="M3353">
            <v>28953394.163857989</v>
          </cell>
          <cell r="N3353">
            <v>0.94181079911744592</v>
          </cell>
          <cell r="O3353">
            <v>60.83846024636199</v>
          </cell>
          <cell r="P3353"/>
          <cell r="Q3353">
            <v>121154.09170099355</v>
          </cell>
        </row>
        <row r="3354">
          <cell r="D3354">
            <v>42434</v>
          </cell>
          <cell r="E3354"/>
          <cell r="F3354">
            <v>167669.27739600142</v>
          </cell>
          <cell r="G3354">
            <v>799627.43997800048</v>
          </cell>
          <cell r="H3354">
            <v>1.3200172255865181</v>
          </cell>
          <cell r="I3354">
            <v>33.401403601353707</v>
          </cell>
          <cell r="J3354">
            <v>11713145.543501999</v>
          </cell>
          <cell r="K3354">
            <v>1.3709683109537707</v>
          </cell>
          <cell r="L3354">
            <v>26.866787237225019</v>
          </cell>
          <cell r="M3354">
            <v>28925125.963839993</v>
          </cell>
          <cell r="N3354">
            <v>0.94083851358968684</v>
          </cell>
          <cell r="O3354">
            <v>60.970507671608544</v>
          </cell>
          <cell r="P3354"/>
          <cell r="Q3354">
            <v>121154.09170099355</v>
          </cell>
        </row>
        <row r="3355">
          <cell r="D3355">
            <v>42435</v>
          </cell>
          <cell r="E3355"/>
          <cell r="F3355">
            <v>163388.20657999878</v>
          </cell>
          <cell r="G3355">
            <v>963015.64655799931</v>
          </cell>
          <cell r="H3355">
            <v>1.3247807441434543</v>
          </cell>
          <cell r="I3355">
            <v>33.180839152433208</v>
          </cell>
          <cell r="J3355">
            <v>11876533.750081997</v>
          </cell>
          <cell r="K3355">
            <v>1.3706555286451694</v>
          </cell>
          <cell r="L3355">
            <v>26.879908772550909</v>
          </cell>
          <cell r="M3355">
            <v>28923422.456939992</v>
          </cell>
          <cell r="N3355">
            <v>0.94073035010472894</v>
          </cell>
          <cell r="O3355">
            <v>60.985198142219645</v>
          </cell>
          <cell r="P3355"/>
          <cell r="Q3355">
            <v>121154.09170099355</v>
          </cell>
        </row>
        <row r="3356">
          <cell r="D3356">
            <v>42436</v>
          </cell>
          <cell r="E3356"/>
          <cell r="F3356">
            <v>155213.66966400109</v>
          </cell>
          <cell r="G3356">
            <v>1118229.3162220004</v>
          </cell>
          <cell r="H3356">
            <v>1.3185443671916979</v>
          </cell>
          <cell r="I3356">
            <v>33.469879248496234</v>
          </cell>
          <cell r="J3356">
            <v>12031747.419745998</v>
          </cell>
          <cell r="K3356">
            <v>1.3694209688212944</v>
          </cell>
          <cell r="L3356">
            <v>26.931760496894253</v>
          </cell>
          <cell r="M3356">
            <v>28921271.981183998</v>
          </cell>
          <cell r="N3356">
            <v>0.94060766196392376</v>
          </cell>
          <cell r="O3356">
            <v>61.001861457641503</v>
          </cell>
          <cell r="P3356"/>
          <cell r="Q3356">
            <v>121154.09170099355</v>
          </cell>
        </row>
        <row r="3357">
          <cell r="D3357">
            <v>42437</v>
          </cell>
          <cell r="E3357"/>
          <cell r="F3357">
            <v>155833.33414999914</v>
          </cell>
          <cell r="G3357">
            <v>1274062.6503719995</v>
          </cell>
          <cell r="H3357">
            <v>1.3145064195565579</v>
          </cell>
          <cell r="I3357">
            <v>33.658285824448519</v>
          </cell>
          <cell r="J3357">
            <v>12187580.753895998</v>
          </cell>
          <cell r="K3357">
            <v>1.368289562856762</v>
          </cell>
          <cell r="L3357">
            <v>26.97936487021564</v>
          </cell>
          <cell r="M3357">
            <v>28918670.084001992</v>
          </cell>
          <cell r="N3357">
            <v>0.94047030680740074</v>
          </cell>
          <cell r="O3357">
            <v>61.02051700449487</v>
          </cell>
          <cell r="P3357"/>
          <cell r="Q3357">
            <v>121154.09170099355</v>
          </cell>
        </row>
        <row r="3358">
          <cell r="D3358">
            <v>42438</v>
          </cell>
          <cell r="F3358">
            <v>152570.78347600083</v>
          </cell>
          <cell r="G3358">
            <v>1426633.4338480004</v>
          </cell>
          <cell r="H3358">
            <v>1.3083736897167559</v>
          </cell>
          <cell r="I3358">
            <v>33.946332591403738</v>
          </cell>
          <cell r="J3358">
            <v>12340151.537371999</v>
          </cell>
          <cell r="K3358">
            <v>1.3668271537723757</v>
          </cell>
          <cell r="L3358">
            <v>27.04101714746453</v>
          </cell>
          <cell r="M3358">
            <v>28929355.907535996</v>
          </cell>
          <cell r="N3358">
            <v>0.94076507565617684</v>
          </cell>
          <cell r="O3358">
            <v>60.980481798966977</v>
          </cell>
          <cell r="P3358"/>
          <cell r="Q3358">
            <v>121154.09170099355</v>
          </cell>
        </row>
        <row r="3359">
          <cell r="D3359">
            <v>42439</v>
          </cell>
          <cell r="F3359">
            <v>169575.65583199973</v>
          </cell>
          <cell r="G3359">
            <v>1596209.0896800002</v>
          </cell>
          <cell r="H3359">
            <v>1.3175032450570634</v>
          </cell>
          <cell r="I3359">
            <v>33.51836216214722</v>
          </cell>
          <cell r="J3359">
            <v>12509727.193203999</v>
          </cell>
          <cell r="K3359">
            <v>1.3672620371227553</v>
          </cell>
          <cell r="L3359">
            <v>27.022669080840767</v>
          </cell>
          <cell r="M3359">
            <v>28970286.940439995</v>
          </cell>
          <cell r="N3359">
            <v>0.94204331214481962</v>
          </cell>
          <cell r="O3359">
            <v>60.806883972111713</v>
          </cell>
          <cell r="P3359"/>
          <cell r="Q3359">
            <v>121154.09170099355</v>
          </cell>
        </row>
        <row r="3360">
          <cell r="D3360">
            <v>42440</v>
          </cell>
          <cell r="F3360">
            <v>139434.82292400021</v>
          </cell>
          <cell r="G3360">
            <v>1735643.9126040004</v>
          </cell>
          <cell r="H3360">
            <v>1.3023564290848739</v>
          </cell>
          <cell r="I3360">
            <v>34.231192170037247</v>
          </cell>
          <cell r="J3360">
            <v>12649162.016128</v>
          </cell>
          <cell r="K3360">
            <v>1.364434335519245</v>
          </cell>
          <cell r="L3360">
            <v>27.142188011980817</v>
          </cell>
          <cell r="M3360">
            <v>28985155.225273997</v>
          </cell>
          <cell r="N3360">
            <v>0.94247395561462544</v>
          </cell>
          <cell r="O3360">
            <v>60.748402527722476</v>
          </cell>
          <cell r="P3360"/>
          <cell r="Q3360">
            <v>121154.09170099355</v>
          </cell>
        </row>
        <row r="3361">
          <cell r="D3361">
            <v>42441</v>
          </cell>
          <cell r="F3361">
            <v>45183.069387999072</v>
          </cell>
          <cell r="G3361">
            <v>1780826.9819919995</v>
          </cell>
          <cell r="H3361">
            <v>1.2249049653691251</v>
          </cell>
          <cell r="I3361">
            <v>38.099853301970434</v>
          </cell>
          <cell r="J3361">
            <v>12694345.085515998</v>
          </cell>
          <cell r="K3361">
            <v>1.3516440319622935</v>
          </cell>
          <cell r="L3361">
            <v>27.689212516159312</v>
          </cell>
          <cell r="M3361">
            <v>28900202.988527995</v>
          </cell>
          <cell r="N3361">
            <v>0.93965899398509889</v>
          </cell>
          <cell r="O3361">
            <v>61.130712974010713</v>
          </cell>
          <cell r="P3361"/>
          <cell r="Q3361">
            <v>121154.09170099355</v>
          </cell>
        </row>
        <row r="3362">
          <cell r="D3362">
            <v>42442</v>
          </cell>
          <cell r="F3362">
            <v>131921.95695800133</v>
          </cell>
          <cell r="G3362">
            <v>1912748.9389500008</v>
          </cell>
          <cell r="H3362">
            <v>1.2144413094071183</v>
          </cell>
          <cell r="I3362">
            <v>38.651848743249992</v>
          </cell>
          <cell r="J3362">
            <v>12826267.042474</v>
          </cell>
          <cell r="K3362">
            <v>1.3482975098983321</v>
          </cell>
          <cell r="L3362">
            <v>27.834085633725014</v>
          </cell>
          <cell r="M3362">
            <v>28908572.904627994</v>
          </cell>
          <cell r="N3362">
            <v>0.93987844720300751</v>
          </cell>
          <cell r="O3362">
            <v>61.100905313605239</v>
          </cell>
          <cell r="P3362"/>
          <cell r="Q3362">
            <v>121154.09170099355</v>
          </cell>
        </row>
        <row r="3363">
          <cell r="D3363">
            <v>42443</v>
          </cell>
          <cell r="F3363">
            <v>122127.34830999943</v>
          </cell>
          <cell r="G3363">
            <v>2034876.2872600001</v>
          </cell>
          <cell r="H3363">
            <v>1.1996978739403583</v>
          </cell>
          <cell r="I3363">
            <v>39.44169653815888</v>
          </cell>
          <cell r="J3363">
            <v>12948394.390783999</v>
          </cell>
          <cell r="K3363">
            <v>1.344018495041819</v>
          </cell>
          <cell r="L3363">
            <v>28.020390612906777</v>
          </cell>
          <cell r="M3363">
            <v>28903055.880171992</v>
          </cell>
          <cell r="N3363">
            <v>0.93964640751000361</v>
          </cell>
          <cell r="O3363">
            <v>61.132422569025337</v>
          </cell>
          <cell r="P3363"/>
          <cell r="Q3363">
            <v>121154.09170099355</v>
          </cell>
        </row>
        <row r="3364">
          <cell r="D3364">
            <v>42444</v>
          </cell>
          <cell r="F3364">
            <v>131126.86904200021</v>
          </cell>
          <cell r="G3364">
            <v>2166003.1563020004</v>
          </cell>
          <cell r="H3364">
            <v>1.1918723370607318</v>
          </cell>
          <cell r="I3364">
            <v>39.866701213304538</v>
          </cell>
          <cell r="J3364">
            <v>13079521.259825999</v>
          </cell>
          <cell r="K3364">
            <v>1.3407682972533379</v>
          </cell>
          <cell r="L3364">
            <v>28.162702660542916</v>
          </cell>
          <cell r="M3364">
            <v>28910897.595957994</v>
          </cell>
          <cell r="N3364">
            <v>0.93984866585714855</v>
          </cell>
          <cell r="O3364">
            <v>61.104950398288203</v>
          </cell>
          <cell r="P3364"/>
          <cell r="Q3364">
            <v>121154.09170099355</v>
          </cell>
        </row>
        <row r="3365">
          <cell r="D3365">
            <v>42445</v>
          </cell>
          <cell r="F3365">
            <v>139366.90233799929</v>
          </cell>
          <cell r="G3365">
            <v>2305370.0586399995</v>
          </cell>
          <cell r="H3365">
            <v>1.1892757945030956</v>
          </cell>
          <cell r="I3365">
            <v>40.008606247576559</v>
          </cell>
          <cell r="J3365">
            <v>13218888.162163999</v>
          </cell>
          <cell r="K3365">
            <v>1.3384321556988898</v>
          </cell>
          <cell r="L3365">
            <v>28.265420878244395</v>
          </cell>
          <cell r="M3365">
            <v>28951491.813951999</v>
          </cell>
          <cell r="N3365">
            <v>0.94111557516631106</v>
          </cell>
          <cell r="O3365">
            <v>60.932878484784325</v>
          </cell>
          <cell r="P3365"/>
          <cell r="Q3365">
            <v>121154.09170099355</v>
          </cell>
        </row>
        <row r="3366">
          <cell r="D3366">
            <v>42446</v>
          </cell>
          <cell r="F3366">
            <v>122979.56031400058</v>
          </cell>
          <cell r="G3366">
            <v>2428349.6189540001</v>
          </cell>
          <cell r="H3366">
            <v>1.1790282377348453</v>
          </cell>
          <cell r="I3366">
            <v>40.572975573345929</v>
          </cell>
          <cell r="J3366">
            <v>13341867.722477999</v>
          </cell>
          <cell r="K3366">
            <v>1.334513499118964</v>
          </cell>
          <cell r="L3366">
            <v>28.438529012193804</v>
          </cell>
          <cell r="M3366">
            <v>28967184.849959999</v>
          </cell>
          <cell r="N3366">
            <v>0.94157293420975485</v>
          </cell>
          <cell r="O3366">
            <v>60.870764006203835</v>
          </cell>
          <cell r="P3366"/>
          <cell r="Q3366">
            <v>121154.09170099355</v>
          </cell>
        </row>
        <row r="3367">
          <cell r="D3367">
            <v>42447</v>
          </cell>
          <cell r="F3367">
            <v>112534.68737999906</v>
          </cell>
          <cell r="G3367">
            <v>2540884.3063339991</v>
          </cell>
          <cell r="H3367">
            <v>1.1651297720027407</v>
          </cell>
          <cell r="I3367">
            <v>41.349472422185826</v>
          </cell>
          <cell r="J3367">
            <v>13454402.409857998</v>
          </cell>
          <cell r="K3367">
            <v>1.329656446803688</v>
          </cell>
          <cell r="L3367">
            <v>28.654502078593215</v>
          </cell>
          <cell r="M3367">
            <v>28986845.364301998</v>
          </cell>
          <cell r="N3367">
            <v>0.94215919691094563</v>
          </cell>
          <cell r="O3367">
            <v>60.79114657088536</v>
          </cell>
          <cell r="P3367"/>
          <cell r="Q3367">
            <v>121154.09170099355</v>
          </cell>
        </row>
        <row r="3368">
          <cell r="D3368">
            <v>42448</v>
          </cell>
          <cell r="F3368">
            <v>120013.94984000165</v>
          </cell>
          <cell r="G3368">
            <v>2660898.2561740009</v>
          </cell>
          <cell r="H3368">
            <v>1.155943432652456</v>
          </cell>
          <cell r="I3368">
            <v>41.869716961285633</v>
          </cell>
          <cell r="J3368">
            <v>13574416.359697999</v>
          </cell>
          <cell r="K3368">
            <v>1.3256447347634419</v>
          </cell>
          <cell r="L3368">
            <v>28.834069601066194</v>
          </cell>
          <cell r="M3368">
            <v>29005987.861242</v>
          </cell>
          <cell r="N3368">
            <v>0.94272855773920339</v>
          </cell>
          <cell r="O3368">
            <v>60.713828667786963</v>
          </cell>
          <cell r="P3368"/>
          <cell r="Q3368">
            <v>121154.09170099355</v>
          </cell>
        </row>
        <row r="3369">
          <cell r="D3369">
            <v>42449</v>
          </cell>
          <cell r="F3369">
            <v>141735.12112199859</v>
          </cell>
          <cell r="G3369">
            <v>2802633.3772959993</v>
          </cell>
          <cell r="H3369">
            <v>1.1566400019789906</v>
          </cell>
          <cell r="I3369">
            <v>41.83007269941146</v>
          </cell>
          <cell r="J3369">
            <v>13716151.480819998</v>
          </cell>
          <cell r="K3369">
            <v>1.3238232757196087</v>
          </cell>
          <cell r="L3369">
            <v>28.915954325224668</v>
          </cell>
          <cell r="M3369">
            <v>29057276.939851999</v>
          </cell>
          <cell r="N3369">
            <v>0.94434259775595564</v>
          </cell>
          <cell r="O3369">
            <v>60.494670789820226</v>
          </cell>
          <cell r="P3369"/>
          <cell r="Q3369">
            <v>121154.09170099355</v>
          </cell>
        </row>
        <row r="3370">
          <cell r="D3370">
            <v>42450</v>
          </cell>
          <cell r="F3370">
            <v>126521.43602000036</v>
          </cell>
          <cell r="G3370">
            <v>2929154.8133159997</v>
          </cell>
          <cell r="H3370">
            <v>1.1512905637813742</v>
          </cell>
          <cell r="I3370">
            <v>42.135353605648348</v>
          </cell>
          <cell r="J3370">
            <v>13842672.916839998</v>
          </cell>
          <cell r="K3370">
            <v>1.3205925346881224</v>
          </cell>
          <cell r="L3370">
            <v>29.06174083887003</v>
          </cell>
          <cell r="M3370">
            <v>29085322.603128001</v>
          </cell>
          <cell r="N3370">
            <v>0.94520110335673624</v>
          </cell>
          <cell r="O3370">
            <v>60.378117930799633</v>
          </cell>
          <cell r="P3370"/>
          <cell r="Q3370">
            <v>121154.09170099355</v>
          </cell>
        </row>
        <row r="3371">
          <cell r="D3371">
            <v>42451</v>
          </cell>
          <cell r="F3371">
            <v>130443.56251400022</v>
          </cell>
          <cell r="G3371">
            <v>3059598.3758299998</v>
          </cell>
          <cell r="H3371">
            <v>1.1478989400543516</v>
          </cell>
          <cell r="I3371">
            <v>42.329889602564727</v>
          </cell>
          <cell r="J3371">
            <v>13973116.479353998</v>
          </cell>
          <cell r="K3371">
            <v>1.3178055188785214</v>
          </cell>
          <cell r="L3371">
            <v>29.18806768713068</v>
          </cell>
          <cell r="M3371">
            <v>29128987.747595996</v>
          </cell>
          <cell r="N3371">
            <v>0.94656707886230063</v>
          </cell>
          <cell r="O3371">
            <v>60.192697133577141</v>
          </cell>
          <cell r="P3371"/>
          <cell r="Q3371">
            <v>121154.09170099355</v>
          </cell>
        </row>
        <row r="3372">
          <cell r="D3372">
            <v>42452</v>
          </cell>
          <cell r="F3372">
            <v>129993.23035600003</v>
          </cell>
          <cell r="G3372">
            <v>3189591.6061859997</v>
          </cell>
          <cell r="H3372">
            <v>1.1446406305730505</v>
          </cell>
          <cell r="I3372">
            <v>42.517498180222425</v>
          </cell>
          <cell r="J3372">
            <v>14103109.709709998</v>
          </cell>
          <cell r="K3372">
            <v>1.3150394816765802</v>
          </cell>
          <cell r="L3372">
            <v>29.313961180085425</v>
          </cell>
          <cell r="M3372">
            <v>29141806.995729998</v>
          </cell>
          <cell r="N3372">
            <v>0.94693059823516879</v>
          </cell>
          <cell r="O3372">
            <v>60.143358268256499</v>
          </cell>
          <cell r="P3372"/>
          <cell r="Q3372">
            <v>121154.09170099355</v>
          </cell>
        </row>
        <row r="3373">
          <cell r="D3373">
            <v>42453</v>
          </cell>
          <cell r="F3373">
            <v>124917.7259920002</v>
          </cell>
          <cell r="G3373">
            <v>3314509.3321779999</v>
          </cell>
          <cell r="H3373">
            <v>1.1399083065907227</v>
          </cell>
          <cell r="I3373">
            <v>42.79123415214503</v>
          </cell>
          <cell r="J3373">
            <v>14228027.435701998</v>
          </cell>
          <cell r="K3373">
            <v>1.3118672651407322</v>
          </cell>
          <cell r="L3373">
            <v>29.458978200151609</v>
          </cell>
          <cell r="M3373">
            <v>29156065.391070001</v>
          </cell>
          <cell r="N3373">
            <v>0.94734083774854339</v>
          </cell>
          <cell r="O3373">
            <v>60.087681567652353</v>
          </cell>
          <cell r="P3373"/>
          <cell r="Q3373">
            <v>121154.09170099355</v>
          </cell>
        </row>
        <row r="3374">
          <cell r="D3374">
            <v>42454</v>
          </cell>
          <cell r="F3374">
            <v>140744.10814800047</v>
          </cell>
          <cell r="G3374">
            <v>3455253.4403260006</v>
          </cell>
          <cell r="H3374">
            <v>1.1407797761724843</v>
          </cell>
          <cell r="I3374">
            <v>42.740713193692692</v>
          </cell>
          <cell r="J3374">
            <v>14368771.543849999</v>
          </cell>
          <cell r="K3374">
            <v>1.3102082575367424</v>
          </cell>
          <cell r="L3374">
            <v>29.535090900357087</v>
          </cell>
          <cell r="M3374">
            <v>29183646.924011998</v>
          </cell>
          <cell r="N3374">
            <v>0.94818390333727132</v>
          </cell>
          <cell r="O3374">
            <v>59.973274166238554</v>
          </cell>
          <cell r="P3374"/>
          <cell r="Q3374">
            <v>121154.09170099355</v>
          </cell>
        </row>
        <row r="3375">
          <cell r="D3375">
            <v>42455</v>
          </cell>
          <cell r="F3375">
            <v>152374.42374199972</v>
          </cell>
          <cell r="G3375">
            <v>3607627.8640680001</v>
          </cell>
          <cell r="H3375">
            <v>1.1452763658301719</v>
          </cell>
          <cell r="I3375">
            <v>42.480838139376218</v>
          </cell>
          <cell r="J3375">
            <v>14521145.967591999</v>
          </cell>
          <cell r="K3375">
            <v>1.3096344206945207</v>
          </cell>
          <cell r="L3375">
            <v>29.561461149086242</v>
          </cell>
          <cell r="M3375">
            <v>29233917.838204</v>
          </cell>
          <cell r="N3375">
            <v>0.94976401679786027</v>
          </cell>
          <cell r="O3375">
            <v>59.758890655833</v>
          </cell>
          <cell r="P3375"/>
          <cell r="Q3375">
            <v>121154.09170099355</v>
          </cell>
        </row>
        <row r="3376">
          <cell r="D3376">
            <v>42456</v>
          </cell>
          <cell r="F3376">
            <v>146194.54399999906</v>
          </cell>
          <cell r="G3376">
            <v>3753822.4080679994</v>
          </cell>
          <cell r="H3376">
            <v>1.1475506737419909</v>
          </cell>
          <cell r="I3376">
            <v>42.349908609119026</v>
          </cell>
          <cell r="J3376">
            <v>14667340.511591999</v>
          </cell>
          <cell r="K3376">
            <v>1.3085216611600494</v>
          </cell>
          <cell r="L3376">
            <v>29.612660987968976</v>
          </cell>
          <cell r="M3376">
            <v>29256156.881182004</v>
          </cell>
          <cell r="N3376">
            <v>0.95043329285376299</v>
          </cell>
          <cell r="O3376">
            <v>59.668104618102049</v>
          </cell>
          <cell r="P3376"/>
          <cell r="Q3376">
            <v>121154.09170099355</v>
          </cell>
        </row>
        <row r="3377">
          <cell r="D3377">
            <v>42457</v>
          </cell>
          <cell r="F3377">
            <v>293916.79995599989</v>
          </cell>
          <cell r="G3377">
            <v>4047739.2080239994</v>
          </cell>
          <cell r="H3377">
            <v>1.1932086860843532</v>
          </cell>
          <cell r="I3377">
            <v>39.793840078876428</v>
          </cell>
          <cell r="J3377">
            <v>14961257.311547998</v>
          </cell>
          <cell r="K3377">
            <v>1.3204705665918928</v>
          </cell>
          <cell r="L3377">
            <v>29.067258346039161</v>
          </cell>
          <cell r="M3377">
            <v>29425465.006720003</v>
          </cell>
          <cell r="N3377">
            <v>0.95588000195872125</v>
          </cell>
          <cell r="O3377">
            <v>58.929751585092681</v>
          </cell>
          <cell r="P3377"/>
          <cell r="Q3377">
            <v>121154.09170099355</v>
          </cell>
        </row>
        <row r="3378">
          <cell r="D3378">
            <v>42458</v>
          </cell>
          <cell r="F3378">
            <v>188695.43007600095</v>
          </cell>
          <cell r="G3378">
            <v>4236434.6381000001</v>
          </cell>
          <cell r="H3378">
            <v>1.2057698670092303</v>
          </cell>
          <cell r="I3378">
            <v>39.114686289552367</v>
          </cell>
          <cell r="J3378">
            <v>15149952.741624</v>
          </cell>
          <cell r="K3378">
            <v>1.3229781216433898</v>
          </cell>
          <cell r="L3378">
            <v>28.954024129244228</v>
          </cell>
          <cell r="M3378">
            <v>29468322.49331601</v>
          </cell>
          <cell r="N3378">
            <v>0.95721860880955834</v>
          </cell>
          <cell r="O3378">
            <v>58.748440597271177</v>
          </cell>
          <cell r="P3378"/>
          <cell r="Q3378">
            <v>121154.09170099355</v>
          </cell>
        </row>
        <row r="3379">
          <cell r="D3379">
            <v>42459</v>
          </cell>
          <cell r="F3379">
            <v>170718.73201799989</v>
          </cell>
          <cell r="G3379">
            <v>4407153.3701179996</v>
          </cell>
          <cell r="H3379">
            <v>1.2125476760605518</v>
          </cell>
          <cell r="I3379">
            <v>38.752503708962017</v>
          </cell>
          <cell r="J3379">
            <v>15320671.473641999</v>
          </cell>
          <cell r="K3379">
            <v>1.3238797824636068</v>
          </cell>
          <cell r="L3379">
            <v>28.913410695921982</v>
          </cell>
          <cell r="M3379">
            <v>29505205.675316006</v>
          </cell>
          <cell r="N3379">
            <v>0.95836301345427299</v>
          </cell>
          <cell r="O3379">
            <v>58.593486710526953</v>
          </cell>
          <cell r="Q3379">
            <v>121154.09170099355</v>
          </cell>
        </row>
        <row r="3380">
          <cell r="D3380">
            <v>42460</v>
          </cell>
          <cell r="E3380" t="str">
            <v>*</v>
          </cell>
          <cell r="F3380">
            <v>195515.13284799916</v>
          </cell>
          <cell r="G3380">
            <v>4602668.5029659988</v>
          </cell>
          <cell r="H3380">
            <v>1.2254904100264463</v>
          </cell>
          <cell r="I3380">
            <v>38.069178362725452</v>
          </cell>
          <cell r="J3380">
            <v>15516186.606489997</v>
          </cell>
          <cell r="K3380">
            <v>1.3268832504209818</v>
          </cell>
          <cell r="L3380">
            <v>28.778518081378124</v>
          </cell>
          <cell r="M3380">
            <v>29594182.968672004</v>
          </cell>
          <cell r="N3380">
            <v>0.96119927183367826</v>
          </cell>
          <cell r="O3380">
            <v>58.209679614894291</v>
          </cell>
          <cell r="P3380"/>
          <cell r="Q3380">
            <v>121154.09170099355</v>
          </cell>
        </row>
        <row r="3381">
          <cell r="D3381">
            <v>42461</v>
          </cell>
          <cell r="F3381">
            <v>165620.54624799988</v>
          </cell>
          <cell r="G3381">
            <v>165620.54624799988</v>
          </cell>
          <cell r="H3381">
            <v>1.3597866227671822</v>
          </cell>
          <cell r="I3381">
            <v>30.126125874984886</v>
          </cell>
          <cell r="J3381">
            <v>15681807.152737997</v>
          </cell>
          <cell r="K3381">
            <v>1.3272224313807188</v>
          </cell>
          <cell r="L3381">
            <v>29.302354617177585</v>
          </cell>
          <cell r="M3381">
            <v>29629148.881844006</v>
          </cell>
          <cell r="N3381">
            <v>0.9622449910079881</v>
          </cell>
          <cell r="O3381">
            <v>57.828587848289899</v>
          </cell>
          <cell r="Q3381">
            <v>121798.92306261999</v>
          </cell>
        </row>
        <row r="3382">
          <cell r="D3382">
            <v>42462</v>
          </cell>
          <cell r="F3382">
            <v>156898.25492400021</v>
          </cell>
          <cell r="G3382">
            <v>322518.80117200012</v>
          </cell>
          <cell r="H3382">
            <v>1.323980512562434</v>
          </cell>
          <cell r="I3382">
            <v>32.666364818674722</v>
          </cell>
          <cell r="J3382">
            <v>15838705.407661997</v>
          </cell>
          <cell r="K3382">
            <v>1.326824015896866</v>
          </cell>
          <cell r="L3382">
            <v>29.324623873379508</v>
          </cell>
          <cell r="M3382">
            <v>29674778.213362008</v>
          </cell>
          <cell r="N3382">
            <v>0.9636367906692338</v>
          </cell>
          <cell r="O3382">
            <v>57.65079112940915</v>
          </cell>
          <cell r="Q3382">
            <v>121798.92306261999</v>
          </cell>
        </row>
        <row r="3383">
          <cell r="D3383">
            <v>42463</v>
          </cell>
          <cell r="F3383">
            <v>184770.67633200117</v>
          </cell>
          <cell r="G3383">
            <v>507289.47750400129</v>
          </cell>
          <cell r="H3383">
            <v>1.3883250216785321</v>
          </cell>
          <cell r="I3383">
            <v>28.212824667948667</v>
          </cell>
          <cell r="J3383">
            <v>16023476.083993997</v>
          </cell>
          <cell r="K3383">
            <v>1.3287449659695194</v>
          </cell>
          <cell r="L3383">
            <v>29.217387035685761</v>
          </cell>
          <cell r="M3383">
            <v>29738855.994266007</v>
          </cell>
          <cell r="N3383">
            <v>0.96562735550235357</v>
          </cell>
          <cell r="O3383">
            <v>57.396681042612308</v>
          </cell>
          <cell r="Q3383">
            <v>121798.92306261999</v>
          </cell>
        </row>
        <row r="3384">
          <cell r="D3384">
            <v>42464</v>
          </cell>
          <cell r="F3384">
            <v>170299.00244999843</v>
          </cell>
          <cell r="G3384">
            <v>677588.47995399975</v>
          </cell>
          <cell r="H3384">
            <v>1.3907932494723987</v>
          </cell>
          <cell r="I3384">
            <v>28.051952668035963</v>
          </cell>
          <cell r="J3384">
            <v>16193775.086443996</v>
          </cell>
          <cell r="K3384">
            <v>1.3294394379142747</v>
          </cell>
          <cell r="L3384">
            <v>29.178701264902639</v>
          </cell>
          <cell r="M3384">
            <v>29805316.915922005</v>
          </cell>
          <cell r="N3384">
            <v>0.9676949222064446</v>
          </cell>
          <cell r="O3384">
            <v>57.132970708614735</v>
          </cell>
          <cell r="Q3384">
            <v>121798.92306261999</v>
          </cell>
        </row>
        <row r="3385">
          <cell r="D3385">
            <v>42465</v>
          </cell>
          <cell r="F3385">
            <v>191073.41666600166</v>
          </cell>
          <cell r="G3385">
            <v>868661.89662000141</v>
          </cell>
          <cell r="H3385">
            <v>1.4263868263817074</v>
          </cell>
          <cell r="I3385">
            <v>25.812623951240866</v>
          </cell>
          <cell r="J3385">
            <v>16384848.503109997</v>
          </cell>
          <cell r="K3385">
            <v>1.331808764670745</v>
          </cell>
          <cell r="L3385">
            <v>29.047048691311982</v>
          </cell>
          <cell r="M3385">
            <v>29891271.318992008</v>
          </cell>
          <cell r="N3385">
            <v>0.97039494199256171</v>
          </cell>
          <cell r="O3385">
            <v>56.788963959162878</v>
          </cell>
          <cell r="Q3385">
            <v>121798.92306261999</v>
          </cell>
        </row>
        <row r="3386">
          <cell r="D3386">
            <v>42466</v>
          </cell>
          <cell r="F3386">
            <v>185534.83086399877</v>
          </cell>
          <cell r="G3386">
            <v>1054196.7274840001</v>
          </cell>
          <cell r="H3386">
            <v>1.4425370123374166</v>
          </cell>
          <cell r="I3386">
            <v>24.845634502071267</v>
          </cell>
          <cell r="J3386">
            <v>16570383.333973996</v>
          </cell>
          <cell r="K3386">
            <v>1.333685858544805</v>
          </cell>
          <cell r="L3386">
            <v>28.9431107516805</v>
          </cell>
          <cell r="M3386">
            <v>29972299.730306003</v>
          </cell>
          <cell r="N3386">
            <v>0.97293455403613416</v>
          </cell>
          <cell r="O3386">
            <v>56.465797957479545</v>
          </cell>
          <cell r="P3386"/>
          <cell r="Q3386">
            <v>121798.92306261999</v>
          </cell>
        </row>
        <row r="3387">
          <cell r="D3387">
            <v>42467</v>
          </cell>
          <cell r="F3387">
            <v>198323.36780400018</v>
          </cell>
          <cell r="G3387">
            <v>1252520.0952880003</v>
          </cell>
          <cell r="H3387">
            <v>1.4690724489575884</v>
          </cell>
          <cell r="I3387">
            <v>23.321952914047383</v>
          </cell>
          <cell r="J3387">
            <v>16768706.701777996</v>
          </cell>
          <cell r="K3387">
            <v>1.3365458142569833</v>
          </cell>
          <cell r="L3387">
            <v>28.785366725407215</v>
          </cell>
          <cell r="M3387">
            <v>30074021.091496006</v>
          </cell>
          <cell r="N3387">
            <v>0.97614534525833219</v>
          </cell>
          <cell r="O3387">
            <v>56.057816123018497</v>
          </cell>
          <cell r="P3387"/>
          <cell r="Q3387">
            <v>121798.92306261999</v>
          </cell>
        </row>
        <row r="3388">
          <cell r="D3388">
            <v>42468</v>
          </cell>
          <cell r="F3388">
            <v>171782.16957400055</v>
          </cell>
          <cell r="G3388">
            <v>1424302.2648620009</v>
          </cell>
          <cell r="H3388">
            <v>1.4617352816511873</v>
          </cell>
          <cell r="I3388">
            <v>23.735246878837113</v>
          </cell>
          <cell r="J3388">
            <v>16940488.871351998</v>
          </cell>
          <cell r="K3388">
            <v>1.3372556546040912</v>
          </cell>
          <cell r="L3388">
            <v>28.746329867596423</v>
          </cell>
          <cell r="M3388">
            <v>30153331.031212002</v>
          </cell>
          <cell r="N3388">
            <v>0.97862817260979851</v>
          </cell>
          <cell r="O3388">
            <v>55.742810399894523</v>
          </cell>
          <cell r="P3388"/>
          <cell r="Q3388">
            <v>121798.92306261999</v>
          </cell>
        </row>
        <row r="3389">
          <cell r="D3389">
            <v>42469</v>
          </cell>
          <cell r="F3389">
            <v>139428.88937000048</v>
          </cell>
          <cell r="G3389">
            <v>1563731.1542320014</v>
          </cell>
          <cell r="H3389">
            <v>1.4265143045349393</v>
          </cell>
          <cell r="I3389">
            <v>25.804872325901439</v>
          </cell>
          <cell r="J3389">
            <v>17079917.760722</v>
          </cell>
          <cell r="K3389">
            <v>1.3354223790905333</v>
          </cell>
          <cell r="L3389">
            <v>28.847242322818868</v>
          </cell>
          <cell r="M3389">
            <v>30199863.470482007</v>
          </cell>
          <cell r="N3389">
            <v>0.98004683977472162</v>
          </cell>
          <cell r="O3389">
            <v>55.563013306325068</v>
          </cell>
          <cell r="P3389"/>
          <cell r="Q3389">
            <v>121798.92306261999</v>
          </cell>
        </row>
        <row r="3390">
          <cell r="D3390">
            <v>42470</v>
          </cell>
          <cell r="F3390">
            <v>158731.0476839999</v>
          </cell>
          <cell r="G3390">
            <v>1722462.2019160013</v>
          </cell>
          <cell r="H3390">
            <v>1.4141850835827496</v>
          </cell>
          <cell r="I3390">
            <v>26.563403435648738</v>
          </cell>
          <cell r="J3390">
            <v>17238648.808405999</v>
          </cell>
          <cell r="K3390">
            <v>1.335118626644255</v>
          </cell>
          <cell r="L3390">
            <v>28.863991845096315</v>
          </cell>
          <cell r="M3390">
            <v>30261184.986606002</v>
          </cell>
          <cell r="N3390">
            <v>0.98194513268042449</v>
          </cell>
          <cell r="O3390">
            <v>55.322658688759653</v>
          </cell>
          <cell r="P3390"/>
          <cell r="Q3390">
            <v>121798.92306261999</v>
          </cell>
        </row>
        <row r="3391">
          <cell r="D3391">
            <v>42471</v>
          </cell>
          <cell r="F3391">
            <v>159877.16136999943</v>
          </cell>
          <cell r="G3391">
            <v>1882339.3632860007</v>
          </cell>
          <cell r="H3391">
            <v>1.4049529831289986</v>
          </cell>
          <cell r="I3391">
            <v>27.14312451968317</v>
          </cell>
          <cell r="J3391">
            <v>17398525.969775997</v>
          </cell>
          <cell r="K3391">
            <v>1.3349084873789476</v>
          </cell>
          <cell r="L3391">
            <v>28.875584258816634</v>
          </cell>
          <cell r="M3391">
            <v>30323082.886808004</v>
          </cell>
          <cell r="N3391">
            <v>0.98386177238653094</v>
          </cell>
          <cell r="O3391">
            <v>55.080254092019587</v>
          </cell>
          <cell r="P3391"/>
          <cell r="Q3391">
            <v>121798.92306261999</v>
          </cell>
        </row>
        <row r="3392">
          <cell r="D3392">
            <v>42472</v>
          </cell>
          <cell r="F3392">
            <v>154272.99756600003</v>
          </cell>
          <cell r="G3392">
            <v>2036612.3608520008</v>
          </cell>
          <cell r="H3392">
            <v>1.3934252657587987</v>
          </cell>
          <cell r="I3392">
            <v>27.881208912613488</v>
          </cell>
          <cell r="J3392">
            <v>17552798.967341997</v>
          </cell>
          <cell r="K3392">
            <v>1.3342762386985825</v>
          </cell>
          <cell r="L3392">
            <v>28.910486729795203</v>
          </cell>
          <cell r="M3392">
            <v>30377571.798109997</v>
          </cell>
          <cell r="N3392">
            <v>0.98553768479154669</v>
          </cell>
          <cell r="O3392">
            <v>54.86852644435983</v>
          </cell>
          <cell r="P3392"/>
          <cell r="Q3392">
            <v>121798.92306261999</v>
          </cell>
        </row>
        <row r="3393">
          <cell r="D3393">
            <v>42473</v>
          </cell>
          <cell r="F3393">
            <v>176315.8179959993</v>
          </cell>
          <cell r="G3393">
            <v>2212928.1788480002</v>
          </cell>
          <cell r="H3393">
            <v>1.3975923616274673</v>
          </cell>
          <cell r="I3393">
            <v>27.612574720787396</v>
          </cell>
          <cell r="J3393">
            <v>17729114.785337996</v>
          </cell>
          <cell r="K3393">
            <v>1.3353158041347997</v>
          </cell>
          <cell r="L3393">
            <v>28.853118125192545</v>
          </cell>
          <cell r="M3393">
            <v>30469961.121986002</v>
          </cell>
          <cell r="N3393">
            <v>0.98844277018967241</v>
          </cell>
          <cell r="O3393">
            <v>54.502038184154358</v>
          </cell>
          <cell r="Q3393">
            <v>121798.92306261999</v>
          </cell>
        </row>
        <row r="3394">
          <cell r="D3394">
            <v>42474</v>
          </cell>
          <cell r="F3394">
            <v>202514.65697400039</v>
          </cell>
          <cell r="G3394">
            <v>2415442.8358220006</v>
          </cell>
          <cell r="H3394">
            <v>1.4165283796593169</v>
          </cell>
          <cell r="I3394">
            <v>26.417861114953102</v>
          </cell>
          <cell r="J3394">
            <v>17931629.442311995</v>
          </cell>
          <cell r="K3394">
            <v>1.3382917684430053</v>
          </cell>
          <cell r="L3394">
            <v>28.689432090417387</v>
          </cell>
          <cell r="M3394">
            <v>30582000.058199998</v>
          </cell>
          <cell r="N3394">
            <v>0.99198468529490025</v>
          </cell>
          <cell r="O3394">
            <v>54.05615238058634</v>
          </cell>
          <cell r="Q3394">
            <v>121798.92306261999</v>
          </cell>
        </row>
        <row r="3395">
          <cell r="D3395">
            <v>42475</v>
          </cell>
          <cell r="F3395">
            <v>269067.02538200014</v>
          </cell>
          <cell r="G3395">
            <v>2684509.8612040007</v>
          </cell>
          <cell r="H3395">
            <v>1.4693670484118728</v>
          </cell>
          <cell r="I3395">
            <v>23.305485213467602</v>
          </cell>
          <cell r="J3395">
            <v>18200696.467693996</v>
          </cell>
          <cell r="K3395">
            <v>1.346136375997957</v>
          </cell>
          <cell r="L3395">
            <v>28.261802569640928</v>
          </cell>
          <cell r="M3395">
            <v>30762401.179234006</v>
          </cell>
          <cell r="N3395">
            <v>0.99774318816540897</v>
          </cell>
          <cell r="O3395">
            <v>53.333553564878891</v>
          </cell>
          <cell r="Q3395">
            <v>121798.92306261999</v>
          </cell>
        </row>
        <row r="3396">
          <cell r="D3396">
            <v>42476</v>
          </cell>
          <cell r="F3396">
            <v>356382.07994000078</v>
          </cell>
          <cell r="G3396">
            <v>3040891.9411440017</v>
          </cell>
          <cell r="H3396">
            <v>1.5604058027983343</v>
          </cell>
          <cell r="I3396">
            <v>18.668184788676378</v>
          </cell>
          <cell r="J3396">
            <v>18557078.547633998</v>
          </cell>
          <cell r="K3396">
            <v>1.3602411394323684</v>
          </cell>
          <cell r="L3396">
            <v>27.506839876738365</v>
          </cell>
          <cell r="M3396">
            <v>31024400.258232001</v>
          </cell>
          <cell r="N3396">
            <v>1.0061469051588494</v>
          </cell>
          <cell r="O3396">
            <v>52.284583298824913</v>
          </cell>
          <cell r="Q3396">
            <v>121798.92306261999</v>
          </cell>
        </row>
        <row r="3397">
          <cell r="D3397">
            <v>42477</v>
          </cell>
          <cell r="F3397">
            <v>307441.83415199927</v>
          </cell>
          <cell r="G3397">
            <v>3348333.7752960008</v>
          </cell>
          <cell r="H3397">
            <v>1.6170981266416189</v>
          </cell>
          <cell r="I3397">
            <v>16.206966906094998</v>
          </cell>
          <cell r="J3397">
            <v>18864520.381785996</v>
          </cell>
          <cell r="K3397">
            <v>1.3705406842067631</v>
          </cell>
          <cell r="L3397">
            <v>26.966749059259698</v>
          </cell>
          <cell r="M3397">
            <v>31235534.150716003</v>
          </cell>
          <cell r="N3397">
            <v>1.0128996074735515</v>
          </cell>
          <cell r="O3397">
            <v>51.44685381768609</v>
          </cell>
          <cell r="Q3397">
            <v>121798.92306261999</v>
          </cell>
        </row>
        <row r="3398">
          <cell r="D3398">
            <v>42478</v>
          </cell>
          <cell r="F3398">
            <v>247686.5477919993</v>
          </cell>
          <cell r="G3398">
            <v>3596020.3230880001</v>
          </cell>
          <cell r="H3398">
            <v>1.6402354127179819</v>
          </cell>
          <cell r="I3398">
            <v>15.288872566513367</v>
          </cell>
          <cell r="J3398">
            <v>19112206.929577995</v>
          </cell>
          <cell r="K3398">
            <v>1.3763563004590238</v>
          </cell>
          <cell r="L3398">
            <v>26.66592329858798</v>
          </cell>
          <cell r="M3398">
            <v>31386456.576038003</v>
          </cell>
          <cell r="N3398">
            <v>1.0176987063190273</v>
          </cell>
          <cell r="O3398">
            <v>50.854466174854892</v>
          </cell>
          <cell r="Q3398">
            <v>121798.92306261999</v>
          </cell>
        </row>
        <row r="3399">
          <cell r="D3399">
            <v>42479</v>
          </cell>
          <cell r="F3399">
            <v>239664.74866600096</v>
          </cell>
          <cell r="G3399">
            <v>3835685.0717540011</v>
          </cell>
          <cell r="H3399">
            <v>1.6574708264659483</v>
          </cell>
          <cell r="I3399">
            <v>14.635802411035471</v>
          </cell>
          <cell r="J3399">
            <v>19351871.678243995</v>
          </cell>
          <cell r="K3399">
            <v>1.381498119893608</v>
          </cell>
          <cell r="L3399">
            <v>26.4024201843283</v>
          </cell>
          <cell r="M3399">
            <v>31535950.138779994</v>
          </cell>
          <cell r="N3399">
            <v>1.0224505832988815</v>
          </cell>
          <cell r="O3399">
            <v>50.270468413659266</v>
          </cell>
          <cell r="Q3399">
            <v>121798.92306261999</v>
          </cell>
        </row>
        <row r="3400">
          <cell r="D3400">
            <v>42480</v>
          </cell>
          <cell r="F3400">
            <v>284794.05183999968</v>
          </cell>
          <cell r="G3400">
            <v>4120479.1235940009</v>
          </cell>
          <cell r="H3400">
            <v>1.6915088491691983</v>
          </cell>
          <cell r="I3400">
            <v>13.420111205165597</v>
          </cell>
          <cell r="J3400">
            <v>19636665.730083995</v>
          </cell>
          <cell r="K3400">
            <v>1.3897452286105643</v>
          </cell>
          <cell r="L3400">
            <v>25.984588133477406</v>
          </cell>
          <cell r="M3400">
            <v>31728019.949047994</v>
          </cell>
          <cell r="N3400">
            <v>1.0285818410383605</v>
          </cell>
          <cell r="O3400">
            <v>49.520876883307665</v>
          </cell>
          <cell r="P3400"/>
          <cell r="Q3400">
            <v>121798.92306261999</v>
          </cell>
        </row>
        <row r="3401">
          <cell r="D3401">
            <v>42481</v>
          </cell>
          <cell r="F3401">
            <v>294913.32734600059</v>
          </cell>
          <cell r="G3401">
            <v>4415392.4509400018</v>
          </cell>
          <cell r="H3401">
            <v>1.7262614322952337</v>
          </cell>
          <cell r="I3401">
            <v>12.275157059505348</v>
          </cell>
          <cell r="J3401">
            <v>19931579.057429995</v>
          </cell>
          <cell r="K3401">
            <v>1.3985614216579172</v>
          </cell>
          <cell r="L3401">
            <v>25.54442474178542</v>
          </cell>
          <cell r="M3401">
            <v>31927004.621319994</v>
          </cell>
          <cell r="N3401">
            <v>1.0349361047991681</v>
          </cell>
          <cell r="O3401">
            <v>48.748901145885704</v>
          </cell>
          <cell r="P3401"/>
          <cell r="Q3401">
            <v>121798.92306261999</v>
          </cell>
        </row>
        <row r="3402">
          <cell r="D3402">
            <v>42482</v>
          </cell>
          <cell r="F3402">
            <v>255711.28922399934</v>
          </cell>
          <cell r="G3402">
            <v>4671103.7401640015</v>
          </cell>
          <cell r="H3402">
            <v>1.7432247506081906</v>
          </cell>
          <cell r="I3402">
            <v>11.749738912538977</v>
          </cell>
          <cell r="J3402">
            <v>20187290.346653994</v>
          </cell>
          <cell r="K3402">
            <v>1.4045007745899418</v>
          </cell>
          <cell r="L3402">
            <v>25.25164925250516</v>
          </cell>
          <cell r="M3402">
            <v>32101337.210369997</v>
          </cell>
          <cell r="N3402">
            <v>1.0404901430995956</v>
          </cell>
          <cell r="O3402">
            <v>48.078386698029718</v>
          </cell>
          <cell r="P3402"/>
          <cell r="Q3402">
            <v>121798.92306261999</v>
          </cell>
        </row>
        <row r="3403">
          <cell r="D3403">
            <v>42483</v>
          </cell>
          <cell r="F3403">
            <v>227141.49119999909</v>
          </cell>
          <cell r="G3403">
            <v>4898245.2313640006</v>
          </cell>
          <cell r="H3403">
            <v>1.7485145074957351</v>
          </cell>
          <cell r="I3403">
            <v>11.590219636151611</v>
          </cell>
          <cell r="J3403">
            <v>20414431.837853994</v>
          </cell>
          <cell r="K3403">
            <v>1.4083693143324851</v>
          </cell>
          <cell r="L3403">
            <v>25.062568429408792</v>
          </cell>
          <cell r="M3403">
            <v>32243903.233947992</v>
          </cell>
          <cell r="N3403">
            <v>1.0450136019964869</v>
          </cell>
          <cell r="O3403">
            <v>47.535318635391242</v>
          </cell>
          <cell r="P3403"/>
          <cell r="Q3403">
            <v>121798.92306261999</v>
          </cell>
        </row>
        <row r="3404">
          <cell r="D3404">
            <v>42484</v>
          </cell>
          <cell r="F3404">
            <v>201657.48368000184</v>
          </cell>
          <cell r="G3404">
            <v>5099902.715044002</v>
          </cell>
          <cell r="H3404">
            <v>1.744645528195</v>
          </cell>
          <cell r="I3404">
            <v>11.706694078971069</v>
          </cell>
          <cell r="J3404">
            <v>20616089.321533997</v>
          </cell>
          <cell r="K3404">
            <v>1.4104299190185159</v>
          </cell>
          <cell r="L3404">
            <v>24.962371211906277</v>
          </cell>
          <cell r="M3404">
            <v>32363999.498399995</v>
          </cell>
          <cell r="N3404">
            <v>1.0488080479895228</v>
          </cell>
          <cell r="O3404">
            <v>47.081929393266321</v>
          </cell>
          <cell r="P3404"/>
          <cell r="Q3404">
            <v>121798.92306261999</v>
          </cell>
        </row>
        <row r="3405">
          <cell r="D3405">
            <v>42485</v>
          </cell>
          <cell r="F3405">
            <v>188737.57707999839</v>
          </cell>
          <cell r="G3405">
            <v>5288640.2921240004</v>
          </cell>
          <cell r="H3405">
            <v>1.7368430390488676</v>
          </cell>
          <cell r="I3405">
            <v>11.94490469547257</v>
          </cell>
          <cell r="J3405">
            <v>20804826.898613997</v>
          </cell>
          <cell r="K3405">
            <v>1.4115798679624572</v>
          </cell>
          <cell r="L3405">
            <v>24.906610893801417</v>
          </cell>
          <cell r="M3405">
            <v>32473964.509381998</v>
          </cell>
          <cell r="N3405">
            <v>1.0522734971009391</v>
          </cell>
          <cell r="O3405">
            <v>46.669609039158914</v>
          </cell>
          <cell r="P3405"/>
          <cell r="Q3405">
            <v>121798.92306261999</v>
          </cell>
        </row>
        <row r="3406">
          <cell r="D3406">
            <v>42486</v>
          </cell>
          <cell r="F3406">
            <v>188727.31156799998</v>
          </cell>
          <cell r="G3406">
            <v>5477367.6036920007</v>
          </cell>
          <cell r="H3406">
            <v>1.72963749974271</v>
          </cell>
          <cell r="I3406">
            <v>12.168881227765027</v>
          </cell>
          <cell r="J3406">
            <v>20993554.210181996</v>
          </cell>
          <cell r="K3406">
            <v>1.4127102757759384</v>
          </cell>
          <cell r="L3406">
            <v>24.851906944377799</v>
          </cell>
          <cell r="M3406">
            <v>32558810.814383995</v>
          </cell>
          <cell r="N3406">
            <v>1.0549244391775257</v>
          </cell>
          <cell r="O3406">
            <v>46.35535238170889</v>
          </cell>
          <cell r="P3406"/>
          <cell r="Q3406">
            <v>121798.92306261999</v>
          </cell>
        </row>
        <row r="3407">
          <cell r="D3407">
            <v>42487</v>
          </cell>
          <cell r="F3407">
            <v>160928.32226000156</v>
          </cell>
          <cell r="G3407">
            <v>5638295.9259520024</v>
          </cell>
          <cell r="H3407">
            <v>1.7145124914437602</v>
          </cell>
          <cell r="I3407">
            <v>12.651738799384859</v>
          </cell>
          <cell r="J3407">
            <v>21154482.532441996</v>
          </cell>
          <cell r="K3407">
            <v>1.4119668463388306</v>
          </cell>
          <cell r="L3407">
            <v>24.887871667426843</v>
          </cell>
          <cell r="M3407">
            <v>32605990.173319999</v>
          </cell>
          <cell r="N3407">
            <v>1.0563545696846077</v>
          </cell>
          <cell r="O3407">
            <v>46.186237823124287</v>
          </cell>
          <cell r="P3407"/>
          <cell r="Q3407">
            <v>121798.92306261999</v>
          </cell>
        </row>
        <row r="3408">
          <cell r="D3408">
            <v>42488</v>
          </cell>
          <cell r="F3408">
            <v>164776.16837999949</v>
          </cell>
          <cell r="G3408">
            <v>5803072.0943320021</v>
          </cell>
          <cell r="H3408">
            <v>1.7015961191300328</v>
          </cell>
          <cell r="I3408">
            <v>13.078033831129998</v>
          </cell>
          <cell r="J3408">
            <v>21319258.700821996</v>
          </cell>
          <cell r="K3408">
            <v>1.4114901623266478</v>
          </cell>
          <cell r="L3408">
            <v>24.910956647662786</v>
          </cell>
          <cell r="M3408">
            <v>32656893.567021992</v>
          </cell>
          <cell r="N3408">
            <v>1.0579050719098348</v>
          </cell>
          <cell r="O3408">
            <v>46.003225445579496</v>
          </cell>
          <cell r="P3408"/>
          <cell r="Q3408">
            <v>121798.92306261999</v>
          </cell>
        </row>
        <row r="3409">
          <cell r="D3409">
            <v>42489</v>
          </cell>
          <cell r="F3409">
            <v>152847.29911199905</v>
          </cell>
          <cell r="G3409">
            <v>5955919.3934440007</v>
          </cell>
          <cell r="H3409">
            <v>1.6861933229313082</v>
          </cell>
          <cell r="I3409">
            <v>13.6036582151693</v>
          </cell>
          <cell r="J3409">
            <v>21472105.999933995</v>
          </cell>
          <cell r="K3409">
            <v>1.4102376445497886</v>
          </cell>
          <cell r="L3409">
            <v>24.971705388685351</v>
          </cell>
          <cell r="M3409">
            <v>32707938.21230999</v>
          </cell>
          <cell r="N3409">
            <v>1.0594598603917238</v>
          </cell>
          <cell r="O3409">
            <v>45.820061091617191</v>
          </cell>
          <cell r="P3409"/>
          <cell r="Q3409">
            <v>121798.92306261999</v>
          </cell>
        </row>
        <row r="3410">
          <cell r="D3410">
            <v>42490</v>
          </cell>
          <cell r="E3410" t="str">
            <v>*</v>
          </cell>
          <cell r="F3410">
            <v>148901.05448000127</v>
          </cell>
          <cell r="G3410">
            <v>6104820.4479240021</v>
          </cell>
          <cell r="H3410">
            <v>1.670737390889562</v>
          </cell>
          <cell r="I3410">
            <v>14.150498522860167</v>
          </cell>
          <cell r="J3410">
            <v>21621007.054413997</v>
          </cell>
          <cell r="K3410">
            <v>1.408747883438151</v>
          </cell>
          <cell r="L3410">
            <v>25.044133493312327</v>
          </cell>
          <cell r="M3410">
            <v>32757818.773109991</v>
          </cell>
          <cell r="N3410">
            <v>1.0609766560524689</v>
          </cell>
          <cell r="O3410">
            <v>45.641716661803542</v>
          </cell>
          <cell r="P3410"/>
          <cell r="Q3410">
            <v>121798.92306261999</v>
          </cell>
        </row>
        <row r="3411">
          <cell r="D3411">
            <v>42491</v>
          </cell>
          <cell r="F3411">
            <v>154017.17080399964</v>
          </cell>
          <cell r="G3411">
            <v>154017.17080399964</v>
          </cell>
          <cell r="H3411">
            <v>1.4614015990262763</v>
          </cell>
          <cell r="I3411">
            <v>11.59459897701619</v>
          </cell>
          <cell r="J3411">
            <v>21775024.225217998</v>
          </cell>
          <cell r="K3411">
            <v>1.4091069821989819</v>
          </cell>
          <cell r="L3411">
            <v>21.944159241510608</v>
          </cell>
          <cell r="M3411">
            <v>32814175.678101998</v>
          </cell>
          <cell r="N3411">
            <v>1.0627451370176175</v>
          </cell>
          <cell r="O3411">
            <v>45.206446536998598</v>
          </cell>
          <cell r="P3411"/>
          <cell r="Q3411">
            <v>105390.03851276776</v>
          </cell>
        </row>
        <row r="3412">
          <cell r="D3412">
            <v>42492</v>
          </cell>
          <cell r="F3412">
            <v>134254.72267400011</v>
          </cell>
          <cell r="G3412">
            <v>288271.89347799972</v>
          </cell>
          <cell r="H3412">
            <v>1.3676429838436592</v>
          </cell>
          <cell r="I3412">
            <v>16.689953438485404</v>
          </cell>
          <cell r="J3412">
            <v>21909278.947891999</v>
          </cell>
          <cell r="K3412">
            <v>1.4081910098335433</v>
          </cell>
          <cell r="L3412">
            <v>21.994418813698381</v>
          </cell>
          <cell r="M3412">
            <v>32840146.390985996</v>
          </cell>
          <cell r="N3412">
            <v>1.0635293708797002</v>
          </cell>
          <cell r="O3412">
            <v>45.116672544114998</v>
          </cell>
          <cell r="P3412"/>
          <cell r="Q3412">
            <v>105390.03851276776</v>
          </cell>
        </row>
        <row r="3413">
          <cell r="D3413">
            <v>42493</v>
          </cell>
          <cell r="F3413">
            <v>107877.72795199881</v>
          </cell>
          <cell r="G3413">
            <v>396149.62142999854</v>
          </cell>
          <cell r="H3413">
            <v>1.2529635217279287</v>
          </cell>
          <cell r="I3413">
            <v>25.333918087281749</v>
          </cell>
          <cell r="J3413">
            <v>22017156.675843999</v>
          </cell>
          <cell r="K3413">
            <v>1.4056034221670024</v>
          </cell>
          <cell r="L3413">
            <v>22.136934144181097</v>
          </cell>
          <cell r="M3413">
            <v>32833980.961227994</v>
          </cell>
          <cell r="N3413">
            <v>1.0632728463402448</v>
          </cell>
          <cell r="O3413">
            <v>45.146027792226448</v>
          </cell>
          <cell r="P3413"/>
          <cell r="Q3413">
            <v>105390.03851276776</v>
          </cell>
        </row>
        <row r="3414">
          <cell r="D3414">
            <v>42494</v>
          </cell>
          <cell r="F3414">
            <v>120303.24396400094</v>
          </cell>
          <cell r="G3414">
            <v>516452.8653939995</v>
          </cell>
          <cell r="H3414">
            <v>1.2250988629523853</v>
          </cell>
          <cell r="I3414">
            <v>27.882237959858401</v>
          </cell>
          <cell r="J3414">
            <v>22137459.919808</v>
          </cell>
          <cell r="K3414">
            <v>1.4038383808333599</v>
          </cell>
          <cell r="L3414">
            <v>22.234599926142952</v>
          </cell>
          <cell r="M3414">
            <v>32793193.300915997</v>
          </cell>
          <cell r="N3414">
            <v>1.0618952268996684</v>
          </cell>
          <cell r="O3414">
            <v>45.30384125254259</v>
          </cell>
          <cell r="P3414"/>
          <cell r="Q3414">
            <v>105390.03851276776</v>
          </cell>
        </row>
        <row r="3415">
          <cell r="D3415">
            <v>42495</v>
          </cell>
          <cell r="F3415">
            <v>117257.62962799979</v>
          </cell>
          <cell r="G3415">
            <v>633710.49502199935</v>
          </cell>
          <cell r="H3415">
            <v>1.2026003671024881</v>
          </cell>
          <cell r="I3415">
            <v>30.072146674021738</v>
          </cell>
          <cell r="J3415">
            <v>22254717.549435999</v>
          </cell>
          <cell r="K3415">
            <v>1.4019049211294889</v>
          </cell>
          <cell r="L3415">
            <v>22.342008025389472</v>
          </cell>
          <cell r="M3415">
            <v>32746824.018993996</v>
          </cell>
          <cell r="N3415">
            <v>1.060337022735784</v>
          </cell>
          <cell r="O3415">
            <v>45.482678062200996</v>
          </cell>
          <cell r="P3415"/>
          <cell r="Q3415">
            <v>105390.03851276776</v>
          </cell>
        </row>
        <row r="3416">
          <cell r="D3416">
            <v>42496</v>
          </cell>
          <cell r="F3416">
            <v>137113.96006999974</v>
          </cell>
          <cell r="G3416">
            <v>770824.45509199915</v>
          </cell>
          <cell r="H3416">
            <v>1.2190027096324598</v>
          </cell>
          <cell r="I3416">
            <v>28.463925154828431</v>
          </cell>
          <cell r="J3416">
            <v>22391831.509505998</v>
          </cell>
          <cell r="K3416">
            <v>1.4012395367553174</v>
          </cell>
          <cell r="L3416">
            <v>22.379074154418287</v>
          </cell>
          <cell r="M3416">
            <v>32716682.604973994</v>
          </cell>
          <cell r="N3416">
            <v>1.0593044129054447</v>
          </cell>
          <cell r="O3416">
            <v>45.601387454204811</v>
          </cell>
          <cell r="P3416"/>
          <cell r="Q3416">
            <v>105390.03851276776</v>
          </cell>
        </row>
        <row r="3417">
          <cell r="D3417">
            <v>42497</v>
          </cell>
          <cell r="F3417">
            <v>164522.46422200048</v>
          </cell>
          <cell r="G3417">
            <v>935346.91931399959</v>
          </cell>
          <cell r="H3417">
            <v>1.2678711418939337</v>
          </cell>
          <cell r="I3417">
            <v>24.044598946669904</v>
          </cell>
          <cell r="J3417">
            <v>22556353.973727997</v>
          </cell>
          <cell r="K3417">
            <v>1.4022868074596777</v>
          </cell>
          <cell r="L3417">
            <v>22.320758258341545</v>
          </cell>
          <cell r="M3417">
            <v>32734478.132165991</v>
          </cell>
          <cell r="N3417">
            <v>1.0598239381560455</v>
          </cell>
          <cell r="O3417">
            <v>45.541643114253397</v>
          </cell>
          <cell r="P3417"/>
          <cell r="Q3417">
            <v>105390.03851276776</v>
          </cell>
        </row>
        <row r="3418">
          <cell r="D3418">
            <v>42498</v>
          </cell>
          <cell r="F3418">
            <v>227986.36658800024</v>
          </cell>
          <cell r="G3418">
            <v>1163333.2859019998</v>
          </cell>
          <cell r="H3418">
            <v>1.3797951190627289</v>
          </cell>
          <cell r="I3418">
            <v>15.937188854097496</v>
          </cell>
          <cell r="J3418">
            <v>22784340.340315998</v>
          </cell>
          <cell r="K3418">
            <v>1.4072401958535512</v>
          </cell>
          <cell r="L3418">
            <v>22.046694615589079</v>
          </cell>
          <cell r="M3418">
            <v>32835158.626983996</v>
          </cell>
          <cell r="N3418">
            <v>1.0630267797089497</v>
          </cell>
          <cell r="O3418">
            <v>45.174195446536125</v>
          </cell>
          <cell r="P3418"/>
          <cell r="Q3418">
            <v>105390.03851276776</v>
          </cell>
        </row>
        <row r="3419">
          <cell r="D3419">
            <v>42499</v>
          </cell>
          <cell r="F3419">
            <v>274835.25271799974</v>
          </cell>
          <cell r="G3419">
            <v>1438168.5386199995</v>
          </cell>
          <cell r="H3419">
            <v>1.5162391678199461</v>
          </cell>
          <cell r="I3419">
            <v>9.2963263394710278</v>
          </cell>
          <cell r="J3419">
            <v>23059175.593033999</v>
          </cell>
          <cell r="K3419">
            <v>1.4150043528300706</v>
          </cell>
          <cell r="L3419">
            <v>21.622926562535394</v>
          </cell>
          <cell r="M3419">
            <v>32992896.250931993</v>
          </cell>
          <cell r="N3419">
            <v>1.0680763847221268</v>
          </cell>
          <cell r="O3419">
            <v>44.59796506541214</v>
          </cell>
          <cell r="P3419"/>
          <cell r="Q3419">
            <v>105390.03851276776</v>
          </cell>
        </row>
        <row r="3420">
          <cell r="D3420">
            <v>42500</v>
          </cell>
          <cell r="F3420">
            <v>290196.9893200004</v>
          </cell>
          <cell r="G3420">
            <v>1728365.5279399999</v>
          </cell>
          <cell r="H3420">
            <v>1.6399704870879352</v>
          </cell>
          <cell r="I3420">
            <v>5.5506402623225597</v>
          </cell>
          <cell r="J3420">
            <v>23349372.582353998</v>
          </cell>
          <cell r="K3420">
            <v>1.4236053322007163</v>
          </cell>
          <cell r="L3420">
            <v>21.161694498285712</v>
          </cell>
          <cell r="M3420">
            <v>33169171.680561993</v>
          </cell>
          <cell r="N3420">
            <v>1.0737255407465693</v>
          </cell>
          <cell r="O3420">
            <v>43.957881993820294</v>
          </cell>
          <cell r="P3420"/>
          <cell r="Q3420">
            <v>105390.03851276776</v>
          </cell>
        </row>
        <row r="3421">
          <cell r="D3421">
            <v>42501</v>
          </cell>
          <cell r="F3421">
            <v>273674.01767999871</v>
          </cell>
          <cell r="G3421">
            <v>2002039.5456199986</v>
          </cell>
          <cell r="H3421">
            <v>1.7269525433783213</v>
          </cell>
          <cell r="I3421">
            <v>3.8184979722423518</v>
          </cell>
          <cell r="J3421">
            <v>23623046.600033998</v>
          </cell>
          <cell r="K3421">
            <v>1.4310955147419575</v>
          </cell>
          <cell r="L3421">
            <v>20.766986892225436</v>
          </cell>
          <cell r="M3421">
            <v>33340514.131241992</v>
          </cell>
          <cell r="N3421">
            <v>1.079214415040598</v>
          </cell>
          <cell r="O3421">
            <v>43.340673242557116</v>
          </cell>
          <cell r="P3421"/>
          <cell r="Q3421">
            <v>105390.03851276776</v>
          </cell>
        </row>
        <row r="3422">
          <cell r="D3422">
            <v>42502</v>
          </cell>
          <cell r="F3422">
            <v>357284.82952000014</v>
          </cell>
          <cell r="G3422">
            <v>2359324.3751399987</v>
          </cell>
          <cell r="H3422">
            <v>1.8655497936000944</v>
          </cell>
          <cell r="I3422">
            <v>2.0736482347465501</v>
          </cell>
          <cell r="J3422">
            <v>23980331.429554</v>
          </cell>
          <cell r="K3422">
            <v>1.4435237099824074</v>
          </cell>
          <cell r="L3422">
            <v>20.126170742501959</v>
          </cell>
          <cell r="M3422">
            <v>33601911.765771993</v>
          </cell>
          <cell r="N3422">
            <v>1.0876175844444016</v>
          </cell>
          <cell r="O3422">
            <v>42.404970377580312</v>
          </cell>
          <cell r="P3422"/>
          <cell r="Q3422">
            <v>105390.03851276776</v>
          </cell>
        </row>
        <row r="3423">
          <cell r="D3423">
            <v>42503</v>
          </cell>
          <cell r="F3423">
            <v>260976.9134779998</v>
          </cell>
          <cell r="G3423">
            <v>2620301.2886179984</v>
          </cell>
          <cell r="H3423">
            <v>1.9125302583657482</v>
          </cell>
          <cell r="I3423">
            <v>1.6807084045294074</v>
          </cell>
          <cell r="J3423">
            <v>24241308.343031999</v>
          </cell>
          <cell r="K3423">
            <v>1.4500343894920156</v>
          </cell>
          <cell r="L3423">
            <v>19.797412436258664</v>
          </cell>
          <cell r="M3423">
            <v>33776306.268049993</v>
          </cell>
          <cell r="N3423">
            <v>1.093203912347201</v>
          </cell>
          <cell r="O3423">
            <v>41.789223982213166</v>
          </cell>
          <cell r="P3423"/>
          <cell r="Q3423">
            <v>105390.03851276776</v>
          </cell>
        </row>
        <row r="3424">
          <cell r="D3424">
            <v>42504</v>
          </cell>
          <cell r="F3424">
            <v>230296.97685000091</v>
          </cell>
          <cell r="G3424">
            <v>2850598.2654679995</v>
          </cell>
          <cell r="H3424">
            <v>1.9320057634714256</v>
          </cell>
          <cell r="I3424">
            <v>1.5399418808160426</v>
          </cell>
          <cell r="J3424">
            <v>24471605.319881998</v>
          </cell>
          <cell r="K3424">
            <v>1.4546398204313005</v>
          </cell>
          <cell r="L3424">
            <v>19.567710287562424</v>
          </cell>
          <cell r="M3424">
            <v>33923023.667275995</v>
          </cell>
          <cell r="N3424">
            <v>1.0978938939593244</v>
          </cell>
          <cell r="O3424">
            <v>41.276233685501374</v>
          </cell>
          <cell r="P3424"/>
          <cell r="Q3424">
            <v>105390.03851276776</v>
          </cell>
        </row>
        <row r="3425">
          <cell r="D3425">
            <v>42505</v>
          </cell>
          <cell r="F3425">
            <v>234855.82238199902</v>
          </cell>
          <cell r="G3425">
            <v>3085454.0878499984</v>
          </cell>
          <cell r="H3425">
            <v>1.9517683273745097</v>
          </cell>
          <cell r="I3425">
            <v>1.4088567017488396</v>
          </cell>
          <cell r="J3425">
            <v>24706461.142263997</v>
          </cell>
          <cell r="K3425">
            <v>1.4594572079328361</v>
          </cell>
          <cell r="L3425">
            <v>19.329944281635203</v>
          </cell>
          <cell r="M3425">
            <v>34079228.362097986</v>
          </cell>
          <cell r="N3425">
            <v>1.1028904073286518</v>
          </cell>
          <cell r="O3425">
            <v>40.733745684640773</v>
          </cell>
          <cell r="P3425"/>
          <cell r="Q3425">
            <v>105390.03851276776</v>
          </cell>
        </row>
        <row r="3426">
          <cell r="D3426">
            <v>42506</v>
          </cell>
          <cell r="F3426">
            <v>226967.61410000012</v>
          </cell>
          <cell r="G3426">
            <v>3312421.7019499987</v>
          </cell>
          <cell r="H3426">
            <v>1.9643825858057178</v>
          </cell>
          <cell r="I3426">
            <v>1.3309456081118998</v>
          </cell>
          <cell r="J3426">
            <v>24933428.756363999</v>
          </cell>
          <cell r="K3426">
            <v>1.4637518960793172</v>
          </cell>
          <cell r="L3426">
            <v>19.120123917586053</v>
          </cell>
          <cell r="M3426">
            <v>34232220.516715981</v>
          </cell>
          <cell r="N3426">
            <v>1.1077824263289879</v>
          </cell>
          <cell r="O3426">
            <v>40.206682937476224</v>
          </cell>
          <cell r="P3426"/>
          <cell r="Q3426">
            <v>105390.03851276776</v>
          </cell>
        </row>
        <row r="3427">
          <cell r="D3427">
            <v>42507</v>
          </cell>
          <cell r="F3427">
            <v>201211.040614</v>
          </cell>
          <cell r="G3427">
            <v>3513632.7425639988</v>
          </cell>
          <cell r="H3427">
            <v>1.9611367629333729</v>
          </cell>
          <cell r="I3427">
            <v>1.3505816540027471</v>
          </cell>
          <cell r="J3427">
            <v>25134639.796978001</v>
          </cell>
          <cell r="K3427">
            <v>1.4664909899624936</v>
          </cell>
          <cell r="L3427">
            <v>18.98735431900722</v>
          </cell>
          <cell r="M3427">
            <v>34355607.569395989</v>
          </cell>
          <cell r="N3427">
            <v>1.1117159286358651</v>
          </cell>
          <cell r="O3427">
            <v>39.785851057088337</v>
          </cell>
          <cell r="P3427"/>
          <cell r="Q3427">
            <v>105390.03851276776</v>
          </cell>
        </row>
        <row r="3428">
          <cell r="D3428">
            <v>42508</v>
          </cell>
          <cell r="F3428">
            <v>175206.98964400054</v>
          </cell>
          <cell r="G3428">
            <v>3688839.7322079996</v>
          </cell>
          <cell r="H3428">
            <v>1.9445437497718983</v>
          </cell>
          <cell r="I3428">
            <v>1.4554644130110983</v>
          </cell>
          <cell r="J3428">
            <v>25309846.786622003</v>
          </cell>
          <cell r="K3428">
            <v>1.4676886594415697</v>
          </cell>
          <cell r="L3428">
            <v>18.929556921015799</v>
          </cell>
          <cell r="M3428">
            <v>34482667.163581982</v>
          </cell>
          <cell r="N3428">
            <v>1.1157678443495287</v>
          </cell>
          <cell r="O3428">
            <v>39.355137498434402</v>
          </cell>
          <cell r="P3428"/>
          <cell r="Q3428">
            <v>105390.03851276776</v>
          </cell>
        </row>
        <row r="3429">
          <cell r="D3429">
            <v>42509</v>
          </cell>
          <cell r="F3429">
            <v>169202.23279200052</v>
          </cell>
          <cell r="G3429">
            <v>3858041.9649999999</v>
          </cell>
          <cell r="H3429">
            <v>1.926698605756352</v>
          </cell>
          <cell r="I3429">
            <v>1.5771214974310444</v>
          </cell>
          <cell r="J3429">
            <v>25479049.019414004</v>
          </cell>
          <cell r="K3429">
            <v>1.4685256851057462</v>
          </cell>
          <cell r="L3429">
            <v>18.889255850220131</v>
          </cell>
          <cell r="M3429">
            <v>34593449.513949983</v>
          </cell>
          <cell r="N3429">
            <v>1.1192926667261529</v>
          </cell>
          <cell r="O3429">
            <v>38.982772749912527</v>
          </cell>
          <cell r="P3429"/>
          <cell r="Q3429">
            <v>105390.03851276776</v>
          </cell>
        </row>
        <row r="3430">
          <cell r="D3430">
            <v>42510</v>
          </cell>
          <cell r="F3430">
            <v>150405.04237999985</v>
          </cell>
          <cell r="G3430">
            <v>4008447.0073799998</v>
          </cell>
          <cell r="H3430">
            <v>1.901720060048363</v>
          </cell>
          <cell r="I3430">
            <v>1.7641616411838701</v>
          </cell>
          <cell r="J3430">
            <v>25629454.061794005</v>
          </cell>
          <cell r="K3430">
            <v>1.4682757385694847</v>
          </cell>
          <cell r="L3430">
            <v>18.901282318605396</v>
          </cell>
          <cell r="M3430">
            <v>34676628.334967978</v>
          </cell>
          <cell r="N3430">
            <v>1.1219240307754499</v>
          </cell>
          <cell r="O3430">
            <v>38.706210287287689</v>
          </cell>
          <cell r="P3430"/>
          <cell r="Q3430">
            <v>105390.03851276776</v>
          </cell>
        </row>
        <row r="3431">
          <cell r="D3431">
            <v>42511</v>
          </cell>
          <cell r="F3431">
            <v>153869.56855200077</v>
          </cell>
          <cell r="G3431">
            <v>4162316.5759320008</v>
          </cell>
          <cell r="H3431">
            <v>1.8806858222264056</v>
          </cell>
          <cell r="I3431">
            <v>1.9382201373110641</v>
          </cell>
          <cell r="J3431">
            <v>25783323.630346008</v>
          </cell>
          <cell r="K3431">
            <v>1.4682260788312516</v>
          </cell>
          <cell r="L3431">
            <v>18.903672560063711</v>
          </cell>
          <cell r="M3431">
            <v>34777737.700117983</v>
          </cell>
          <cell r="N3431">
            <v>1.1251352056666004</v>
          </cell>
          <cell r="O3431">
            <v>38.370359153022207</v>
          </cell>
          <cell r="P3431"/>
          <cell r="Q3431">
            <v>105390.03851276776</v>
          </cell>
        </row>
        <row r="3432">
          <cell r="D3432">
            <v>42512</v>
          </cell>
          <cell r="F3432">
            <v>151729.72666399894</v>
          </cell>
          <cell r="G3432">
            <v>4314046.302596</v>
          </cell>
          <cell r="H3432">
            <v>1.8606408776537966</v>
          </cell>
          <cell r="I3432">
            <v>2.1195037807895556</v>
          </cell>
          <cell r="J3432">
            <v>25935053.357010007</v>
          </cell>
          <cell r="K3432">
            <v>1.4680558856636874</v>
          </cell>
          <cell r="L3432">
            <v>18.911866388428301</v>
          </cell>
          <cell r="M3432">
            <v>34875931.787785977</v>
          </cell>
          <cell r="N3432">
            <v>1.128251726991168</v>
          </cell>
          <cell r="O3432">
            <v>38.046152478042259</v>
          </cell>
          <cell r="P3432"/>
          <cell r="Q3432">
            <v>105390.03851276776</v>
          </cell>
        </row>
        <row r="3433">
          <cell r="D3433">
            <v>42513</v>
          </cell>
          <cell r="F3433">
            <v>140298.70396800039</v>
          </cell>
          <cell r="G3433">
            <v>4454345.0065640006</v>
          </cell>
          <cell r="H3433">
            <v>1.8376231466598476</v>
          </cell>
          <cell r="I3433">
            <v>2.3479065257484111</v>
          </cell>
          <cell r="J3433">
            <v>26075352.060978007</v>
          </cell>
          <cell r="K3433">
            <v>1.4672444942438136</v>
          </cell>
          <cell r="L3433">
            <v>18.950973393489178</v>
          </cell>
          <cell r="M3433">
            <v>34965501.246789984</v>
          </cell>
          <cell r="N3433">
            <v>1.1310889197610201</v>
          </cell>
          <cell r="O3433">
            <v>37.752506552386819</v>
          </cell>
          <cell r="P3433"/>
          <cell r="Q3433">
            <v>105390.03851276776</v>
          </cell>
        </row>
        <row r="3434">
          <cell r="D3434">
            <v>42514</v>
          </cell>
          <cell r="F3434">
            <v>146794.44065200046</v>
          </cell>
          <cell r="G3434">
            <v>4601139.4472160013</v>
          </cell>
          <cell r="H3434">
            <v>1.8190916934789272</v>
          </cell>
          <cell r="I3434">
            <v>2.5488612368540831</v>
          </cell>
          <cell r="J3434">
            <v>26222146.501630008</v>
          </cell>
          <cell r="K3434">
            <v>1.4668060260102849</v>
          </cell>
          <cell r="L3434">
            <v>18.972136157343865</v>
          </cell>
          <cell r="M3434">
            <v>35055844.993803978</v>
          </cell>
          <cell r="N3434">
            <v>1.1339508553402793</v>
          </cell>
          <cell r="O3434">
            <v>37.457757929738356</v>
          </cell>
          <cell r="P3434"/>
          <cell r="Q3434">
            <v>105390.03851276776</v>
          </cell>
        </row>
        <row r="3435">
          <cell r="D3435">
            <v>42515</v>
          </cell>
          <cell r="F3435">
            <v>121498.09170199867</v>
          </cell>
          <cell r="G3435">
            <v>4722637.5389179997</v>
          </cell>
          <cell r="H3435">
            <v>1.7924417167172257</v>
          </cell>
          <cell r="I3435">
            <v>2.8670728455367778</v>
          </cell>
          <cell r="J3435">
            <v>26343644.593332008</v>
          </cell>
          <cell r="K3435">
            <v>1.4649659712353336</v>
          </cell>
          <cell r="L3435">
            <v>19.061174439043526</v>
          </cell>
          <cell r="M3435">
            <v>35134036.968555979</v>
          </cell>
          <cell r="N3435">
            <v>1.1364194330312307</v>
          </cell>
          <cell r="O3435">
            <v>37.204702503671385</v>
          </cell>
          <cell r="Q3435">
            <v>105390.03851276776</v>
          </cell>
        </row>
        <row r="3436">
          <cell r="D3436">
            <v>42516</v>
          </cell>
          <cell r="F3436">
            <v>121719.70026200016</v>
          </cell>
          <cell r="G3436">
            <v>4844357.2391799996</v>
          </cell>
          <cell r="H3436">
            <v>1.7679226130426113</v>
          </cell>
          <cell r="I3436">
            <v>3.1931992390991537</v>
          </cell>
          <cell r="J3436">
            <v>26465364.293594006</v>
          </cell>
          <cell r="K3436">
            <v>1.4631596107101563</v>
          </cell>
          <cell r="L3436">
            <v>19.148940661897427</v>
          </cell>
          <cell r="M3436">
            <v>35211119.780287981</v>
          </cell>
          <cell r="N3436">
            <v>1.1388518728075667</v>
          </cell>
          <cell r="O3436">
            <v>36.956426328867465</v>
          </cell>
          <cell r="Q3436">
            <v>105390.03851276776</v>
          </cell>
        </row>
        <row r="3437">
          <cell r="D3437">
            <v>42517</v>
          </cell>
          <cell r="F3437">
            <v>122476.74464600025</v>
          </cell>
          <cell r="G3437">
            <v>4966833.9838260002</v>
          </cell>
          <cell r="H3437">
            <v>1.7454857860545505</v>
          </cell>
          <cell r="I3437">
            <v>3.5224280886473447</v>
          </cell>
          <cell r="J3437">
            <v>26587841.038240008</v>
          </cell>
          <cell r="K3437">
            <v>1.4614157894145341</v>
          </cell>
          <cell r="L3437">
            <v>19.23400601573454</v>
          </cell>
          <cell r="M3437">
            <v>35285370.295599975</v>
          </cell>
          <cell r="N3437">
            <v>1.14119245121997</v>
          </cell>
          <cell r="O3437">
            <v>36.718537061297063</v>
          </cell>
          <cell r="Q3437">
            <v>105390.03851276776</v>
          </cell>
        </row>
        <row r="3438">
          <cell r="D3438">
            <v>42518</v>
          </cell>
          <cell r="F3438">
            <v>131252.39287200093</v>
          </cell>
          <cell r="G3438">
            <v>5098086.3766980013</v>
          </cell>
          <cell r="H3438">
            <v>1.7276254570439515</v>
          </cell>
          <cell r="I3438">
            <v>3.8073466448802717</v>
          </cell>
          <cell r="J3438">
            <v>26719093.43111201</v>
          </cell>
          <cell r="K3438">
            <v>1.4601716354228309</v>
          </cell>
          <cell r="L3438">
            <v>19.294900392135883</v>
          </cell>
          <cell r="M3438">
            <v>35373787.928879976</v>
          </cell>
          <cell r="N3438">
            <v>1.1439909453161903</v>
          </cell>
          <cell r="O3438">
            <v>36.435412433897916</v>
          </cell>
          <cell r="Q3438">
            <v>105390.03851276776</v>
          </cell>
        </row>
        <row r="3439">
          <cell r="D3439">
            <v>42519</v>
          </cell>
          <cell r="F3439">
            <v>150564.62991599919</v>
          </cell>
          <cell r="G3439">
            <v>5248651.0066140005</v>
          </cell>
          <cell r="H3439">
            <v>1.717315680868492</v>
          </cell>
          <cell r="I3439">
            <v>3.9816344715939866</v>
          </cell>
          <cell r="J3439">
            <v>26869658.061028007</v>
          </cell>
          <cell r="K3439">
            <v>1.4599910813488379</v>
          </cell>
          <cell r="L3439">
            <v>19.303751593261389</v>
          </cell>
          <cell r="M3439">
            <v>35473117.220011972</v>
          </cell>
          <cell r="N3439">
            <v>1.1471420055413546</v>
          </cell>
          <cell r="O3439">
            <v>36.118327097944558</v>
          </cell>
          <cell r="Q3439">
            <v>105390.03851276776</v>
          </cell>
        </row>
        <row r="3440">
          <cell r="D3440">
            <v>42520</v>
          </cell>
          <cell r="F3440">
            <v>129886.20676999964</v>
          </cell>
          <cell r="G3440">
            <v>5378537.2133840006</v>
          </cell>
          <cell r="H3440">
            <v>1.7011529392101585</v>
          </cell>
          <cell r="I3440">
            <v>4.2701519307802975</v>
          </cell>
          <cell r="J3440">
            <v>26999544.267798007</v>
          </cell>
          <cell r="K3440">
            <v>1.4586953970897321</v>
          </cell>
          <cell r="L3440">
            <v>19.367374102933422</v>
          </cell>
          <cell r="M3440">
            <v>35566198.177387975</v>
          </cell>
          <cell r="N3440">
            <v>1.1500906792721959</v>
          </cell>
          <cell r="O3440">
            <v>35.823252912627282</v>
          </cell>
          <cell r="Q3440">
            <v>105390.03851276776</v>
          </cell>
        </row>
        <row r="3441">
          <cell r="D3441">
            <v>42521</v>
          </cell>
          <cell r="E3441" t="str">
            <v>*</v>
          </cell>
          <cell r="F3441">
            <v>104557.77612800122</v>
          </cell>
          <cell r="G3441">
            <v>5483094.9895120021</v>
          </cell>
          <cell r="H3441">
            <v>1.6782803613674941</v>
          </cell>
          <cell r="I3441">
            <v>4.7123332861645828</v>
          </cell>
          <cell r="J3441">
            <v>27104102.043926008</v>
          </cell>
          <cell r="K3441">
            <v>1.4560537209617657</v>
          </cell>
          <cell r="L3441">
            <v>19.497661030140577</v>
          </cell>
          <cell r="M3441">
            <v>35611466.748549975</v>
          </cell>
          <cell r="N3441">
            <v>1.1514930296632111</v>
          </cell>
          <cell r="O3441">
            <v>35.683479396919381</v>
          </cell>
          <cell r="P3441"/>
          <cell r="Q3441">
            <v>105390.03851276776</v>
          </cell>
        </row>
        <row r="3442">
          <cell r="D3442">
            <v>42522</v>
          </cell>
          <cell r="F3442">
            <v>96117.154683998466</v>
          </cell>
          <cell r="G3442">
            <v>96117.154683998466</v>
          </cell>
          <cell r="H3442">
            <v>1.4267971822123708</v>
          </cell>
          <cell r="I3442">
            <v>12.334967272273001</v>
          </cell>
          <cell r="J3442">
            <v>27200219.198610008</v>
          </cell>
          <cell r="K3442">
            <v>1.455948225170145</v>
          </cell>
          <cell r="L3442">
            <v>17.835031821830572</v>
          </cell>
          <cell r="M3442">
            <v>35653275.806147978</v>
          </cell>
          <cell r="N3442">
            <v>1.1528227279486245</v>
          </cell>
          <cell r="O3442">
            <v>35.587715645866325</v>
          </cell>
          <cell r="Q3442">
            <v>67365.674590806666</v>
          </cell>
        </row>
        <row r="3443">
          <cell r="D3443">
            <v>42523</v>
          </cell>
          <cell r="F3443">
            <v>98883.700126000898</v>
          </cell>
          <cell r="G3443">
            <v>195000.85480999935</v>
          </cell>
          <cell r="H3443">
            <v>1.447330973782091</v>
          </cell>
          <cell r="I3443">
            <v>11.520593177524653</v>
          </cell>
          <cell r="J3443">
            <v>27299102.898736008</v>
          </cell>
          <cell r="K3443">
            <v>1.4559910404879353</v>
          </cell>
          <cell r="L3443">
            <v>17.832920544767596</v>
          </cell>
          <cell r="M3443">
            <v>35722704.074255973</v>
          </cell>
          <cell r="N3443">
            <v>1.155045404921023</v>
          </cell>
          <cell r="O3443">
            <v>35.374209836311174</v>
          </cell>
          <cell r="Q3443">
            <v>67365.674590806666</v>
          </cell>
        </row>
        <row r="3444">
          <cell r="D3444">
            <v>42524</v>
          </cell>
          <cell r="F3444">
            <v>86167.69619200028</v>
          </cell>
          <cell r="G3444">
            <v>281168.55100199964</v>
          </cell>
          <cell r="H3444">
            <v>1.3912552780520979</v>
          </cell>
          <cell r="I3444">
            <v>13.869358392021457</v>
          </cell>
          <cell r="J3444">
            <v>27385270.594928008</v>
          </cell>
          <cell r="K3444">
            <v>1.4553577722731526</v>
          </cell>
          <cell r="L3444">
            <v>17.8641701966901</v>
          </cell>
          <cell r="M3444">
            <v>35764181.603199989</v>
          </cell>
          <cell r="N3444">
            <v>1.1563642643043768</v>
          </cell>
          <cell r="O3444">
            <v>35.247933192816781</v>
          </cell>
          <cell r="Q3444">
            <v>67365.674590806666</v>
          </cell>
        </row>
        <row r="3445">
          <cell r="D3445">
            <v>42525</v>
          </cell>
          <cell r="F3445">
            <v>107245.47500599916</v>
          </cell>
          <cell r="G3445">
            <v>388414.02600799879</v>
          </cell>
          <cell r="H3445">
            <v>1.4414389389229292</v>
          </cell>
          <cell r="I3445">
            <v>11.749084403685128</v>
          </cell>
          <cell r="J3445">
            <v>27492516.069934007</v>
          </cell>
          <cell r="K3445">
            <v>1.4558451798413439</v>
          </cell>
          <cell r="L3445">
            <v>17.840114016565135</v>
          </cell>
          <cell r="M3445">
            <v>35823610.427631982</v>
          </cell>
          <cell r="N3445">
            <v>1.1582634814687276</v>
          </cell>
          <cell r="O3445">
            <v>35.066626885835838</v>
          </cell>
          <cell r="Q3445">
            <v>67365.674590806666</v>
          </cell>
        </row>
        <row r="3446">
          <cell r="D3446">
            <v>42526</v>
          </cell>
          <cell r="F3446">
            <v>97223.384091999687</v>
          </cell>
          <cell r="G3446">
            <v>485637.41009999847</v>
          </cell>
          <cell r="H3446">
            <v>1.4417948400275442</v>
          </cell>
          <cell r="I3446">
            <v>11.735165629489286</v>
          </cell>
          <cell r="J3446">
            <v>27589739.454026006</v>
          </cell>
          <cell r="K3446">
            <v>1.4558002966274866</v>
          </cell>
          <cell r="L3446">
            <v>17.842328053998656</v>
          </cell>
          <cell r="M3446">
            <v>35874562.06777399</v>
          </cell>
          <cell r="N3446">
            <v>1.1598885430359396</v>
          </cell>
          <cell r="O3446">
            <v>34.911997129389171</v>
          </cell>
          <cell r="Q3446">
            <v>67365.674590806666</v>
          </cell>
        </row>
        <row r="3447">
          <cell r="D3447">
            <v>42527</v>
          </cell>
          <cell r="F3447">
            <v>88773.0439020005</v>
          </cell>
          <cell r="G3447">
            <v>574410.45400199899</v>
          </cell>
          <cell r="H3447">
            <v>1.4211254655804295</v>
          </cell>
          <cell r="I3447">
            <v>12.568995113031956</v>
          </cell>
          <cell r="J3447">
            <v>27678512.497928008</v>
          </cell>
          <cell r="K3447">
            <v>1.4553114200430157</v>
          </cell>
          <cell r="L3447">
            <v>17.866459410961653</v>
          </cell>
          <cell r="M3447">
            <v>35915728.322543994</v>
          </cell>
          <cell r="N3447">
            <v>1.1611971691787675</v>
          </cell>
          <cell r="O3447">
            <v>34.787815945477377</v>
          </cell>
          <cell r="Q3447">
            <v>67365.674590806666</v>
          </cell>
        </row>
        <row r="3448">
          <cell r="D3448">
            <v>42528</v>
          </cell>
          <cell r="F3448">
            <v>77719.726245999293</v>
          </cell>
          <cell r="G3448">
            <v>652130.18024799833</v>
          </cell>
          <cell r="H3448">
            <v>1.3829217162453278</v>
          </cell>
          <cell r="I3448">
            <v>14.253195442375555</v>
          </cell>
          <cell r="J3448">
            <v>27756232.224174008</v>
          </cell>
          <cell r="K3448">
            <v>1.4542468721780188</v>
          </cell>
          <cell r="L3448">
            <v>17.91910556218086</v>
          </cell>
          <cell r="M3448">
            <v>35952626.10876599</v>
          </cell>
          <cell r="N3448">
            <v>1.1623677430587933</v>
          </cell>
          <cell r="O3448">
            <v>34.676991486421429</v>
          </cell>
          <cell r="Q3448">
            <v>67365.674590806666</v>
          </cell>
        </row>
        <row r="3449">
          <cell r="D3449">
            <v>42529</v>
          </cell>
          <cell r="F3449">
            <v>73885.166060001517</v>
          </cell>
          <cell r="G3449">
            <v>726015.3463079998</v>
          </cell>
          <cell r="H3449">
            <v>1.3471537075780253</v>
          </cell>
          <cell r="I3449">
            <v>16.010759589658829</v>
          </cell>
          <cell r="J3449">
            <v>27830117.390234008</v>
          </cell>
          <cell r="K3449">
            <v>1.4529896130608593</v>
          </cell>
          <cell r="L3449">
            <v>17.981457395468293</v>
          </cell>
          <cell r="M3449">
            <v>35986788.095777996</v>
          </cell>
          <cell r="N3449">
            <v>1.1634498237182145</v>
          </cell>
          <cell r="O3449">
            <v>34.574760670363027</v>
          </cell>
          <cell r="Q3449">
            <v>67365.674590806666</v>
          </cell>
        </row>
        <row r="3450">
          <cell r="D3450">
            <v>42530</v>
          </cell>
          <cell r="F3450">
            <v>77479.589465998593</v>
          </cell>
          <cell r="G3450">
            <v>803494.93577399838</v>
          </cell>
          <cell r="H3450">
            <v>1.3252626894674249</v>
          </cell>
          <cell r="I3450">
            <v>17.178708263427133</v>
          </cell>
          <cell r="J3450">
            <v>27907596.979700007</v>
          </cell>
          <cell r="K3450">
            <v>1.4519281712309604</v>
          </cell>
          <cell r="L3450">
            <v>18.034246076629813</v>
          </cell>
          <cell r="M3450">
            <v>36027327.448899992</v>
          </cell>
          <cell r="N3450">
            <v>1.1647380384621073</v>
          </cell>
          <cell r="O3450">
            <v>34.453325318361863</v>
          </cell>
          <cell r="Q3450">
            <v>67365.674590806666</v>
          </cell>
        </row>
        <row r="3451">
          <cell r="D3451">
            <v>42531</v>
          </cell>
          <cell r="F3451">
            <v>75191.479508000411</v>
          </cell>
          <cell r="G3451">
            <v>878686.41528199881</v>
          </cell>
          <cell r="H3451">
            <v>1.3043533232901259</v>
          </cell>
          <cell r="I3451">
            <v>18.363161820375538</v>
          </cell>
          <cell r="J3451">
            <v>27982788.459208008</v>
          </cell>
          <cell r="K3451">
            <v>1.450755517598687</v>
          </cell>
          <cell r="L3451">
            <v>18.092723605445705</v>
          </cell>
          <cell r="M3451">
            <v>36048991.865453996</v>
          </cell>
          <cell r="N3451">
            <v>1.1654160019996527</v>
          </cell>
          <cell r="O3451">
            <v>34.389534198957492</v>
          </cell>
          <cell r="Q3451">
            <v>67365.674590806666</v>
          </cell>
        </row>
        <row r="3452">
          <cell r="D3452">
            <v>42532</v>
          </cell>
          <cell r="F3452">
            <v>76389.462060000486</v>
          </cell>
          <cell r="G3452">
            <v>955075.87734199932</v>
          </cell>
          <cell r="H3452">
            <v>1.2888623217351778</v>
          </cell>
          <cell r="I3452">
            <v>19.285652141398934</v>
          </cell>
          <cell r="J3452">
            <v>28059177.921268009</v>
          </cell>
          <cell r="K3452">
            <v>1.4496529192695862</v>
          </cell>
          <cell r="L3452">
            <v>18.147859162850445</v>
          </cell>
          <cell r="M3452">
            <v>36061213.690603994</v>
          </cell>
          <cell r="N3452">
            <v>1.1657886788830669</v>
          </cell>
          <cell r="O3452">
            <v>34.354502886697126</v>
          </cell>
          <cell r="Q3452">
            <v>67365.674590806666</v>
          </cell>
        </row>
        <row r="3453">
          <cell r="D3453">
            <v>42533</v>
          </cell>
          <cell r="F3453">
            <v>75280.579237999598</v>
          </cell>
          <cell r="G3453">
            <v>1030356.456579999</v>
          </cell>
          <cell r="H3453">
            <v>1.2745814329015994</v>
          </cell>
          <cell r="I3453">
            <v>20.170985053215841</v>
          </cell>
          <cell r="J3453">
            <v>28134458.50050601</v>
          </cell>
          <cell r="K3453">
            <v>1.4485008784985622</v>
          </cell>
          <cell r="L3453">
            <v>18.205624270710395</v>
          </cell>
          <cell r="M3453">
            <v>36056208.650017992</v>
          </cell>
          <cell r="N3453">
            <v>1.165604441182001</v>
          </cell>
          <cell r="O3453">
            <v>34.371817997868511</v>
          </cell>
          <cell r="Q3453">
            <v>67365.674590806666</v>
          </cell>
        </row>
        <row r="3454">
          <cell r="D3454">
            <v>42534</v>
          </cell>
          <cell r="F3454">
            <v>78319.342198000944</v>
          </cell>
          <cell r="G3454">
            <v>1108675.7987779998</v>
          </cell>
          <cell r="H3454">
            <v>1.2659674867086135</v>
          </cell>
          <cell r="I3454">
            <v>20.721528269790433</v>
          </cell>
          <cell r="J3454">
            <v>28212777.842704009</v>
          </cell>
          <cell r="K3454">
            <v>1.4475127111745378</v>
          </cell>
          <cell r="L3454">
            <v>18.255300708859114</v>
          </cell>
          <cell r="M3454">
            <v>36066071.972661987</v>
          </cell>
          <cell r="N3454">
            <v>1.1659008572439098</v>
          </cell>
          <cell r="O3454">
            <v>34.34396303662335</v>
          </cell>
          <cell r="Q3454">
            <v>67365.674590806666</v>
          </cell>
        </row>
        <row r="3455">
          <cell r="D3455">
            <v>42535</v>
          </cell>
          <cell r="F3455">
            <v>62291.939461998707</v>
          </cell>
          <cell r="G3455">
            <v>1170967.7382399985</v>
          </cell>
          <cell r="H3455">
            <v>1.2415900714938108</v>
          </cell>
          <cell r="I3455">
            <v>22.348575444818785</v>
          </cell>
          <cell r="J3455">
            <v>28275069.782166008</v>
          </cell>
          <cell r="K3455">
            <v>1.4457118658065329</v>
          </cell>
          <cell r="L3455">
            <v>18.346136613038166</v>
          </cell>
          <cell r="M3455">
            <v>36046941.515821986</v>
          </cell>
          <cell r="N3455">
            <v>1.1652600036942922</v>
          </cell>
          <cell r="O3455">
            <v>34.404205217044328</v>
          </cell>
          <cell r="Q3455">
            <v>67365.674590806666</v>
          </cell>
        </row>
        <row r="3456">
          <cell r="D3456">
            <v>42536</v>
          </cell>
          <cell r="F3456">
            <v>81141.085302001506</v>
          </cell>
          <cell r="G3456">
            <v>1252108.823542</v>
          </cell>
          <cell r="H3456">
            <v>1.2391165393429944</v>
          </cell>
          <cell r="I3456">
            <v>22.519463315463739</v>
          </cell>
          <cell r="J3456">
            <v>28356210.867468011</v>
          </cell>
          <cell r="K3456">
            <v>1.4448838372558328</v>
          </cell>
          <cell r="L3456">
            <v>18.388035439431494</v>
          </cell>
          <cell r="M3456">
            <v>36052092.243133985</v>
          </cell>
          <cell r="N3456">
            <v>1.165404077691649</v>
          </cell>
          <cell r="O3456">
            <v>34.390655480296942</v>
          </cell>
          <cell r="Q3456">
            <v>67365.674590806666</v>
          </cell>
        </row>
        <row r="3457">
          <cell r="D3457">
            <v>42537</v>
          </cell>
          <cell r="F3457">
            <v>61056.338463999891</v>
          </cell>
          <cell r="G3457">
            <v>1313165.1620059998</v>
          </cell>
          <cell r="H3457">
            <v>1.2183181289863514</v>
          </cell>
          <cell r="I3457">
            <v>23.999449858700583</v>
          </cell>
          <cell r="J3457">
            <v>28417267.20593201</v>
          </cell>
          <cell r="K3457">
            <v>1.4430415613995686</v>
          </cell>
          <cell r="L3457">
            <v>18.481556015519264</v>
          </cell>
          <cell r="M3457">
            <v>36051565.609335989</v>
          </cell>
          <cell r="N3457">
            <v>1.1653646257972214</v>
          </cell>
          <cell r="O3457">
            <v>34.394365449452181</v>
          </cell>
          <cell r="Q3457">
            <v>67365.674590806666</v>
          </cell>
        </row>
        <row r="3458">
          <cell r="D3458">
            <v>42538</v>
          </cell>
          <cell r="F3458">
            <v>71419.289419998589</v>
          </cell>
          <cell r="G3458">
            <v>1384584.4514259985</v>
          </cell>
          <cell r="H3458">
            <v>1.2090154918844112</v>
          </cell>
          <cell r="I3458">
            <v>24.68666004557376</v>
          </cell>
          <cell r="J3458">
            <v>28488686.495352007</v>
          </cell>
          <cell r="K3458">
            <v>1.4417362881581877</v>
          </cell>
          <cell r="L3458">
            <v>18.548067572097992</v>
          </cell>
          <cell r="M3458">
            <v>36040189.900463991</v>
          </cell>
          <cell r="N3458">
            <v>1.1649744864904539</v>
          </cell>
          <cell r="O3458">
            <v>34.431068140614229</v>
          </cell>
          <cell r="Q3458">
            <v>67365.674590806666</v>
          </cell>
        </row>
        <row r="3459">
          <cell r="D3459">
            <v>42539</v>
          </cell>
          <cell r="F3459">
            <v>77698.240265999877</v>
          </cell>
          <cell r="G3459">
            <v>1462282.6916919984</v>
          </cell>
          <cell r="H3459">
            <v>1.2059246464861881</v>
          </cell>
          <cell r="I3459">
            <v>24.918483853171935</v>
          </cell>
          <cell r="J3459">
            <v>28566384.735618006</v>
          </cell>
          <cell r="K3459">
            <v>1.4407565658382275</v>
          </cell>
          <cell r="L3459">
            <v>18.598127504016702</v>
          </cell>
          <cell r="M3459">
            <v>36053414.972461991</v>
          </cell>
          <cell r="N3459">
            <v>1.1653795503107778</v>
          </cell>
          <cell r="O3459">
            <v>34.39296194866823</v>
          </cell>
          <cell r="Q3459">
            <v>67365.674590806666</v>
          </cell>
        </row>
        <row r="3460">
          <cell r="D3460">
            <v>42540</v>
          </cell>
          <cell r="F3460">
            <v>78913.512789999993</v>
          </cell>
          <cell r="G3460">
            <v>1541196.2044819985</v>
          </cell>
          <cell r="H3460">
            <v>1.2041086236023326</v>
          </cell>
          <cell r="I3460">
            <v>25.05550850282091</v>
          </cell>
          <cell r="J3460">
            <v>28645298.248408005</v>
          </cell>
          <cell r="K3460">
            <v>1.4398445636030452</v>
          </cell>
          <cell r="L3460">
            <v>18.644833090777535</v>
          </cell>
          <cell r="M3460">
            <v>36077331.940387994</v>
          </cell>
          <cell r="N3460">
            <v>1.1661301934614838</v>
          </cell>
          <cell r="O3460">
            <v>34.322422425598809</v>
          </cell>
          <cell r="Q3460">
            <v>67365.674590806666</v>
          </cell>
        </row>
        <row r="3461">
          <cell r="D3461">
            <v>42541</v>
          </cell>
          <cell r="F3461">
            <v>44870.71706400143</v>
          </cell>
          <cell r="G3461">
            <v>1586066.9215459998</v>
          </cell>
          <cell r="H3461">
            <v>1.1772070354673243</v>
          </cell>
          <cell r="I3461">
            <v>27.156799275217857</v>
          </cell>
          <cell r="J3461">
            <v>28690168.965472005</v>
          </cell>
          <cell r="K3461">
            <v>1.4372333437465163</v>
          </cell>
          <cell r="L3461">
            <v>18.779125200632407</v>
          </cell>
          <cell r="M3461">
            <v>36075591.733515993</v>
          </cell>
          <cell r="N3461">
            <v>1.1660515049758304</v>
          </cell>
          <cell r="O3461">
            <v>34.329812261574922</v>
          </cell>
          <cell r="Q3461">
            <v>67365.674590806666</v>
          </cell>
        </row>
        <row r="3462">
          <cell r="D3462">
            <v>42542</v>
          </cell>
          <cell r="F3462">
            <v>65232.537929999307</v>
          </cell>
          <cell r="G3462">
            <v>1651299.4594759992</v>
          </cell>
          <cell r="H3462">
            <v>1.1672607462439959</v>
          </cell>
          <cell r="I3462">
            <v>27.967954753392089</v>
          </cell>
          <cell r="J3462">
            <v>28755401.503402006</v>
          </cell>
          <cell r="K3462">
            <v>1.4356562829452535</v>
          </cell>
          <cell r="L3462">
            <v>18.860639080506878</v>
          </cell>
          <cell r="M3462">
            <v>36090082.293131992</v>
          </cell>
          <cell r="N3462">
            <v>1.1664974275592077</v>
          </cell>
          <cell r="O3462">
            <v>34.287949057489378</v>
          </cell>
          <cell r="Q3462">
            <v>67365.674590806666</v>
          </cell>
        </row>
        <row r="3463">
          <cell r="D3463">
            <v>42543</v>
          </cell>
          <cell r="E3463"/>
          <cell r="F3463">
            <v>52507.155049999681</v>
          </cell>
          <cell r="G3463">
            <v>1703806.6145259989</v>
          </cell>
          <cell r="H3463">
            <v>1.1496322968061861</v>
          </cell>
          <cell r="I3463">
            <v>29.451542477598135</v>
          </cell>
          <cell r="J3463">
            <v>28807908.658452004</v>
          </cell>
          <cell r="K3463">
            <v>1.4334565909078314</v>
          </cell>
          <cell r="L3463">
            <v>18.974849154290485</v>
          </cell>
          <cell r="M3463">
            <v>36104921.921967998</v>
          </cell>
          <cell r="N3463">
            <v>1.1669546153189181</v>
          </cell>
          <cell r="O3463">
            <v>34.245064897771506</v>
          </cell>
          <cell r="Q3463">
            <v>67365.674590806666</v>
          </cell>
        </row>
        <row r="3464">
          <cell r="D3464">
            <v>42544</v>
          </cell>
          <cell r="E3464"/>
          <cell r="F3464">
            <v>55056.774446001116</v>
          </cell>
          <cell r="G3464">
            <v>1758863.388972</v>
          </cell>
          <cell r="H3464">
            <v>1.1351822975745611</v>
          </cell>
          <cell r="I3464">
            <v>30.711667118154963</v>
          </cell>
          <cell r="J3464">
            <v>28862965.432898004</v>
          </cell>
          <cell r="K3464">
            <v>1.4313980396010375</v>
          </cell>
          <cell r="L3464">
            <v>19.082275168586605</v>
          </cell>
          <cell r="M3464">
            <v>36118311.776799999</v>
          </cell>
          <cell r="N3464">
            <v>1.1673649279412097</v>
          </cell>
          <cell r="O3464">
            <v>34.206609198772995</v>
          </cell>
          <cell r="Q3464">
            <v>67365.674590806666</v>
          </cell>
        </row>
        <row r="3465">
          <cell r="D3465">
            <v>42545</v>
          </cell>
          <cell r="E3465"/>
          <cell r="F3465">
            <v>51706.674315999953</v>
          </cell>
          <cell r="G3465">
            <v>1810570.0632879999</v>
          </cell>
          <cell r="H3465">
            <v>1.1198643784376492</v>
          </cell>
          <cell r="I3465">
            <v>32.09092375487964</v>
          </cell>
          <cell r="J3465">
            <v>28914672.107214004</v>
          </cell>
          <cell r="K3465">
            <v>1.4291876091927946</v>
          </cell>
          <cell r="L3465">
            <v>19.198214685807812</v>
          </cell>
          <cell r="M3465">
            <v>36123429.058685996</v>
          </cell>
          <cell r="N3465">
            <v>1.167507855529301</v>
          </cell>
          <cell r="O3465">
            <v>34.19322062390151</v>
          </cell>
          <cell r="Q3465">
            <v>67365.674590806666</v>
          </cell>
        </row>
        <row r="3466">
          <cell r="D3466">
            <v>42546</v>
          </cell>
          <cell r="E3466"/>
          <cell r="F3466">
            <v>56208.191722000025</v>
          </cell>
          <cell r="G3466">
            <v>1866778.25501</v>
          </cell>
          <cell r="H3466">
            <v>1.1084447777591211</v>
          </cell>
          <cell r="I3466">
            <v>33.148246859288008</v>
          </cell>
          <cell r="J3466">
            <v>28970880.298936006</v>
          </cell>
          <cell r="K3466">
            <v>1.4272136117622987</v>
          </cell>
          <cell r="L3466">
            <v>19.302269065662681</v>
          </cell>
          <cell r="M3466">
            <v>36134231.020279996</v>
          </cell>
          <cell r="N3466">
            <v>1.16783450271401</v>
          </cell>
          <cell r="O3466">
            <v>34.16263594403739</v>
          </cell>
          <cell r="Q3466">
            <v>67365.674590806666</v>
          </cell>
        </row>
        <row r="3467">
          <cell r="D3467">
            <v>42547</v>
          </cell>
          <cell r="E3467"/>
          <cell r="F3467">
            <v>79724.917918000196</v>
          </cell>
          <cell r="G3467">
            <v>1946503.1729280001</v>
          </cell>
          <cell r="H3467">
            <v>1.1113301708299634</v>
          </cell>
          <cell r="I3467">
            <v>32.878751027762668</v>
          </cell>
          <cell r="J3467">
            <v>29050605.216854006</v>
          </cell>
          <cell r="K3467">
            <v>1.4264073627314211</v>
          </cell>
          <cell r="L3467">
            <v>19.344908875415978</v>
          </cell>
          <cell r="M3467">
            <v>36172435.407351986</v>
          </cell>
          <cell r="N3467">
            <v>1.1690467485969058</v>
          </cell>
          <cell r="O3467">
            <v>34.049296384983293</v>
          </cell>
          <cell r="Q3467">
            <v>67365.674590806666</v>
          </cell>
        </row>
        <row r="3468">
          <cell r="D3468">
            <v>42548</v>
          </cell>
          <cell r="E3468"/>
          <cell r="F3468">
            <v>50016.537197998958</v>
          </cell>
          <cell r="G3468">
            <v>1996519.7101259991</v>
          </cell>
          <cell r="H3468">
            <v>1.0976684327481265</v>
          </cell>
          <cell r="I3468">
            <v>34.168723171480572</v>
          </cell>
          <cell r="J3468">
            <v>29100621.754052006</v>
          </cell>
          <cell r="K3468">
            <v>1.42415253419595</v>
          </cell>
          <cell r="L3468">
            <v>19.464592583440421</v>
          </cell>
          <cell r="M3468">
            <v>36192508.002321988</v>
          </cell>
          <cell r="N3468">
            <v>1.1696729628245532</v>
          </cell>
          <cell r="O3468">
            <v>33.990850428016593</v>
          </cell>
          <cell r="Q3468">
            <v>67365.674590806666</v>
          </cell>
        </row>
        <row r="3469">
          <cell r="D3469">
            <v>42549</v>
          </cell>
          <cell r="E3469"/>
          <cell r="F3469">
            <v>29363.807632000178</v>
          </cell>
          <cell r="G3469">
            <v>2025883.5177579992</v>
          </cell>
          <cell r="H3469">
            <v>1.0740333740671146</v>
          </cell>
          <cell r="I3469">
            <v>36.48348542396085</v>
          </cell>
          <cell r="J3469">
            <v>29129985.561684005</v>
          </cell>
          <cell r="K3469">
            <v>1.4209051235058592</v>
          </cell>
          <cell r="L3469">
            <v>19.638086853159109</v>
          </cell>
          <cell r="M3469">
            <v>36178995.315163992</v>
          </cell>
          <cell r="N3469">
            <v>1.1692137614530136</v>
          </cell>
          <cell r="O3469">
            <v>34.033701891565606</v>
          </cell>
          <cell r="Q3469">
            <v>67365.674590806666</v>
          </cell>
        </row>
        <row r="3470">
          <cell r="D3470">
            <v>42550</v>
          </cell>
          <cell r="E3470"/>
          <cell r="F3470">
            <v>46847.538640000334</v>
          </cell>
          <cell r="G3470">
            <v>2072731.0563979996</v>
          </cell>
          <cell r="H3470">
            <v>1.0609777922884958</v>
          </cell>
          <cell r="I3470">
            <v>37.806669209321427</v>
          </cell>
          <cell r="J3470">
            <v>29176833.100324005</v>
          </cell>
          <cell r="K3470">
            <v>1.4185290145717406</v>
          </cell>
          <cell r="L3470">
            <v>19.76587637202687</v>
          </cell>
          <cell r="M3470">
            <v>36194134.928849988</v>
          </cell>
          <cell r="N3470">
            <v>1.1696805299400808</v>
          </cell>
          <cell r="O3470">
            <v>33.990144598603742</v>
          </cell>
          <cell r="Q3470">
            <v>67365.674590806666</v>
          </cell>
        </row>
        <row r="3471">
          <cell r="D3471">
            <v>42551</v>
          </cell>
          <cell r="E3471" t="str">
            <v>*</v>
          </cell>
          <cell r="F3471">
            <v>38822.199485999488</v>
          </cell>
          <cell r="G3471">
            <v>2111553.2558839992</v>
          </cell>
          <cell r="H3471">
            <v>1.044821549802635</v>
          </cell>
          <cell r="I3471">
            <v>39.487106562383175</v>
          </cell>
          <cell r="J3471">
            <v>29215655.299810003</v>
          </cell>
          <cell r="K3471">
            <v>1.415779514448722</v>
          </cell>
          <cell r="L3471">
            <v>19.914642015267646</v>
          </cell>
          <cell r="M3471">
            <v>36205377.655125983</v>
          </cell>
          <cell r="N3471">
            <v>1.170021347752114</v>
          </cell>
          <cell r="O3471">
            <v>33.958365068667483</v>
          </cell>
          <cell r="P3471"/>
          <cell r="Q3471">
            <v>67365.674590806666</v>
          </cell>
        </row>
        <row r="3472">
          <cell r="D3472">
            <v>42552</v>
          </cell>
          <cell r="E3472"/>
          <cell r="F3472">
            <v>46539.753944000375</v>
          </cell>
          <cell r="G3472">
            <v>46539.753944000375</v>
          </cell>
          <cell r="H3472">
            <v>1.559460696072057</v>
          </cell>
          <cell r="I3472">
            <v>6.7458545690135097</v>
          </cell>
          <cell r="J3472">
            <v>29262195.053754006</v>
          </cell>
          <cell r="K3472">
            <v>1.4159870067118872</v>
          </cell>
          <cell r="L3472">
            <v>19.22623875185948</v>
          </cell>
          <cell r="M3472">
            <v>36219829.048457988</v>
          </cell>
          <cell r="N3472">
            <v>1.1704974189609969</v>
          </cell>
          <cell r="O3472">
            <v>34.066859053193966</v>
          </cell>
          <cell r="Q3472">
            <v>29843.492728751622</v>
          </cell>
        </row>
        <row r="3473">
          <cell r="D3473">
            <v>42553</v>
          </cell>
          <cell r="E3473"/>
          <cell r="F3473">
            <v>43119.010073999423</v>
          </cell>
          <cell r="G3473">
            <v>89658.764017999798</v>
          </cell>
          <cell r="H3473">
            <v>1.5021493099502616</v>
          </cell>
          <cell r="I3473">
            <v>8.124125852135478</v>
          </cell>
          <cell r="J3473">
            <v>29305314.063828006</v>
          </cell>
          <cell r="K3473">
            <v>1.4160286106958926</v>
          </cell>
          <cell r="L3473">
            <v>19.224009595817559</v>
          </cell>
          <cell r="M3473">
            <v>36233339.229447983</v>
          </cell>
          <cell r="N3473">
            <v>1.1709430806309684</v>
          </cell>
          <cell r="O3473">
            <v>34.026086936923292</v>
          </cell>
          <cell r="Q3473">
            <v>29843.492728751622</v>
          </cell>
        </row>
        <row r="3474">
          <cell r="D3474">
            <v>42554</v>
          </cell>
          <cell r="E3474"/>
          <cell r="F3474">
            <v>53985.273438000011</v>
          </cell>
          <cell r="G3474">
            <v>143644.03745599982</v>
          </cell>
          <cell r="H3474">
            <v>1.6044149474681653</v>
          </cell>
          <cell r="I3474">
            <v>5.8261359532837282</v>
          </cell>
          <cell r="J3474">
            <v>29359299.337266006</v>
          </cell>
          <cell r="K3474">
            <v>1.4165943951070257</v>
          </cell>
          <cell r="L3474">
            <v>19.193716858210628</v>
          </cell>
          <cell r="M3474">
            <v>36259741.996875986</v>
          </cell>
          <cell r="N3474">
            <v>1.1718053986705643</v>
          </cell>
          <cell r="O3474">
            <v>33.947293336703233</v>
          </cell>
          <cell r="Q3474">
            <v>29843.492728751622</v>
          </cell>
        </row>
        <row r="3475">
          <cell r="D3475">
            <v>42555</v>
          </cell>
          <cell r="E3475"/>
          <cell r="F3475">
            <v>37418.444243999547</v>
          </cell>
          <cell r="G3475">
            <v>181062.48169999936</v>
          </cell>
          <cell r="H3475">
            <v>1.5167668488544686</v>
          </cell>
          <cell r="I3475">
            <v>7.7487943239604062</v>
          </cell>
          <cell r="J3475">
            <v>29396717.781510007</v>
          </cell>
          <cell r="K3475">
            <v>1.4163603476943194</v>
          </cell>
          <cell r="L3475">
            <v>19.206243009157397</v>
          </cell>
          <cell r="M3475">
            <v>36271712.96736598</v>
          </cell>
          <cell r="N3475">
            <v>1.1722013343364106</v>
          </cell>
          <cell r="O3475">
            <v>33.91115791452075</v>
          </cell>
          <cell r="Q3475">
            <v>29843.492728751622</v>
          </cell>
        </row>
        <row r="3476">
          <cell r="D3476">
            <v>42556</v>
          </cell>
          <cell r="E3476"/>
          <cell r="F3476">
            <v>44077.861464001362</v>
          </cell>
          <cell r="G3476">
            <v>225140.34316400072</v>
          </cell>
          <cell r="H3476">
            <v>1.5088069296064497</v>
          </cell>
          <cell r="I3476">
            <v>7.9510611090384042</v>
          </cell>
          <cell r="J3476">
            <v>29440795.642974008</v>
          </cell>
          <cell r="K3476">
            <v>1.4164473684107588</v>
          </cell>
          <cell r="L3476">
            <v>19.201584859374154</v>
          </cell>
          <cell r="M3476">
            <v>36284285.180589989</v>
          </cell>
          <cell r="N3476">
            <v>1.1726167067803404</v>
          </cell>
          <cell r="O3476">
            <v>33.873277587533146</v>
          </cell>
          <cell r="Q3476">
            <v>29843.492728751622</v>
          </cell>
        </row>
        <row r="3477">
          <cell r="D3477">
            <v>42557</v>
          </cell>
          <cell r="F3477">
            <v>40023.35719399892</v>
          </cell>
          <cell r="G3477">
            <v>265163.70035799965</v>
          </cell>
          <cell r="H3477">
            <v>1.4808571657931164</v>
          </cell>
          <cell r="I3477">
            <v>8.7022140564345545</v>
          </cell>
          <cell r="J3477">
            <v>29480819.000168007</v>
          </cell>
          <cell r="K3477">
            <v>1.4163393500946908</v>
          </cell>
          <cell r="L3477">
            <v>19.207367140387742</v>
          </cell>
          <cell r="M3477">
            <v>36316702.537537985</v>
          </cell>
          <cell r="N3477">
            <v>1.1736734356756282</v>
          </cell>
          <cell r="O3477">
            <v>33.777042044070313</v>
          </cell>
          <cell r="Q3477">
            <v>29843.492728751622</v>
          </cell>
        </row>
        <row r="3478">
          <cell r="D3478">
            <v>42558</v>
          </cell>
          <cell r="F3478">
            <v>40880.948916000707</v>
          </cell>
          <cell r="G3478">
            <v>306044.64927400037</v>
          </cell>
          <cell r="H3478">
            <v>1.4649982352728768</v>
          </cell>
          <cell r="I3478">
            <v>9.1581462522081871</v>
          </cell>
          <cell r="J3478">
            <v>29521699.949084006</v>
          </cell>
          <cell r="K3478">
            <v>1.4162727831494815</v>
          </cell>
          <cell r="L3478">
            <v>19.210931256513142</v>
          </cell>
          <cell r="M3478">
            <v>36336591.452631995</v>
          </cell>
          <cell r="N3478">
            <v>1.1743252869736363</v>
          </cell>
          <cell r="O3478">
            <v>33.717774358105324</v>
          </cell>
          <cell r="Q3478">
            <v>29843.492728751622</v>
          </cell>
        </row>
        <row r="3479">
          <cell r="D3479">
            <v>42559</v>
          </cell>
          <cell r="F3479">
            <v>49539.956573999712</v>
          </cell>
          <cell r="G3479">
            <v>355584.60584800009</v>
          </cell>
          <cell r="H3479">
            <v>1.4893724449410084</v>
          </cell>
          <cell r="I3479">
            <v>8.4664431554766004</v>
          </cell>
          <cell r="J3479">
            <v>29571239.905658007</v>
          </cell>
          <cell r="K3479">
            <v>1.4166212195155614</v>
          </cell>
          <cell r="L3479">
            <v>19.192281675115787</v>
          </cell>
          <cell r="M3479">
            <v>36364053.984561995</v>
          </cell>
          <cell r="N3479">
            <v>1.1752219142616325</v>
          </cell>
          <cell r="O3479">
            <v>33.636370786745637</v>
          </cell>
          <cell r="Q3479">
            <v>29843.492728751622</v>
          </cell>
        </row>
        <row r="3480">
          <cell r="D3480">
            <v>42560</v>
          </cell>
          <cell r="F3480">
            <v>37386.732931999548</v>
          </cell>
          <cell r="G3480">
            <v>392971.33877999964</v>
          </cell>
          <cell r="H3480">
            <v>1.4630821694875089</v>
          </cell>
          <cell r="I3480">
            <v>9.214750374370551</v>
          </cell>
          <cell r="J3480">
            <v>29608626.638590008</v>
          </cell>
          <cell r="K3480">
            <v>1.4163872874911649</v>
          </cell>
          <cell r="L3480">
            <v>19.204800838765923</v>
          </cell>
          <cell r="M3480">
            <v>36383526.855605997</v>
          </cell>
          <cell r="N3480">
            <v>1.1758603417177764</v>
          </cell>
          <cell r="O3480">
            <v>33.578493321508226</v>
          </cell>
          <cell r="Q3480">
            <v>29843.492728751622</v>
          </cell>
        </row>
        <row r="3481">
          <cell r="D3481">
            <v>42561</v>
          </cell>
          <cell r="F3481">
            <v>42478.006812001135</v>
          </cell>
          <cell r="G3481">
            <v>435449.34559200075</v>
          </cell>
          <cell r="H3481">
            <v>1.4591098620721528</v>
          </cell>
          <cell r="I3481">
            <v>9.3331632963138169</v>
          </cell>
          <cell r="J3481">
            <v>29651104.645402011</v>
          </cell>
          <cell r="K3481">
            <v>1.4163972264123807</v>
          </cell>
          <cell r="L3481">
            <v>19.204268801328084</v>
          </cell>
          <cell r="M3481">
            <v>36404468.451995999</v>
          </cell>
          <cell r="N3481">
            <v>1.1765462463945726</v>
          </cell>
          <cell r="O3481">
            <v>33.516390093017797</v>
          </cell>
          <cell r="Q3481">
            <v>29843.492728751622</v>
          </cell>
        </row>
        <row r="3482">
          <cell r="D3482">
            <v>42562</v>
          </cell>
          <cell r="F3482">
            <v>37026.680794000087</v>
          </cell>
          <cell r="G3482">
            <v>472476.02638600086</v>
          </cell>
          <cell r="H3482">
            <v>1.4392539916653286</v>
          </cell>
          <cell r="I3482">
            <v>9.9470763119854375</v>
          </cell>
          <cell r="J3482">
            <v>29688131.326196011</v>
          </cell>
          <cell r="K3482">
            <v>1.4161471045179077</v>
          </cell>
          <cell r="L3482">
            <v>19.217661880513958</v>
          </cell>
          <cell r="M3482">
            <v>36420989.055032</v>
          </cell>
          <cell r="N3482">
            <v>1.177089279683138</v>
          </cell>
          <cell r="O3482">
            <v>33.467280311423096</v>
          </cell>
          <cell r="Q3482">
            <v>29843.492728751622</v>
          </cell>
        </row>
        <row r="3483">
          <cell r="D3483">
            <v>42563</v>
          </cell>
          <cell r="F3483">
            <v>24196.288009999796</v>
          </cell>
          <cell r="G3483">
            <v>496672.31439600064</v>
          </cell>
          <cell r="H3483">
            <v>1.3868805474342145</v>
          </cell>
          <cell r="I3483">
            <v>11.754713414886531</v>
          </cell>
          <cell r="J3483">
            <v>29712327.614206012</v>
          </cell>
          <cell r="K3483">
            <v>1.4152865439646831</v>
          </cell>
          <cell r="L3483">
            <v>19.263803376250131</v>
          </cell>
          <cell r="M3483">
            <v>36412301.589736</v>
          </cell>
          <cell r="N3483">
            <v>1.1768176159718362</v>
          </cell>
          <cell r="O3483">
            <v>33.491842141129666</v>
          </cell>
          <cell r="Q3483">
            <v>29843.492728751622</v>
          </cell>
        </row>
        <row r="3484">
          <cell r="D3484">
            <v>42564</v>
          </cell>
          <cell r="F3484">
            <v>36610.479341999664</v>
          </cell>
          <cell r="G3484">
            <v>533282.79373800033</v>
          </cell>
          <cell r="H3484">
            <v>1.3745627476418218</v>
          </cell>
          <cell r="I3484">
            <v>12.22249566674385</v>
          </cell>
          <cell r="J3484">
            <v>29748938.093548011</v>
          </cell>
          <cell r="K3484">
            <v>1.4150189120351164</v>
          </cell>
          <cell r="L3484">
            <v>19.278172770133505</v>
          </cell>
          <cell r="M3484">
            <v>36436722.08145</v>
          </cell>
          <cell r="N3484">
            <v>1.177615980073726</v>
          </cell>
          <cell r="O3484">
            <v>33.419696235638497</v>
          </cell>
          <cell r="Q3484">
            <v>29843.492728751622</v>
          </cell>
        </row>
        <row r="3485">
          <cell r="D3485">
            <v>42565</v>
          </cell>
          <cell r="F3485">
            <v>28688.296480000485</v>
          </cell>
          <cell r="G3485">
            <v>561971.09021800081</v>
          </cell>
          <cell r="H3485">
            <v>1.3450433742212904</v>
          </cell>
          <cell r="I3485">
            <v>13.414936395128452</v>
          </cell>
          <cell r="J3485">
            <v>29777626.390028011</v>
          </cell>
          <cell r="K3485">
            <v>1.4143757515206983</v>
          </cell>
          <cell r="L3485">
            <v>19.312742523664884</v>
          </cell>
          <cell r="M3485">
            <v>36449641.657701991</v>
          </cell>
          <cell r="N3485">
            <v>1.1780426500259946</v>
          </cell>
          <cell r="O3485">
            <v>33.381184394552477</v>
          </cell>
          <cell r="Q3485">
            <v>29843.492728751622</v>
          </cell>
        </row>
        <row r="3486">
          <cell r="D3486">
            <v>42566</v>
          </cell>
          <cell r="F3486">
            <v>27654.949611998771</v>
          </cell>
          <cell r="G3486">
            <v>589626.03982999956</v>
          </cell>
          <cell r="H3486">
            <v>1.3171515483327814</v>
          </cell>
          <cell r="I3486">
            <v>14.639489824418629</v>
          </cell>
          <cell r="J3486">
            <v>29805281.33964001</v>
          </cell>
          <cell r="K3486">
            <v>1.4136853994241159</v>
          </cell>
          <cell r="L3486">
            <v>19.349908424690444</v>
          </cell>
          <cell r="M3486">
            <v>36469273.20883999</v>
          </cell>
          <cell r="N3486">
            <v>1.1786862574898931</v>
          </cell>
          <cell r="O3486">
            <v>33.323150936832448</v>
          </cell>
          <cell r="Q3486">
            <v>29843.492728751622</v>
          </cell>
        </row>
        <row r="3487">
          <cell r="D3487">
            <v>42567</v>
          </cell>
          <cell r="F3487">
            <v>23830.940288000787</v>
          </cell>
          <cell r="G3487">
            <v>613456.9801180003</v>
          </cell>
          <cell r="H3487">
            <v>1.2847377351524516</v>
          </cell>
          <cell r="I3487">
            <v>16.190458008725848</v>
          </cell>
          <cell r="J3487">
            <v>29829112.27992801</v>
          </cell>
          <cell r="K3487">
            <v>1.4128158798779948</v>
          </cell>
          <cell r="L3487">
            <v>19.396807933420813</v>
          </cell>
          <cell r="M3487">
            <v>36482257.406461991</v>
          </cell>
          <cell r="N3487">
            <v>1.1791150309055463</v>
          </cell>
          <cell r="O3487">
            <v>33.284528564287541</v>
          </cell>
          <cell r="Q3487">
            <v>29843.492728751622</v>
          </cell>
        </row>
        <row r="3488">
          <cell r="D3488">
            <v>42568</v>
          </cell>
          <cell r="F3488">
            <v>28041.154651999208</v>
          </cell>
          <cell r="G3488">
            <v>641498.13476999954</v>
          </cell>
          <cell r="H3488">
            <v>1.2644359271621275</v>
          </cell>
          <cell r="I3488">
            <v>17.236071563377799</v>
          </cell>
          <cell r="J3488">
            <v>29857153.434580009</v>
          </cell>
          <cell r="K3488">
            <v>1.4121479446738254</v>
          </cell>
          <cell r="L3488">
            <v>19.432901175803064</v>
          </cell>
          <cell r="M3488">
            <v>36498233.031729989</v>
          </cell>
          <cell r="N3488">
            <v>1.1796404953416204</v>
          </cell>
          <cell r="O3488">
            <v>33.237239923037556</v>
          </cell>
          <cell r="Q3488">
            <v>29843.492728751622</v>
          </cell>
        </row>
        <row r="3489">
          <cell r="D3489">
            <v>42569</v>
          </cell>
          <cell r="F3489">
            <v>17515.099358000523</v>
          </cell>
          <cell r="G3489">
            <v>659013.2341280001</v>
          </cell>
          <cell r="H3489">
            <v>1.2267949557114708</v>
          </cell>
          <cell r="I3489">
            <v>19.335398599097807</v>
          </cell>
          <cell r="J3489">
            <v>29874668.533938009</v>
          </cell>
          <cell r="K3489">
            <v>1.410984745341519</v>
          </cell>
          <cell r="L3489">
            <v>19.49589543912311</v>
          </cell>
          <cell r="M3489">
            <v>36499228.869847991</v>
          </cell>
          <cell r="N3489">
            <v>1.179681810217978</v>
          </cell>
          <cell r="O3489">
            <v>33.233523855434235</v>
          </cell>
          <cell r="Q3489">
            <v>29843.492728751622</v>
          </cell>
        </row>
        <row r="3490">
          <cell r="D3490">
            <v>42570</v>
          </cell>
          <cell r="F3490">
            <v>16488.873710000313</v>
          </cell>
          <cell r="G3490">
            <v>675502.1078380004</v>
          </cell>
          <cell r="H3490">
            <v>1.1913063541499451</v>
          </cell>
          <cell r="I3490">
            <v>21.517253619389098</v>
          </cell>
          <cell r="J3490">
            <v>29891157.407648008</v>
          </cell>
          <cell r="K3490">
            <v>1.4097764199226088</v>
          </cell>
          <cell r="L3490">
            <v>19.561520049641256</v>
          </cell>
          <cell r="M3490">
            <v>36486434.853179991</v>
          </cell>
          <cell r="N3490">
            <v>1.1792774240779129</v>
          </cell>
          <cell r="O3490">
            <v>33.269909061392987</v>
          </cell>
          <cell r="Q3490">
            <v>29843.492728751622</v>
          </cell>
        </row>
        <row r="3491">
          <cell r="D3491">
            <v>42571</v>
          </cell>
          <cell r="E3491"/>
          <cell r="F3491">
            <v>16357.58707999915</v>
          </cell>
          <cell r="G3491">
            <v>691859.69491799956</v>
          </cell>
          <cell r="H3491">
            <v>1.1591466541908022</v>
          </cell>
          <cell r="I3491">
            <v>23.674413134257534</v>
          </cell>
          <cell r="J3491">
            <v>29907514.994728006</v>
          </cell>
          <cell r="K3491">
            <v>1.4085653079723242</v>
          </cell>
          <cell r="L3491">
            <v>19.627487041981407</v>
          </cell>
          <cell r="M3491">
            <v>36476217.381585993</v>
          </cell>
          <cell r="N3491">
            <v>1.1789563087918724</v>
          </cell>
          <cell r="O3491">
            <v>33.298821981325524</v>
          </cell>
          <cell r="Q3491">
            <v>29843.492728751622</v>
          </cell>
        </row>
        <row r="3492">
          <cell r="D3492">
            <v>42572</v>
          </cell>
          <cell r="E3492"/>
          <cell r="F3492">
            <v>4366.4579620015793</v>
          </cell>
          <cell r="G3492">
            <v>696226.15288000111</v>
          </cell>
          <cell r="H3492">
            <v>1.1109164275426264</v>
          </cell>
          <cell r="I3492">
            <v>27.247855081487671</v>
          </cell>
          <cell r="J3492">
            <v>29911881.452690009</v>
          </cell>
          <cell r="K3492">
            <v>1.4067936378233115</v>
          </cell>
          <cell r="L3492">
            <v>19.724331842123078</v>
          </cell>
          <cell r="M3492">
            <v>36472573.427991994</v>
          </cell>
          <cell r="N3492">
            <v>1.1788476543847204</v>
          </cell>
          <cell r="O3492">
            <v>33.308609155858484</v>
          </cell>
          <cell r="Q3492">
            <v>29843.492728751622</v>
          </cell>
        </row>
        <row r="3493">
          <cell r="D3493">
            <v>42573</v>
          </cell>
          <cell r="E3493"/>
          <cell r="F3493">
            <v>22845.233337998481</v>
          </cell>
          <cell r="G3493">
            <v>719071.38621799962</v>
          </cell>
          <cell r="H3493">
            <v>1.0952157412332586</v>
          </cell>
          <cell r="I3493">
            <v>28.501877265835841</v>
          </cell>
          <cell r="J3493">
            <v>29934726.686028007</v>
          </cell>
          <cell r="K3493">
            <v>1.4058947961344925</v>
          </cell>
          <cell r="L3493">
            <v>19.773622347768981</v>
          </cell>
          <cell r="M3493">
            <v>36485610.640603989</v>
          </cell>
          <cell r="N3493">
            <v>1.1792781624947495</v>
          </cell>
          <cell r="O3493">
            <v>33.26984259556103</v>
          </cell>
          <cell r="Q3493">
            <v>29843.492728751622</v>
          </cell>
        </row>
        <row r="3494">
          <cell r="D3494">
            <v>42574</v>
          </cell>
          <cell r="E3494"/>
          <cell r="F3494">
            <v>28609.475928001029</v>
          </cell>
          <cell r="G3494">
            <v>747680.86214600061</v>
          </cell>
          <cell r="H3494">
            <v>1.0892781172441901</v>
          </cell>
          <cell r="I3494">
            <v>28.987966917235795</v>
          </cell>
          <cell r="J3494">
            <v>29963336.161956009</v>
          </cell>
          <cell r="K3494">
            <v>1.4052688113053613</v>
          </cell>
          <cell r="L3494">
            <v>19.808012564780185</v>
          </cell>
          <cell r="M3494">
            <v>36504215.653933994</v>
          </cell>
          <cell r="N3494">
            <v>1.1798886396284534</v>
          </cell>
          <cell r="O3494">
            <v>33.214925013238648</v>
          </cell>
          <cell r="Q3494">
            <v>29843.492728751622</v>
          </cell>
        </row>
        <row r="3495">
          <cell r="D3495">
            <v>42575</v>
          </cell>
          <cell r="E3495"/>
          <cell r="F3495">
            <v>29383.967423999795</v>
          </cell>
          <cell r="G3495">
            <v>777064.82957000041</v>
          </cell>
          <cell r="H3495">
            <v>1.0849166190554578</v>
          </cell>
          <cell r="I3495">
            <v>29.34919169791327</v>
          </cell>
          <cell r="J3495">
            <v>29992720.12938001</v>
          </cell>
          <cell r="K3495">
            <v>1.4046808489251699</v>
          </cell>
          <cell r="L3495">
            <v>19.840360758409936</v>
          </cell>
          <cell r="M3495">
            <v>36518037.211309992</v>
          </cell>
          <cell r="N3495">
            <v>1.1803445142321822</v>
          </cell>
          <cell r="O3495">
            <v>33.173957239335337</v>
          </cell>
          <cell r="Q3495">
            <v>29843.492728751622</v>
          </cell>
        </row>
        <row r="3496">
          <cell r="D3496">
            <v>42576</v>
          </cell>
          <cell r="E3496"/>
          <cell r="F3496">
            <v>17353.374705999224</v>
          </cell>
          <cell r="G3496">
            <v>794418.20427599968</v>
          </cell>
          <cell r="H3496">
            <v>1.0647791282293797</v>
          </cell>
          <cell r="I3496">
            <v>31.06300581854855</v>
          </cell>
          <cell r="J3496">
            <v>30010073.50408601</v>
          </cell>
          <cell r="K3496">
            <v>1.4035318727508546</v>
          </cell>
          <cell r="L3496">
            <v>19.903705636964975</v>
          </cell>
          <cell r="M3496">
            <v>36512591.749465987</v>
          </cell>
          <cell r="N3496">
            <v>1.1801776379844069</v>
          </cell>
          <cell r="O3496">
            <v>33.188949626406583</v>
          </cell>
          <cell r="Q3496">
            <v>29843.492728751622</v>
          </cell>
        </row>
        <row r="3497">
          <cell r="D3497">
            <v>42577</v>
          </cell>
          <cell r="E3497"/>
          <cell r="F3497">
            <v>17269.115778000967</v>
          </cell>
          <cell r="G3497">
            <v>811687.32005400071</v>
          </cell>
          <cell r="H3497">
            <v>1.0460820843842942</v>
          </cell>
          <cell r="I3497">
            <v>32.722290923215688</v>
          </cell>
          <cell r="J3497">
            <v>30027342.619864009</v>
          </cell>
          <cell r="K3497">
            <v>1.4023821642653944</v>
          </cell>
          <cell r="L3497">
            <v>19.967264787532567</v>
          </cell>
          <cell r="M3497">
            <v>36499221.577711992</v>
          </cell>
          <cell r="N3497">
            <v>1.1797546108674883</v>
          </cell>
          <cell r="O3497">
            <v>33.226976516940098</v>
          </cell>
          <cell r="Q3497">
            <v>29843.492728751622</v>
          </cell>
        </row>
        <row r="3498">
          <cell r="D3498">
            <v>42578</v>
          </cell>
          <cell r="E3498"/>
          <cell r="F3498">
            <v>22858.008431999224</v>
          </cell>
          <cell r="G3498">
            <v>834545.32848599995</v>
          </cell>
          <cell r="H3498">
            <v>1.0357060589776073</v>
          </cell>
          <cell r="I3498">
            <v>33.671480904488668</v>
          </cell>
          <cell r="J3498">
            <v>30050200.62829601</v>
          </cell>
          <cell r="K3498">
            <v>1.4014963138126662</v>
          </cell>
          <cell r="L3498">
            <v>20.016355951119934</v>
          </cell>
          <cell r="M3498">
            <v>36513683.029591992</v>
          </cell>
          <cell r="N3498">
            <v>1.1802311783176378</v>
          </cell>
          <cell r="O3498">
            <v>33.184138966294576</v>
          </cell>
          <cell r="Q3498">
            <v>29843.492728751622</v>
          </cell>
        </row>
        <row r="3499">
          <cell r="D3499">
            <v>42579</v>
          </cell>
          <cell r="F3499">
            <v>10269.56674400008</v>
          </cell>
          <cell r="G3499">
            <v>844814.89523000002</v>
          </cell>
          <cell r="H3499">
            <v>1.0110063462799881</v>
          </cell>
          <cell r="I3499">
            <v>36.012293410086841</v>
          </cell>
          <cell r="J3499">
            <v>30060470.19504001</v>
          </cell>
          <cell r="K3499">
            <v>1.400026635864736</v>
          </cell>
          <cell r="L3499">
            <v>20.098029605575864</v>
          </cell>
          <cell r="M3499">
            <v>36520169.228739992</v>
          </cell>
          <cell r="N3499">
            <v>1.1804499671857949</v>
          </cell>
          <cell r="O3499">
            <v>33.164485685671472</v>
          </cell>
          <cell r="Q3499">
            <v>29843.492728751622</v>
          </cell>
        </row>
        <row r="3500">
          <cell r="D3500">
            <v>42580</v>
          </cell>
          <cell r="F3500">
            <v>18886.042824000062</v>
          </cell>
          <cell r="G3500">
            <v>863700.93805400003</v>
          </cell>
          <cell r="H3500">
            <v>0.99796599674428088</v>
          </cell>
          <cell r="I3500">
            <v>37.294038504388482</v>
          </cell>
          <cell r="J3500">
            <v>30079356.23786401</v>
          </cell>
          <cell r="K3500">
            <v>1.3989617816924258</v>
          </cell>
          <cell r="L3500">
            <v>20.157384653984479</v>
          </cell>
          <cell r="M3500">
            <v>36532355.035249993</v>
          </cell>
          <cell r="N3500">
            <v>1.1808529906073661</v>
          </cell>
          <cell r="O3500">
            <v>33.128304715240162</v>
          </cell>
          <cell r="Q3500">
            <v>29843.492728751622</v>
          </cell>
        </row>
        <row r="3501">
          <cell r="D3501">
            <v>42581</v>
          </cell>
          <cell r="F3501">
            <v>33477.851758000928</v>
          </cell>
          <cell r="G3501">
            <v>897178.78981200093</v>
          </cell>
          <cell r="H3501">
            <v>1.0020931508324502</v>
          </cell>
          <cell r="I3501">
            <v>36.884969425692702</v>
          </cell>
          <cell r="J3501">
            <v>30112834.08962201</v>
          </cell>
          <cell r="K3501">
            <v>1.3985775897125778</v>
          </cell>
          <cell r="L3501">
            <v>20.178836404900657</v>
          </cell>
          <cell r="M3501">
            <v>36555309.985137992</v>
          </cell>
          <cell r="N3501">
            <v>1.1816041191939439</v>
          </cell>
          <cell r="O3501">
            <v>33.06094793867377</v>
          </cell>
          <cell r="Q3501">
            <v>29843.492728751622</v>
          </cell>
        </row>
        <row r="3502">
          <cell r="D3502">
            <v>42582</v>
          </cell>
          <cell r="E3502" t="str">
            <v>*</v>
          </cell>
          <cell r="F3502">
            <v>17350.108413999089</v>
          </cell>
          <cell r="G3502">
            <v>914528.89822600002</v>
          </cell>
          <cell r="H3502">
            <v>0.98852143309677409</v>
          </cell>
          <cell r="I3502">
            <v>38.241952647916534</v>
          </cell>
          <cell r="J3502">
            <v>30130184.198036008</v>
          </cell>
          <cell r="K3502">
            <v>1.3974464520002565</v>
          </cell>
          <cell r="L3502">
            <v>20.242108266135205</v>
          </cell>
          <cell r="M3502">
            <v>36535176.816663995</v>
          </cell>
          <cell r="N3502">
            <v>1.1809624797479163</v>
          </cell>
          <cell r="O3502">
            <v>33.11848030224003</v>
          </cell>
          <cell r="P3502"/>
          <cell r="Q3502">
            <v>29843.492728751622</v>
          </cell>
        </row>
        <row r="3503">
          <cell r="D3503">
            <v>42583</v>
          </cell>
          <cell r="F3503">
            <v>34921.225932000809</v>
          </cell>
          <cell r="G3503">
            <v>34921.225932000809</v>
          </cell>
          <cell r="H3503">
            <v>1.8392527049911545</v>
          </cell>
          <cell r="I3503">
            <v>2.8493328963558495</v>
          </cell>
          <cell r="J3503">
            <v>30165105.42396801</v>
          </cell>
          <cell r="K3503">
            <v>1.3978351667776578</v>
          </cell>
          <cell r="L3503">
            <v>19.841910509736383</v>
          </cell>
          <cell r="M3503">
            <v>36536459.336693995</v>
          </cell>
          <cell r="N3503">
            <v>1.1809873763038374</v>
          </cell>
          <cell r="O3503">
            <v>33.148514827966238</v>
          </cell>
          <cell r="Q3503">
            <v>18986.638343516126</v>
          </cell>
        </row>
        <row r="3504">
          <cell r="D3504">
            <v>42584</v>
          </cell>
          <cell r="F3504">
            <v>29297.170997998935</v>
          </cell>
          <cell r="G3504">
            <v>64218.396929999741</v>
          </cell>
          <cell r="H3504">
            <v>1.6911471048251707</v>
          </cell>
          <cell r="I3504">
            <v>4.9505260432449294</v>
          </cell>
          <cell r="J3504">
            <v>30194402.594966009</v>
          </cell>
          <cell r="K3504">
            <v>1.3979628114896538</v>
          </cell>
          <cell r="L3504">
            <v>19.834765796611009</v>
          </cell>
          <cell r="M3504">
            <v>36518676.815623991</v>
          </cell>
          <cell r="N3504">
            <v>1.1803960313551181</v>
          </cell>
          <cell r="O3504">
            <v>33.20102715639667</v>
          </cell>
          <cell r="Q3504">
            <v>18986.638343516126</v>
          </cell>
        </row>
        <row r="3505">
          <cell r="D3505">
            <v>42585</v>
          </cell>
          <cell r="F3505">
            <v>1492.5110900002128</v>
          </cell>
          <cell r="G3505">
            <v>65710.908019999959</v>
          </cell>
          <cell r="H3505">
            <v>1.1536342353172104</v>
          </cell>
          <cell r="I3505">
            <v>31.079276820166868</v>
          </cell>
          <cell r="J3505">
            <v>30195895.106056008</v>
          </cell>
          <cell r="K3505">
            <v>1.3968040418847913</v>
          </cell>
          <cell r="L3505">
            <v>19.899707009901967</v>
          </cell>
          <cell r="M3505">
            <v>36493178.193097994</v>
          </cell>
          <cell r="N3505">
            <v>1.1795552983386186</v>
          </cell>
          <cell r="O3505">
            <v>33.275787699352513</v>
          </cell>
          <cell r="Q3505">
            <v>18986.638343516126</v>
          </cell>
        </row>
        <row r="3506">
          <cell r="D3506">
            <v>42586</v>
          </cell>
          <cell r="F3506">
            <v>4039.1243539999723</v>
          </cell>
          <cell r="G3506">
            <v>69750.032373999929</v>
          </cell>
          <cell r="H3506">
            <v>0.91840945079437053</v>
          </cell>
          <cell r="I3506">
            <v>57.754121713583004</v>
          </cell>
          <cell r="J3506">
            <v>30199934.23041001</v>
          </cell>
          <cell r="K3506">
            <v>1.3957650040146388</v>
          </cell>
          <cell r="L3506">
            <v>19.958092836055808</v>
          </cell>
          <cell r="M3506">
            <v>36479047.370011993</v>
          </cell>
          <cell r="N3506">
            <v>1.1790820208597328</v>
          </cell>
          <cell r="O3506">
            <v>33.317925738947139</v>
          </cell>
          <cell r="Q3506">
            <v>18986.638343516126</v>
          </cell>
        </row>
        <row r="3507">
          <cell r="D3507">
            <v>42587</v>
          </cell>
          <cell r="F3507">
            <v>4410.8348660002603</v>
          </cell>
          <cell r="G3507">
            <v>74160.867240000196</v>
          </cell>
          <cell r="H3507">
            <v>0.78119007586538758</v>
          </cell>
          <cell r="I3507">
            <v>75.323916247650814</v>
          </cell>
          <cell r="J3507">
            <v>30204345.065276008</v>
          </cell>
          <cell r="K3507">
            <v>1.3947449525505575</v>
          </cell>
          <cell r="L3507">
            <v>20.015554346743247</v>
          </cell>
          <cell r="M3507">
            <v>36455876.048583992</v>
          </cell>
          <cell r="N3507">
            <v>1.1783165522125898</v>
          </cell>
          <cell r="O3507">
            <v>33.386159311050342</v>
          </cell>
          <cell r="Q3507">
            <v>18986.638343516126</v>
          </cell>
        </row>
        <row r="3508">
          <cell r="D3508">
            <v>42588</v>
          </cell>
          <cell r="F3508">
            <v>6096.450492000642</v>
          </cell>
          <cell r="G3508">
            <v>80257.31773200084</v>
          </cell>
          <cell r="H3508">
            <v>0.70450700013296852</v>
          </cell>
          <cell r="I3508">
            <v>84.061795848766423</v>
          </cell>
          <cell r="J3508">
            <v>30210441.51576801</v>
          </cell>
          <cell r="K3508">
            <v>1.3938044565991941</v>
          </cell>
          <cell r="L3508">
            <v>20.068659682000799</v>
          </cell>
          <cell r="M3508">
            <v>36448057.756731994</v>
          </cell>
          <cell r="N3508">
            <v>1.178047334368028</v>
          </cell>
          <cell r="O3508">
            <v>33.410180905424504</v>
          </cell>
          <cell r="Q3508">
            <v>18986.638343516126</v>
          </cell>
        </row>
        <row r="3509">
          <cell r="D3509">
            <v>42589</v>
          </cell>
          <cell r="F3509">
            <v>20809.074789998602</v>
          </cell>
          <cell r="G3509">
            <v>101066.39252199944</v>
          </cell>
          <cell r="H3509">
            <v>0.76043245851901409</v>
          </cell>
          <cell r="I3509">
            <v>77.819669916932725</v>
          </cell>
          <cell r="J3509">
            <v>30231250.590558007</v>
          </cell>
          <cell r="K3509">
            <v>1.39354380202468</v>
          </cell>
          <cell r="L3509">
            <v>20.083398912310479</v>
          </cell>
          <cell r="M3509">
            <v>36446030.887085997</v>
          </cell>
          <cell r="N3509">
            <v>1.1779653075401304</v>
          </cell>
          <cell r="O3509">
            <v>33.417502384682017</v>
          </cell>
          <cell r="Q3509">
            <v>18986.638343516126</v>
          </cell>
        </row>
        <row r="3510">
          <cell r="D3510">
            <v>42590</v>
          </cell>
          <cell r="F3510">
            <v>4282.6155760012534</v>
          </cell>
          <cell r="G3510">
            <v>105349.00809800069</v>
          </cell>
          <cell r="H3510">
            <v>0.6935733316238748</v>
          </cell>
          <cell r="I3510">
            <v>85.182120202762121</v>
          </cell>
          <cell r="J3510">
            <v>30235533.20613401</v>
          </cell>
          <cell r="K3510">
            <v>1.392522463572611</v>
          </cell>
          <cell r="L3510">
            <v>20.141241719392198</v>
          </cell>
          <cell r="M3510">
            <v>36429641.619914003</v>
          </cell>
          <cell r="N3510">
            <v>1.1774190851721973</v>
          </cell>
          <cell r="O3510">
            <v>33.466285718816025</v>
          </cell>
          <cell r="Q3510">
            <v>18986.638343516126</v>
          </cell>
        </row>
        <row r="3511">
          <cell r="D3511">
            <v>42591</v>
          </cell>
          <cell r="F3511">
            <v>3359.7494620000743</v>
          </cell>
          <cell r="G3511">
            <v>108708.75756000077</v>
          </cell>
          <cell r="H3511">
            <v>0.63617111262483905</v>
          </cell>
          <cell r="I3511">
            <v>90.411925219516704</v>
          </cell>
          <cell r="J3511">
            <v>30238892.955596011</v>
          </cell>
          <cell r="K3511">
            <v>1.3914604435422213</v>
          </cell>
          <cell r="L3511">
            <v>20.201539396106572</v>
          </cell>
          <cell r="M3511">
            <v>36392537.116175994</v>
          </cell>
          <cell r="N3511">
            <v>1.1762033636303972</v>
          </cell>
          <cell r="O3511">
            <v>33.575043839047972</v>
          </cell>
          <cell r="Q3511">
            <v>18986.638343516126</v>
          </cell>
        </row>
        <row r="3512">
          <cell r="D3512">
            <v>42592</v>
          </cell>
          <cell r="F3512">
            <v>4427.1138199996858</v>
          </cell>
          <cell r="G3512">
            <v>113135.87138000046</v>
          </cell>
          <cell r="H3512">
            <v>0.59587099797809118</v>
          </cell>
          <cell r="I3512">
            <v>93.360453959846268</v>
          </cell>
          <cell r="J3512">
            <v>30243320.069416013</v>
          </cell>
          <cell r="K3512">
            <v>1.390449350150998</v>
          </cell>
          <cell r="L3512">
            <v>20.259088806218472</v>
          </cell>
          <cell r="M3512">
            <v>36386444.269013993</v>
          </cell>
          <cell r="N3512">
            <v>1.175989955937675</v>
          </cell>
          <cell r="O3512">
            <v>33.594161075850401</v>
          </cell>
          <cell r="Q3512">
            <v>18986.638343516126</v>
          </cell>
        </row>
        <row r="3513">
          <cell r="D3513">
            <v>42593</v>
          </cell>
          <cell r="F3513">
            <v>14421.093837999451</v>
          </cell>
          <cell r="G3513">
            <v>127556.96521799991</v>
          </cell>
          <cell r="H3513">
            <v>0.61074991461302719</v>
          </cell>
          <cell r="I3513">
            <v>92.344646195650427</v>
          </cell>
          <cell r="J3513">
            <v>30257741.163254011</v>
          </cell>
          <cell r="K3513">
            <v>1.3898990971195933</v>
          </cell>
          <cell r="L3513">
            <v>20.290466858553913</v>
          </cell>
          <cell r="M3513">
            <v>36382769.963919997</v>
          </cell>
          <cell r="N3513">
            <v>1.1758547190883035</v>
          </cell>
          <cell r="O3513">
            <v>33.606279698331498</v>
          </cell>
          <cell r="Q3513">
            <v>18986.638343516126</v>
          </cell>
        </row>
        <row r="3514">
          <cell r="D3514">
            <v>42594</v>
          </cell>
          <cell r="F3514">
            <v>8673.9252900000683</v>
          </cell>
          <cell r="G3514">
            <v>136230.89050799998</v>
          </cell>
          <cell r="H3514">
            <v>0.59792439312338119</v>
          </cell>
          <cell r="I3514">
            <v>93.225378468194378</v>
          </cell>
          <cell r="J3514">
            <v>30266415.088544011</v>
          </cell>
          <cell r="K3514">
            <v>1.3890860350730001</v>
          </cell>
          <cell r="L3514">
            <v>20.336907421908425</v>
          </cell>
          <cell r="M3514">
            <v>36375843.052755997</v>
          </cell>
          <cell r="N3514">
            <v>1.175614366531083</v>
          </cell>
          <cell r="O3514">
            <v>33.627825423706966</v>
          </cell>
          <cell r="Q3514">
            <v>18986.638343516126</v>
          </cell>
        </row>
        <row r="3515">
          <cell r="D3515">
            <v>42595</v>
          </cell>
          <cell r="F3515">
            <v>17010.800739999711</v>
          </cell>
          <cell r="G3515">
            <v>153241.6912479997</v>
          </cell>
          <cell r="H3515">
            <v>0.6208483139785399</v>
          </cell>
          <cell r="I3515">
            <v>91.606435169997042</v>
          </cell>
          <cell r="J3515">
            <v>30283425.889284011</v>
          </cell>
          <cell r="K3515">
            <v>1.388656679020555</v>
          </cell>
          <cell r="L3515">
            <v>20.361467977284853</v>
          </cell>
          <cell r="M3515">
            <v>36366915.443843991</v>
          </cell>
          <cell r="N3515">
            <v>1.1753093619767536</v>
          </cell>
          <cell r="O3515">
            <v>33.65518078269487</v>
          </cell>
          <cell r="Q3515">
            <v>18986.638343516126</v>
          </cell>
        </row>
        <row r="3516">
          <cell r="D3516">
            <v>42596</v>
          </cell>
          <cell r="F3516">
            <v>15381.450505999883</v>
          </cell>
          <cell r="G3516">
            <v>168623.14175399957</v>
          </cell>
          <cell r="H3516">
            <v>0.63436770150513999</v>
          </cell>
          <cell r="I3516">
            <v>90.557119133209611</v>
          </cell>
          <cell r="J3516">
            <v>30298807.339790013</v>
          </cell>
          <cell r="K3516">
            <v>1.3881534205354458</v>
          </cell>
          <cell r="L3516">
            <v>20.390288176936178</v>
          </cell>
          <cell r="M3516">
            <v>36350438.565769993</v>
          </cell>
          <cell r="N3516">
            <v>1.1747603914103169</v>
          </cell>
          <cell r="O3516">
            <v>33.704456753520475</v>
          </cell>
          <cell r="Q3516">
            <v>18986.638343516126</v>
          </cell>
        </row>
        <row r="3517">
          <cell r="D3517">
            <v>42597</v>
          </cell>
          <cell r="F3517">
            <v>8547.5550900009057</v>
          </cell>
          <cell r="G3517">
            <v>177170.69684400049</v>
          </cell>
          <cell r="H3517">
            <v>0.62208904893548889</v>
          </cell>
          <cell r="I3517">
            <v>91.513033141615466</v>
          </cell>
          <cell r="J3517">
            <v>30307354.894880015</v>
          </cell>
          <cell r="K3517">
            <v>1.3873382109836199</v>
          </cell>
          <cell r="L3517">
            <v>20.437046705976503</v>
          </cell>
          <cell r="M3517">
            <v>36336023.334894001</v>
          </cell>
          <cell r="N3517">
            <v>1.1742780628739191</v>
          </cell>
          <cell r="O3517">
            <v>33.747793004877856</v>
          </cell>
          <cell r="Q3517">
            <v>18986.638343516126</v>
          </cell>
        </row>
        <row r="3518">
          <cell r="D3518">
            <v>42598</v>
          </cell>
          <cell r="F3518">
            <v>7791.3571059996884</v>
          </cell>
          <cell r="G3518">
            <v>184962.05395000018</v>
          </cell>
          <cell r="H3518">
            <v>0.60885598402008623</v>
          </cell>
          <cell r="I3518">
            <v>92.478715838283463</v>
          </cell>
          <cell r="J3518">
            <v>30315146.251986016</v>
          </cell>
          <cell r="K3518">
            <v>1.3864898318609964</v>
          </cell>
          <cell r="L3518">
            <v>20.485804727706135</v>
          </cell>
          <cell r="M3518">
            <v>36321836.103904001</v>
          </cell>
          <cell r="N3518">
            <v>1.1738031160724123</v>
          </cell>
          <cell r="O3518">
            <v>33.79050450626697</v>
          </cell>
          <cell r="Q3518">
            <v>18986.638343516126</v>
          </cell>
        </row>
        <row r="3519">
          <cell r="D3519">
            <v>42599</v>
          </cell>
          <cell r="F3519">
            <v>15312.159416000703</v>
          </cell>
          <cell r="G3519">
            <v>200274.21336600088</v>
          </cell>
          <cell r="H3519">
            <v>0.62048035398410106</v>
          </cell>
          <cell r="I3519">
            <v>91.634021749825962</v>
          </cell>
          <cell r="J3519">
            <v>30330458.411402017</v>
          </cell>
          <cell r="K3519">
            <v>1.3859865969374821</v>
          </cell>
          <cell r="L3519">
            <v>20.51477340850645</v>
          </cell>
          <cell r="M3519">
            <v>36328957.134237997</v>
          </cell>
          <cell r="N3519">
            <v>1.1740167863470505</v>
          </cell>
          <cell r="O3519">
            <v>33.771284622528917</v>
          </cell>
          <cell r="Q3519">
            <v>18986.638343516126</v>
          </cell>
        </row>
        <row r="3520">
          <cell r="D3520">
            <v>42600</v>
          </cell>
          <cell r="F3520">
            <v>27645.367857999096</v>
          </cell>
          <cell r="G3520">
            <v>227919.58122399997</v>
          </cell>
          <cell r="H3520">
            <v>0.66690051855403798</v>
          </cell>
          <cell r="I3520">
            <v>87.754584841352099</v>
          </cell>
          <cell r="J3520">
            <v>30358103.779260017</v>
          </cell>
          <cell r="K3520">
            <v>1.3860473266593527</v>
          </cell>
          <cell r="L3520">
            <v>20.51127565737567</v>
          </cell>
          <cell r="M3520">
            <v>36340551.019005999</v>
          </cell>
          <cell r="N3520">
            <v>1.1743749946254753</v>
          </cell>
          <cell r="O3520">
            <v>33.739080719088598</v>
          </cell>
          <cell r="Q3520">
            <v>18986.638343516126</v>
          </cell>
        </row>
        <row r="3521">
          <cell r="D3521">
            <v>42601</v>
          </cell>
          <cell r="F3521">
            <v>2074.2677840006477</v>
          </cell>
          <cell r="G3521">
            <v>229993.8490080006</v>
          </cell>
          <cell r="H3521">
            <v>0.63755042901565084</v>
          </cell>
          <cell r="I3521">
            <v>90.300053614930505</v>
          </cell>
          <cell r="J3521">
            <v>30360178.047044016</v>
          </cell>
          <cell r="K3521">
            <v>1.3849414732743186</v>
          </cell>
          <cell r="L3521">
            <v>20.575047286255444</v>
          </cell>
          <cell r="M3521">
            <v>36323120.070358001</v>
          </cell>
          <cell r="N3521">
            <v>1.17379524448636</v>
          </cell>
          <cell r="O3521">
            <v>33.791212711948845</v>
          </cell>
          <cell r="Q3521">
            <v>18986.638343516126</v>
          </cell>
        </row>
        <row r="3522">
          <cell r="D3522">
            <v>42602</v>
          </cell>
          <cell r="F3522">
            <v>13892.774221998869</v>
          </cell>
          <cell r="G3522">
            <v>243886.62322999947</v>
          </cell>
          <cell r="H3522">
            <v>0.64225856841394435</v>
          </cell>
          <cell r="I3522">
            <v>89.9128534564733</v>
          </cell>
          <cell r="J3522">
            <v>30374070.821266014</v>
          </cell>
          <cell r="K3522">
            <v>1.3843761925698346</v>
          </cell>
          <cell r="L3522">
            <v>20.607710623884469</v>
          </cell>
          <cell r="M3522">
            <v>36323721.850854002</v>
          </cell>
          <cell r="N3522">
            <v>1.1737982368359781</v>
          </cell>
          <cell r="O3522">
            <v>33.790943489366079</v>
          </cell>
          <cell r="Q3522">
            <v>18986.638343516126</v>
          </cell>
        </row>
        <row r="3523">
          <cell r="D3523">
            <v>42603</v>
          </cell>
          <cell r="F3523">
            <v>34876.674282000553</v>
          </cell>
          <cell r="G3523">
            <v>278763.29751200002</v>
          </cell>
          <cell r="H3523">
            <v>0.6991465523542687</v>
          </cell>
          <cell r="I3523">
            <v>84.61562056052469</v>
          </cell>
          <cell r="J3523">
            <v>30408947.495548014</v>
          </cell>
          <cell r="K3523">
            <v>1.3847674575251132</v>
          </cell>
          <cell r="L3523">
            <v>20.585097658059947</v>
          </cell>
          <cell r="M3523">
            <v>36339763.411919996</v>
          </cell>
          <cell r="N3523">
            <v>1.174300157411948</v>
          </cell>
          <cell r="O3523">
            <v>33.745806994170792</v>
          </cell>
          <cell r="Q3523">
            <v>18986.638343516126</v>
          </cell>
        </row>
        <row r="3524">
          <cell r="D3524">
            <v>42604</v>
          </cell>
          <cell r="F3524">
            <v>1993.2276659992867</v>
          </cell>
          <cell r="G3524">
            <v>280756.52517799928</v>
          </cell>
          <cell r="H3524">
            <v>0.67213900662523884</v>
          </cell>
          <cell r="I3524">
            <v>87.268118422706479</v>
          </cell>
          <cell r="J3524">
            <v>30410940.723214012</v>
          </cell>
          <cell r="K3524">
            <v>1.3836618884899181</v>
          </cell>
          <cell r="L3524">
            <v>20.649047963655299</v>
          </cell>
          <cell r="M3524">
            <v>36322178.410841994</v>
          </cell>
          <cell r="N3524">
            <v>1.1737154546491226</v>
          </cell>
          <cell r="O3524">
            <v>33.798391986228495</v>
          </cell>
          <cell r="Q3524">
            <v>18986.638343516126</v>
          </cell>
        </row>
        <row r="3525">
          <cell r="D3525">
            <v>42605</v>
          </cell>
          <cell r="F3525">
            <v>5128.985558001541</v>
          </cell>
          <cell r="G3525">
            <v>285885.51073600084</v>
          </cell>
          <cell r="H3525">
            <v>0.65466064027355653</v>
          </cell>
          <cell r="I3525">
            <v>88.853875875264848</v>
          </cell>
          <cell r="J3525">
            <v>30416069.708772015</v>
          </cell>
          <cell r="K3525">
            <v>1.3827007780771658</v>
          </cell>
          <cell r="L3525">
            <v>20.704779386353721</v>
          </cell>
          <cell r="M3525">
            <v>36288246.804775998</v>
          </cell>
          <cell r="N3525">
            <v>1.1726025512272233</v>
          </cell>
          <cell r="O3525">
            <v>33.898640337021888</v>
          </cell>
          <cell r="Q3525">
            <v>18986.638343516126</v>
          </cell>
        </row>
        <row r="3526">
          <cell r="D3526">
            <v>42606</v>
          </cell>
          <cell r="F3526">
            <v>1733.1994239988171</v>
          </cell>
          <cell r="G3526">
            <v>287618.71015999967</v>
          </cell>
          <cell r="H3526">
            <v>0.63118666435366366</v>
          </cell>
          <cell r="I3526">
            <v>90.810247221021669</v>
          </cell>
          <cell r="J3526">
            <v>30417802.908196013</v>
          </cell>
          <cell r="K3526">
            <v>1.3815870875724297</v>
          </cell>
          <cell r="L3526">
            <v>20.769518176070779</v>
          </cell>
          <cell r="M3526">
            <v>36274476.312040001</v>
          </cell>
          <cell r="N3526">
            <v>1.1721411472796914</v>
          </cell>
          <cell r="O3526">
            <v>33.940264220815664</v>
          </cell>
          <cell r="Q3526">
            <v>18986.638343516126</v>
          </cell>
        </row>
        <row r="3527">
          <cell r="D3527">
            <v>42607</v>
          </cell>
          <cell r="F3527">
            <v>6392.0768040001858</v>
          </cell>
          <cell r="G3527">
            <v>294010.78696399985</v>
          </cell>
          <cell r="H3527">
            <v>0.61940567180899275</v>
          </cell>
          <cell r="I3527">
            <v>91.714295422456289</v>
          </cell>
          <cell r="J3527">
            <v>30424194.985000014</v>
          </cell>
          <cell r="K3527">
            <v>1.3806867417473152</v>
          </cell>
          <cell r="L3527">
            <v>20.821980808162944</v>
          </cell>
          <cell r="M3527">
            <v>36273074.932829998</v>
          </cell>
          <cell r="N3527">
            <v>1.1720794351920722</v>
          </cell>
          <cell r="O3527">
            <v>33.945834082825634</v>
          </cell>
          <cell r="Q3527">
            <v>18986.638343516126</v>
          </cell>
        </row>
        <row r="3528">
          <cell r="D3528">
            <v>42608</v>
          </cell>
          <cell r="F3528">
            <v>17881.332526000311</v>
          </cell>
          <cell r="G3528">
            <v>311892.11949000019</v>
          </cell>
          <cell r="H3528">
            <v>0.63180487944101638</v>
          </cell>
          <cell r="I3528">
            <v>90.761351786089477</v>
          </cell>
          <cell r="J3528">
            <v>30442076.317526016</v>
          </cell>
          <cell r="K3528">
            <v>1.3803088935725072</v>
          </cell>
          <cell r="L3528">
            <v>20.844031281867316</v>
          </cell>
          <cell r="M3528">
            <v>36279140.846411996</v>
          </cell>
          <cell r="N3528">
            <v>1.1722590095244434</v>
          </cell>
          <cell r="O3528">
            <v>33.929628281835924</v>
          </cell>
          <cell r="Q3528">
            <v>18986.638343516126</v>
          </cell>
        </row>
        <row r="3529">
          <cell r="D3529">
            <v>42609</v>
          </cell>
          <cell r="F3529">
            <v>18594.659412001001</v>
          </cell>
          <cell r="G3529">
            <v>330486.77890200121</v>
          </cell>
          <cell r="H3529">
            <v>0.64467710655185506</v>
          </cell>
          <cell r="I3529">
            <v>89.710758606269309</v>
          </cell>
          <cell r="J3529">
            <v>30460670.976938017</v>
          </cell>
          <cell r="K3529">
            <v>1.379964011360246</v>
          </cell>
          <cell r="L3529">
            <v>20.864175217968238</v>
          </cell>
          <cell r="M3529">
            <v>36284722.855059996</v>
          </cell>
          <cell r="N3529">
            <v>1.1724229430068913</v>
          </cell>
          <cell r="O3529">
            <v>33.914838761152986</v>
          </cell>
          <cell r="Q3529">
            <v>18986.638343516126</v>
          </cell>
        </row>
        <row r="3530">
          <cell r="D3530">
            <v>42610</v>
          </cell>
          <cell r="F3530">
            <v>8824.6278099991232</v>
          </cell>
          <cell r="G3530">
            <v>339311.40671200032</v>
          </cell>
          <cell r="H3530">
            <v>0.63825224382424295</v>
          </cell>
          <cell r="I3530">
            <v>90.242859044297603</v>
          </cell>
          <cell r="J3530">
            <v>30469495.604748014</v>
          </cell>
          <cell r="K3530">
            <v>1.3791774892305941</v>
          </cell>
          <cell r="L3530">
            <v>20.910176302477211</v>
          </cell>
          <cell r="M3530">
            <v>36281824.171038002</v>
          </cell>
          <cell r="N3530">
            <v>1.1723128497017858</v>
          </cell>
          <cell r="O3530">
            <v>33.924770503090059</v>
          </cell>
          <cell r="Q3530">
            <v>18986.638343516126</v>
          </cell>
        </row>
        <row r="3531">
          <cell r="D3531">
            <v>42611</v>
          </cell>
          <cell r="F3531">
            <v>5236.6303279994818</v>
          </cell>
          <cell r="G3531">
            <v>344548.03703999979</v>
          </cell>
          <cell r="H3531">
            <v>0.62575410030602152</v>
          </cell>
          <cell r="I3531">
            <v>91.233695399126518</v>
          </cell>
          <cell r="J3531">
            <v>30474732.235076014</v>
          </cell>
          <cell r="K3531">
            <v>1.3782300494411248</v>
          </cell>
          <cell r="L3531">
            <v>20.965703077277443</v>
          </cell>
          <cell r="M3531">
            <v>36266210.663222</v>
          </cell>
          <cell r="N3531">
            <v>1.1717919327745667</v>
          </cell>
          <cell r="O3531">
            <v>33.971791277110277</v>
          </cell>
          <cell r="Q3531">
            <v>18986.638343516126</v>
          </cell>
        </row>
        <row r="3532">
          <cell r="D3532">
            <v>42612</v>
          </cell>
          <cell r="F3532">
            <v>16939.892096000225</v>
          </cell>
          <cell r="G3532">
            <v>361487.92913599999</v>
          </cell>
          <cell r="H3532">
            <v>0.6346356537612966</v>
          </cell>
          <cell r="I3532">
            <v>90.535623265368571</v>
          </cell>
          <cell r="J3532">
            <v>30491672.127172016</v>
          </cell>
          <cell r="K3532">
            <v>1.3778130652142309</v>
          </cell>
          <cell r="L3532">
            <v>20.990180916907931</v>
          </cell>
          <cell r="M3532">
            <v>36253695.453981996</v>
          </cell>
          <cell r="N3532">
            <v>1.1713711376933762</v>
          </cell>
          <cell r="O3532">
            <v>34.00980801361824</v>
          </cell>
          <cell r="Q3532">
            <v>18986.638343516126</v>
          </cell>
        </row>
        <row r="3533">
          <cell r="D3533">
            <v>42613</v>
          </cell>
          <cell r="E3533" t="str">
            <v>*</v>
          </cell>
          <cell r="F3533">
            <v>5359.6058080006878</v>
          </cell>
          <cell r="G3533">
            <v>366847.53494400065</v>
          </cell>
          <cell r="H3533">
            <v>0.62326944010326424</v>
          </cell>
          <cell r="I3533">
            <v>91.423627355905879</v>
          </cell>
          <cell r="J3533">
            <v>30497031.732980017</v>
          </cell>
          <cell r="K3533">
            <v>1.3768739713888127</v>
          </cell>
          <cell r="L3533">
            <v>21.045396335459941</v>
          </cell>
          <cell r="M3533">
            <v>36246538.128515989</v>
          </cell>
          <cell r="N3533">
            <v>1.1711234673102413</v>
          </cell>
          <cell r="O3533">
            <v>34.032197790868246</v>
          </cell>
          <cell r="P3533"/>
          <cell r="Q3533">
            <v>18986.638343516126</v>
          </cell>
        </row>
        <row r="3534">
          <cell r="D3534">
            <v>42614</v>
          </cell>
          <cell r="F3534">
            <v>824.05263599925865</v>
          </cell>
          <cell r="G3534">
            <v>824.05263599925865</v>
          </cell>
          <cell r="H3534">
            <v>3.3697811872519252E-2</v>
          </cell>
          <cell r="I3534">
            <v>100</v>
          </cell>
          <cell r="J3534">
            <v>30497855.785616014</v>
          </cell>
          <cell r="K3534">
            <v>1.3753926693344389</v>
          </cell>
          <cell r="L3534">
            <v>20.510958084872332</v>
          </cell>
          <cell r="M3534">
            <v>36235353.124191992</v>
          </cell>
          <cell r="N3534">
            <v>1.1707495389231981</v>
          </cell>
          <cell r="O3534">
            <v>34.001967799843058</v>
          </cell>
          <cell r="Q3534">
            <v>24454.188275390014</v>
          </cell>
        </row>
        <row r="3535">
          <cell r="D3535">
            <v>42615</v>
          </cell>
          <cell r="F3535">
            <v>6134.152268000179</v>
          </cell>
          <cell r="G3535">
            <v>6958.2049039994381</v>
          </cell>
          <cell r="H3535">
            <v>0.14227020798318574</v>
          </cell>
          <cell r="I3535">
            <v>99.999995799369188</v>
          </cell>
          <cell r="J3535">
            <v>30503989.937884014</v>
          </cell>
          <cell r="K3535">
            <v>1.3741538420721107</v>
          </cell>
          <cell r="L3535">
            <v>20.584767329791852</v>
          </cell>
          <cell r="M3535">
            <v>36219468.620401986</v>
          </cell>
          <cell r="N3535">
            <v>1.1702237812552863</v>
          </cell>
          <cell r="O3535">
            <v>34.049379550561362</v>
          </cell>
          <cell r="Q3535">
            <v>24454.188275390014</v>
          </cell>
        </row>
        <row r="3536">
          <cell r="D3536">
            <v>42616</v>
          </cell>
          <cell r="F3536">
            <v>29734.572418000331</v>
          </cell>
          <cell r="G3536">
            <v>36692.777321999769</v>
          </cell>
          <cell r="H3536">
            <v>0.50015668630100363</v>
          </cell>
          <cell r="I3536">
            <v>96.800130754476044</v>
          </cell>
          <cell r="J3536">
            <v>30533724.510302015</v>
          </cell>
          <cell r="K3536">
            <v>1.373979730875283</v>
          </cell>
          <cell r="L3536">
            <v>20.595158818537683</v>
          </cell>
          <cell r="M3536">
            <v>36227235.207407989</v>
          </cell>
          <cell r="N3536">
            <v>1.1704621756152884</v>
          </cell>
          <cell r="O3536">
            <v>34.027875866704861</v>
          </cell>
          <cell r="Q3536">
            <v>24454.188275390014</v>
          </cell>
        </row>
        <row r="3537">
          <cell r="D3537">
            <v>42617</v>
          </cell>
          <cell r="F3537">
            <v>9910.1746919999368</v>
          </cell>
          <cell r="G3537">
            <v>46602.952013999704</v>
          </cell>
          <cell r="H3537">
            <v>0.47643118930366996</v>
          </cell>
          <cell r="I3537">
            <v>97.657920789053136</v>
          </cell>
          <cell r="J3537">
            <v>30543634.684994016</v>
          </cell>
          <cell r="K3537">
            <v>1.3729149097009736</v>
          </cell>
          <cell r="L3537">
            <v>20.658807000073864</v>
          </cell>
          <cell r="M3537">
            <v>36208857.115133986</v>
          </cell>
          <cell r="N3537">
            <v>1.169855868047587</v>
          </cell>
          <cell r="O3537">
            <v>34.082584892649336</v>
          </cell>
          <cell r="Q3537">
            <v>24454.188275390014</v>
          </cell>
        </row>
        <row r="3538">
          <cell r="D3538">
            <v>42618</v>
          </cell>
          <cell r="F3538">
            <v>12378.942748000456</v>
          </cell>
          <cell r="G3538">
            <v>58981.894762000156</v>
          </cell>
          <cell r="H3538">
            <v>0.48238685412721571</v>
          </cell>
          <cell r="I3538">
            <v>97.459517496552735</v>
          </cell>
          <cell r="J3538">
            <v>30556013.627742015</v>
          </cell>
          <cell r="K3538">
            <v>1.3719632744015429</v>
          </cell>
          <cell r="L3538">
            <v>20.715830013278989</v>
          </cell>
          <cell r="M3538">
            <v>36193551.289381988</v>
          </cell>
          <cell r="N3538">
            <v>1.1693488328992754</v>
          </cell>
          <cell r="O3538">
            <v>34.128383775160799</v>
          </cell>
          <cell r="Q3538">
            <v>24454.188275390014</v>
          </cell>
        </row>
        <row r="3539">
          <cell r="D3539">
            <v>42619</v>
          </cell>
          <cell r="F3539">
            <v>11413.860919998802</v>
          </cell>
          <cell r="G3539">
            <v>70395.755681998955</v>
          </cell>
          <cell r="H3539">
            <v>0.47977981582840762</v>
          </cell>
          <cell r="I3539">
            <v>97.547730649202023</v>
          </cell>
          <cell r="J3539">
            <v>30567427.488662012</v>
          </cell>
          <cell r="K3539">
            <v>1.370970441992245</v>
          </cell>
          <cell r="L3539">
            <v>20.775463001894646</v>
          </cell>
          <cell r="M3539">
            <v>36164933.991645984</v>
          </cell>
          <cell r="N3539">
            <v>1.1684117433963346</v>
          </cell>
          <cell r="O3539">
            <v>34.213141978429952</v>
          </cell>
          <cell r="Q3539">
            <v>24454.188275390014</v>
          </cell>
        </row>
        <row r="3540">
          <cell r="D3540">
            <v>42620</v>
          </cell>
          <cell r="F3540">
            <v>9891.3448279997028</v>
          </cell>
          <cell r="G3540">
            <v>80287.100509998651</v>
          </cell>
          <cell r="H3540">
            <v>0.46902336965669489</v>
          </cell>
          <cell r="I3540">
            <v>97.889443754776067</v>
          </cell>
          <cell r="J3540">
            <v>30577318.83349001</v>
          </cell>
          <cell r="K3540">
            <v>1.3699115739535475</v>
          </cell>
          <cell r="L3540">
            <v>20.83922166048151</v>
          </cell>
          <cell r="M3540">
            <v>36143823.116609991</v>
          </cell>
          <cell r="N3540">
            <v>1.1677171878495605</v>
          </cell>
          <cell r="O3540">
            <v>34.276058705119297</v>
          </cell>
          <cell r="Q3540">
            <v>24454.188275390014</v>
          </cell>
        </row>
        <row r="3541">
          <cell r="D3541">
            <v>42621</v>
          </cell>
          <cell r="F3541">
            <v>16978.158072001032</v>
          </cell>
          <cell r="G3541">
            <v>97265.258581999689</v>
          </cell>
          <cell r="H3541">
            <v>0.49718098126305743</v>
          </cell>
          <cell r="I3541">
            <v>96.917745261747385</v>
          </cell>
          <cell r="J3541">
            <v>30594296.991562013</v>
          </cell>
          <cell r="K3541">
            <v>1.3691721763554499</v>
          </cell>
          <cell r="L3541">
            <v>20.883841376711732</v>
          </cell>
          <cell r="M3541">
            <v>36136021.402713992</v>
          </cell>
          <cell r="N3541">
            <v>1.1674526285292206</v>
          </cell>
          <cell r="O3541">
            <v>34.300045303357372</v>
          </cell>
          <cell r="Q3541">
            <v>24454.188275390014</v>
          </cell>
        </row>
        <row r="3542">
          <cell r="D3542">
            <v>42622</v>
          </cell>
          <cell r="F3542">
            <v>11511.644586000553</v>
          </cell>
          <cell r="G3542">
            <v>108776.90316800024</v>
          </cell>
          <cell r="H3542">
            <v>0.49424345793499813</v>
          </cell>
          <cell r="I3542">
            <v>97.030978837673828</v>
          </cell>
          <cell r="J3542">
            <v>30605808.636148013</v>
          </cell>
          <cell r="K3542">
            <v>1.3681900224948753</v>
          </cell>
          <cell r="L3542">
            <v>20.943234796774302</v>
          </cell>
          <cell r="M3542">
            <v>36120626.742339991</v>
          </cell>
          <cell r="N3542">
            <v>1.1669427708825755</v>
          </cell>
          <cell r="O3542">
            <v>34.346305367687272</v>
          </cell>
          <cell r="Q3542">
            <v>24454.188275390014</v>
          </cell>
        </row>
        <row r="3543">
          <cell r="D3543">
            <v>42623</v>
          </cell>
          <cell r="F3543">
            <v>13112.955922000163</v>
          </cell>
          <cell r="G3543">
            <v>121889.85909000041</v>
          </cell>
          <cell r="H3543">
            <v>0.49844164818452319</v>
          </cell>
          <cell r="I3543">
            <v>96.868276323606722</v>
          </cell>
          <cell r="J3543">
            <v>30618921.592070013</v>
          </cell>
          <cell r="K3543">
            <v>1.3672815198735013</v>
          </cell>
          <cell r="L3543">
            <v>20.998300780596381</v>
          </cell>
          <cell r="M3543">
            <v>36118542.189431995</v>
          </cell>
          <cell r="N3543">
            <v>1.1668629268665041</v>
          </cell>
          <cell r="O3543">
            <v>34.353553678918928</v>
          </cell>
          <cell r="Q3543">
            <v>24454.188275390014</v>
          </cell>
        </row>
        <row r="3544">
          <cell r="D3544">
            <v>42624</v>
          </cell>
          <cell r="F3544">
            <v>13072.513159998376</v>
          </cell>
          <cell r="G3544">
            <v>134962.37224999879</v>
          </cell>
          <cell r="H3544">
            <v>0.50172618407985281</v>
          </cell>
          <cell r="I3544">
            <v>96.736909143062576</v>
          </cell>
          <cell r="J3544">
            <v>30631994.105230011</v>
          </cell>
          <cell r="K3544">
            <v>1.3663731952583253</v>
          </cell>
          <cell r="L3544">
            <v>21.053477612887349</v>
          </cell>
          <cell r="M3544">
            <v>36112566.068789989</v>
          </cell>
          <cell r="N3544">
            <v>1.166657363056012</v>
          </cell>
          <cell r="O3544">
            <v>34.372219875679292</v>
          </cell>
          <cell r="Q3544">
            <v>24454.188275390014</v>
          </cell>
        </row>
        <row r="3545">
          <cell r="D3545">
            <v>42625</v>
          </cell>
          <cell r="F3545">
            <v>12931.721818000118</v>
          </cell>
          <cell r="G3545">
            <v>147894.0940679989</v>
          </cell>
          <cell r="H3545">
            <v>0.50398351808728548</v>
          </cell>
          <cell r="I3545">
            <v>96.644534332144246</v>
          </cell>
          <cell r="J3545">
            <v>30644925.827048011</v>
          </cell>
          <cell r="K3545">
            <v>1.3654605767879298</v>
          </cell>
          <cell r="L3545">
            <v>21.109037916754946</v>
          </cell>
          <cell r="M3545">
            <v>36099951.852181986</v>
          </cell>
          <cell r="N3545">
            <v>1.1662373547348601</v>
          </cell>
          <cell r="O3545">
            <v>34.410380755939094</v>
          </cell>
          <cell r="Q3545">
            <v>24454.188275390014</v>
          </cell>
        </row>
        <row r="3546">
          <cell r="D3546">
            <v>42626</v>
          </cell>
          <cell r="F3546">
            <v>21631.261286001205</v>
          </cell>
          <cell r="G3546">
            <v>169525.35535400012</v>
          </cell>
          <cell r="H3546">
            <v>0.53325883498783699</v>
          </cell>
          <cell r="I3546">
            <v>95.288306387292707</v>
          </cell>
          <cell r="J3546">
            <v>30666557.088334013</v>
          </cell>
          <cell r="K3546">
            <v>1.3649371525834417</v>
          </cell>
          <cell r="L3546">
            <v>21.140959562729144</v>
          </cell>
          <cell r="M3546">
            <v>36082127.098473996</v>
          </cell>
          <cell r="N3546">
            <v>1.1656490267124162</v>
          </cell>
          <cell r="O3546">
            <v>34.463884564526701</v>
          </cell>
          <cell r="Q3546">
            <v>24454.188275390014</v>
          </cell>
        </row>
        <row r="3547">
          <cell r="D3547">
            <v>42627</v>
          </cell>
          <cell r="F3547">
            <v>29503.904806000071</v>
          </cell>
          <cell r="G3547">
            <v>199029.26016000018</v>
          </cell>
          <cell r="H3547">
            <v>0.58134727538763764</v>
          </cell>
          <cell r="I3547">
            <v>92.402587296928587</v>
          </cell>
          <cell r="J3547">
            <v>30696060.993140012</v>
          </cell>
          <cell r="K3547">
            <v>1.3647648889141109</v>
          </cell>
          <cell r="L3547">
            <v>21.151474126389004</v>
          </cell>
          <cell r="M3547">
            <v>36083793.893794</v>
          </cell>
          <cell r="N3547">
            <v>1.1656903876348563</v>
          </cell>
          <cell r="O3547">
            <v>34.460121213816485</v>
          </cell>
          <cell r="Q3547">
            <v>24454.188275390014</v>
          </cell>
        </row>
        <row r="3548">
          <cell r="D3548">
            <v>42628</v>
          </cell>
          <cell r="F3548">
            <v>27067.233956000182</v>
          </cell>
          <cell r="G3548">
            <v>226096.49411600037</v>
          </cell>
          <cell r="H3548">
            <v>0.6163811056816999</v>
          </cell>
          <cell r="I3548">
            <v>89.786673834726585</v>
          </cell>
          <cell r="J3548">
            <v>30723128.227096014</v>
          </cell>
          <cell r="K3548">
            <v>1.3644847812681875</v>
          </cell>
          <cell r="L3548">
            <v>21.168580600672794</v>
          </cell>
          <cell r="M3548">
            <v>36066766.343350001</v>
          </cell>
          <cell r="N3548">
            <v>1.165127831524926</v>
          </cell>
          <cell r="O3548">
            <v>34.511331729939506</v>
          </cell>
          <cell r="Q3548">
            <v>24454.188275390014</v>
          </cell>
        </row>
        <row r="3549">
          <cell r="D3549">
            <v>42629</v>
          </cell>
          <cell r="F3549">
            <v>11725.717051999152</v>
          </cell>
          <cell r="G3549">
            <v>237822.21116799951</v>
          </cell>
          <cell r="H3549">
            <v>0.60782586731609312</v>
          </cell>
          <cell r="I3549">
            <v>90.464285571299285</v>
          </cell>
          <cell r="J3549">
            <v>30734853.944148012</v>
          </cell>
          <cell r="K3549">
            <v>1.3635246685364135</v>
          </cell>
          <cell r="L3549">
            <v>21.227303834911705</v>
          </cell>
          <cell r="M3549">
            <v>36017711.004142001</v>
          </cell>
          <cell r="N3549">
            <v>1.1635306488724433</v>
          </cell>
          <cell r="O3549">
            <v>34.657015711873861</v>
          </cell>
          <cell r="Q3549">
            <v>24454.188275390014</v>
          </cell>
        </row>
        <row r="3550">
          <cell r="D3550">
            <v>42630</v>
          </cell>
          <cell r="F3550">
            <v>28571.090788000001</v>
          </cell>
          <cell r="G3550">
            <v>266393.30195599952</v>
          </cell>
          <cell r="H3550">
            <v>0.64079797113837889</v>
          </cell>
          <cell r="I3550">
            <v>87.720894610801238</v>
          </cell>
          <cell r="J3550">
            <v>30763425.034936011</v>
          </cell>
          <cell r="K3550">
            <v>1.3633131570242927</v>
          </cell>
          <cell r="L3550">
            <v>21.240258833228321</v>
          </cell>
          <cell r="M3550">
            <v>35990652.444837995</v>
          </cell>
          <cell r="N3550">
            <v>1.1626440856635174</v>
          </cell>
          <cell r="O3550">
            <v>34.738066583457226</v>
          </cell>
          <cell r="Q3550">
            <v>24454.188275390014</v>
          </cell>
        </row>
        <row r="3551">
          <cell r="D3551">
            <v>42631</v>
          </cell>
          <cell r="F3551">
            <v>20650.506839999744</v>
          </cell>
          <cell r="G3551">
            <v>287043.80879599927</v>
          </cell>
          <cell r="H3551">
            <v>0.65211235338745144</v>
          </cell>
          <cell r="I3551">
            <v>86.700297812197036</v>
          </cell>
          <cell r="J3551">
            <v>30784075.541776009</v>
          </cell>
          <cell r="K3551">
            <v>1.3627514745218077</v>
          </cell>
          <cell r="L3551">
            <v>21.274693853182903</v>
          </cell>
          <cell r="M3551">
            <v>35956638.951361999</v>
          </cell>
          <cell r="N3551">
            <v>1.1615328712622803</v>
          </cell>
          <cell r="O3551">
            <v>34.839841441808062</v>
          </cell>
          <cell r="Q3551">
            <v>24454.188275390014</v>
          </cell>
        </row>
        <row r="3552">
          <cell r="D3552">
            <v>42632</v>
          </cell>
          <cell r="F3552">
            <v>8897.3977260005067</v>
          </cell>
          <cell r="G3552">
            <v>295941.20652199979</v>
          </cell>
          <cell r="H3552">
            <v>0.63694009383730721</v>
          </cell>
          <cell r="I3552">
            <v>88.059924667570058</v>
          </cell>
          <cell r="J3552">
            <v>30792972.939502008</v>
          </cell>
          <cell r="K3552">
            <v>1.3616712820091792</v>
          </cell>
          <cell r="L3552">
            <v>21.341048658786065</v>
          </cell>
          <cell r="M3552">
            <v>35923621.267757997</v>
          </cell>
          <cell r="N3552">
            <v>1.1604538486735374</v>
          </cell>
          <cell r="O3552">
            <v>34.93886582261743</v>
          </cell>
          <cell r="Q3552">
            <v>24454.188275390014</v>
          </cell>
        </row>
        <row r="3553">
          <cell r="D3553">
            <v>42633</v>
          </cell>
          <cell r="F3553">
            <v>11861.21912799948</v>
          </cell>
          <cell r="G3553">
            <v>307802.42564999929</v>
          </cell>
          <cell r="H3553">
            <v>0.62934500663790738</v>
          </cell>
          <cell r="I3553">
            <v>88.713706390505394</v>
          </cell>
          <cell r="J3553">
            <v>30804834.158630006</v>
          </cell>
          <cell r="K3553">
            <v>1.3607243423361137</v>
          </cell>
          <cell r="L3553">
            <v>21.399360446099269</v>
          </cell>
          <cell r="M3553">
            <v>35907138.245783992</v>
          </cell>
          <cell r="N3553">
            <v>1.1599089686863984</v>
          </cell>
          <cell r="O3553">
            <v>34.988944771079545</v>
          </cell>
          <cell r="Q3553">
            <v>24454.188275390014</v>
          </cell>
        </row>
        <row r="3554">
          <cell r="D3554">
            <v>42634</v>
          </cell>
          <cell r="F3554">
            <v>11863.891775999648</v>
          </cell>
          <cell r="G3554">
            <v>319666.31742599892</v>
          </cell>
          <cell r="H3554">
            <v>0.62247846545916308</v>
          </cell>
          <cell r="I3554">
            <v>89.288863392829427</v>
          </cell>
          <cell r="J3554">
            <v>30816698.050406005</v>
          </cell>
          <cell r="K3554">
            <v>1.3597795641557098</v>
          </cell>
          <cell r="L3554">
            <v>21.457672004482554</v>
          </cell>
          <cell r="M3554">
            <v>35876086.19935599</v>
          </cell>
          <cell r="N3554">
            <v>1.1588934819373691</v>
          </cell>
          <cell r="O3554">
            <v>35.082408892426677</v>
          </cell>
          <cell r="Q3554">
            <v>24454.188275390014</v>
          </cell>
        </row>
        <row r="3555">
          <cell r="D3555">
            <v>42635</v>
          </cell>
          <cell r="F3555">
            <v>15840.121620001541</v>
          </cell>
          <cell r="G3555">
            <v>335506.43904600048</v>
          </cell>
          <cell r="H3555">
            <v>0.62362702503834755</v>
          </cell>
          <cell r="I3555">
            <v>89.193723649130021</v>
          </cell>
          <cell r="J3555">
            <v>30832538.172026008</v>
          </cell>
          <cell r="K3555">
            <v>1.3590120837708124</v>
          </cell>
          <cell r="L3555">
            <v>21.505138581956274</v>
          </cell>
          <cell r="M3555">
            <v>35864289.140099995</v>
          </cell>
          <cell r="N3555">
            <v>1.1584999978331738</v>
          </cell>
          <cell r="O3555">
            <v>35.118671027720481</v>
          </cell>
          <cell r="Q3555">
            <v>24454.188275390014</v>
          </cell>
        </row>
        <row r="3556">
          <cell r="D3556">
            <v>42636</v>
          </cell>
          <cell r="F3556">
            <v>14023.951179999211</v>
          </cell>
          <cell r="G3556">
            <v>349530.3902259997</v>
          </cell>
          <cell r="H3556">
            <v>0.62144665432958734</v>
          </cell>
          <cell r="I3556">
            <v>89.37396447200679</v>
          </cell>
          <cell r="J3556">
            <v>30846562.123206008</v>
          </cell>
          <cell r="K3556">
            <v>1.3581662905732366</v>
          </cell>
          <cell r="L3556">
            <v>21.55755026510775</v>
          </cell>
          <cell r="M3556">
            <v>35855595.667469993</v>
          </cell>
          <cell r="N3556">
            <v>1.1582067741538269</v>
          </cell>
          <cell r="O3556">
            <v>35.145710337398725</v>
          </cell>
          <cell r="Q3556">
            <v>24454.188275390014</v>
          </cell>
        </row>
        <row r="3557">
          <cell r="D3557">
            <v>42637</v>
          </cell>
          <cell r="F3557">
            <v>22021.830070000433</v>
          </cell>
          <cell r="G3557">
            <v>371552.22029600013</v>
          </cell>
          <cell r="H3557">
            <v>0.63307529728612233</v>
          </cell>
          <cell r="I3557">
            <v>88.394889911197623</v>
          </cell>
          <cell r="J3557">
            <v>30868583.953276008</v>
          </cell>
          <cell r="K3557">
            <v>1.3576740825920282</v>
          </cell>
          <cell r="L3557">
            <v>21.588100274722887</v>
          </cell>
          <cell r="M3557">
            <v>35857748.263527997</v>
          </cell>
          <cell r="N3557">
            <v>1.1582639025089536</v>
          </cell>
          <cell r="O3557">
            <v>35.140441179829509</v>
          </cell>
          <cell r="Q3557">
            <v>24454.188275390014</v>
          </cell>
        </row>
        <row r="3558">
          <cell r="D3558">
            <v>42638</v>
          </cell>
          <cell r="F3558">
            <v>21565.79213599873</v>
          </cell>
          <cell r="G3558">
            <v>393118.01243199885</v>
          </cell>
          <cell r="H3558">
            <v>0.64302770225683004</v>
          </cell>
          <cell r="I3558">
            <v>87.522844586559174</v>
          </cell>
          <cell r="J3558">
            <v>30890149.745412007</v>
          </cell>
          <cell r="K3558">
            <v>1.3571628961772704</v>
          </cell>
          <cell r="L3558">
            <v>21.619866506958154</v>
          </cell>
          <cell r="M3558">
            <v>35859252.994489983</v>
          </cell>
          <cell r="N3558">
            <v>1.1583001027625892</v>
          </cell>
          <cell r="O3558">
            <v>35.137102580066582</v>
          </cell>
          <cell r="Q3558">
            <v>24454.188275390014</v>
          </cell>
        </row>
        <row r="3559">
          <cell r="D3559">
            <v>42639</v>
          </cell>
          <cell r="F3559">
            <v>13512.845400001548</v>
          </cell>
          <cell r="G3559">
            <v>406630.85783200042</v>
          </cell>
          <cell r="H3559">
            <v>0.6395488659050339</v>
          </cell>
          <cell r="I3559">
            <v>87.83117241232344</v>
          </cell>
          <cell r="J3559">
            <v>30903662.590812009</v>
          </cell>
          <cell r="K3559">
            <v>1.3562993794397169</v>
          </cell>
          <cell r="L3559">
            <v>21.673615979295523</v>
          </cell>
          <cell r="M3559">
            <v>35847374.566145986</v>
          </cell>
          <cell r="N3559">
            <v>1.1579040135708425</v>
          </cell>
          <cell r="O3559">
            <v>35.173644159252724</v>
          </cell>
          <cell r="Q3559">
            <v>24454.188275390014</v>
          </cell>
        </row>
        <row r="3560">
          <cell r="D3560">
            <v>42640</v>
          </cell>
          <cell r="F3560">
            <v>21742.073849998687</v>
          </cell>
          <cell r="G3560">
            <v>428372.93168199912</v>
          </cell>
          <cell r="H3560">
            <v>0.64879128097402761</v>
          </cell>
          <cell r="I3560">
            <v>87.00387713858224</v>
          </cell>
          <cell r="J3560">
            <v>30925404.664662007</v>
          </cell>
          <cell r="K3560">
            <v>1.3557984912707999</v>
          </cell>
          <cell r="L3560">
            <v>21.704844778230004</v>
          </cell>
          <cell r="M3560">
            <v>35840000.639809981</v>
          </cell>
          <cell r="N3560">
            <v>1.1576534309685789</v>
          </cell>
          <cell r="O3560">
            <v>35.196775428976714</v>
          </cell>
          <cell r="Q3560">
            <v>24454.188275390014</v>
          </cell>
        </row>
        <row r="3561">
          <cell r="D3561">
            <v>42641</v>
          </cell>
          <cell r="F3561">
            <v>13555.824108000612</v>
          </cell>
          <cell r="G3561">
            <v>441928.75578999973</v>
          </cell>
          <cell r="H3561">
            <v>0.64541785938266316</v>
          </cell>
          <cell r="I3561">
            <v>87.308852612906222</v>
          </cell>
          <cell r="J3561">
            <v>30938960.488770008</v>
          </cell>
          <cell r="K3561">
            <v>1.3549401675060229</v>
          </cell>
          <cell r="L3561">
            <v>21.758445853817076</v>
          </cell>
          <cell r="M3561">
            <v>35838512.642953977</v>
          </cell>
          <cell r="N3561">
            <v>1.1575929707357495</v>
          </cell>
          <cell r="O3561">
            <v>35.202358081335383</v>
          </cell>
          <cell r="Q3561">
            <v>24454.188275390014</v>
          </cell>
        </row>
        <row r="3562">
          <cell r="D3562">
            <v>42642</v>
          </cell>
          <cell r="F3562">
            <v>13984.839619999419</v>
          </cell>
          <cell r="G3562">
            <v>455913.59540999914</v>
          </cell>
          <cell r="H3562">
            <v>0.64288204071100064</v>
          </cell>
          <cell r="I3562">
            <v>87.535829263047688</v>
          </cell>
          <cell r="J3562">
            <v>30952945.328390006</v>
          </cell>
          <cell r="K3562">
            <v>1.3541024484079609</v>
          </cell>
          <cell r="L3562">
            <v>21.810866606659975</v>
          </cell>
          <cell r="M3562">
            <v>35834905.94068598</v>
          </cell>
          <cell r="N3562">
            <v>1.1574640778131424</v>
          </cell>
          <cell r="O3562">
            <v>35.214261568662423</v>
          </cell>
          <cell r="Q3562">
            <v>24454.188275390014</v>
          </cell>
        </row>
        <row r="3563">
          <cell r="D3563">
            <v>42643</v>
          </cell>
          <cell r="E3563" t="str">
            <v>*</v>
          </cell>
          <cell r="F3563">
            <v>14037.539030001162</v>
          </cell>
          <cell r="G3563">
            <v>469951.13444000029</v>
          </cell>
          <cell r="H3563">
            <v>0.64058711081534891</v>
          </cell>
          <cell r="I3563">
            <v>87.739544392840628</v>
          </cell>
          <cell r="J3563">
            <v>30966982.867420007</v>
          </cell>
          <cell r="K3563">
            <v>1.3532688227631442</v>
          </cell>
          <cell r="L3563">
            <v>21.863135666017154</v>
          </cell>
          <cell r="M3563">
            <v>35829663.314065978</v>
          </cell>
          <cell r="N3563">
            <v>1.1572823480149441</v>
          </cell>
          <cell r="O3563">
            <v>35.231049348048714</v>
          </cell>
          <cell r="P3563"/>
          <cell r="Q3563">
            <v>24454.188275390014</v>
          </cell>
        </row>
        <row r="3564">
          <cell r="D3564">
            <v>42644</v>
          </cell>
          <cell r="F3564">
            <v>13980.381225999345</v>
          </cell>
          <cell r="G3564">
            <v>13980.381225999345</v>
          </cell>
          <cell r="H3564">
            <v>0.2935612407344485</v>
          </cell>
          <cell r="I3564">
            <v>99.366758169384326</v>
          </cell>
          <cell r="J3564">
            <v>30980963.248646006</v>
          </cell>
          <cell r="K3564">
            <v>1.3510679819722544</v>
          </cell>
          <cell r="L3564">
            <v>19.976567678416359</v>
          </cell>
          <cell r="M3564">
            <v>35827702.511829972</v>
          </cell>
          <cell r="N3564">
            <v>1.1571676570014204</v>
          </cell>
          <cell r="O3564">
            <v>35.333894505504823</v>
          </cell>
          <cell r="Q3564">
            <v>47623.389215219344</v>
          </cell>
        </row>
        <row r="3565">
          <cell r="D3565">
            <v>42645</v>
          </cell>
          <cell r="F3565">
            <v>11820.50100199939</v>
          </cell>
          <cell r="G3565">
            <v>25800.882227998736</v>
          </cell>
          <cell r="H3565">
            <v>0.27088456589470711</v>
          </cell>
          <cell r="I3565">
            <v>99.633631258367075</v>
          </cell>
          <cell r="J3565">
            <v>30992783.749648005</v>
          </cell>
          <cell r="K3565">
            <v>1.3487822674769401</v>
          </cell>
          <cell r="L3565">
            <v>20.123322984669766</v>
          </cell>
          <cell r="M3565">
            <v>35818958.106399976</v>
          </cell>
          <cell r="N3565">
            <v>1.1568338882187532</v>
          </cell>
          <cell r="O3565">
            <v>35.365302902499437</v>
          </cell>
          <cell r="Q3565">
            <v>47623.389215219344</v>
          </cell>
        </row>
        <row r="3566">
          <cell r="D3566">
            <v>42646</v>
          </cell>
          <cell r="F3566">
            <v>9183.9430840006116</v>
          </cell>
          <cell r="G3566">
            <v>34984.825311999346</v>
          </cell>
          <cell r="H3566">
            <v>0.24487145139192096</v>
          </cell>
          <cell r="I3566">
            <v>99.824053449637873</v>
          </cell>
          <cell r="J3566">
            <v>31001967.692732006</v>
          </cell>
          <cell r="K3566">
            <v>1.3463915041525949</v>
          </cell>
          <cell r="L3566">
            <v>20.277780757450024</v>
          </cell>
          <cell r="M3566">
            <v>35794279.64448598</v>
          </cell>
          <cell r="N3566">
            <v>1.1559855545679207</v>
          </cell>
          <cell r="O3566">
            <v>35.445218672070752</v>
          </cell>
          <cell r="Q3566">
            <v>47623.389215219344</v>
          </cell>
        </row>
        <row r="3567">
          <cell r="D3567">
            <v>42647</v>
          </cell>
          <cell r="F3567">
            <v>21364.694357999429</v>
          </cell>
          <cell r="G3567">
            <v>56349.519669998772</v>
          </cell>
          <cell r="H3567">
            <v>0.29580800841023908</v>
          </cell>
          <cell r="I3567">
            <v>99.334150356393792</v>
          </cell>
          <cell r="J3567">
            <v>31023332.387090005</v>
          </cell>
          <cell r="K3567">
            <v>1.3445385185659353</v>
          </cell>
          <cell r="L3567">
            <v>20.398170550272354</v>
          </cell>
          <cell r="M3567">
            <v>35773057.025259979</v>
          </cell>
          <cell r="N3567">
            <v>1.1552488985903528</v>
          </cell>
          <cell r="O3567">
            <v>35.514713718550325</v>
          </cell>
          <cell r="Q3567">
            <v>47623.389215219344</v>
          </cell>
        </row>
        <row r="3568">
          <cell r="D3568">
            <v>42648</v>
          </cell>
          <cell r="F3568">
            <v>12081.015914000665</v>
          </cell>
          <cell r="G3568">
            <v>68430.535583999444</v>
          </cell>
          <cell r="H3568">
            <v>0.28738204782002624</v>
          </cell>
          <cell r="I3568">
            <v>99.450389449636234</v>
          </cell>
          <cell r="J3568">
            <v>31035413.403004006</v>
          </cell>
          <cell r="K3568">
            <v>1.3422916441796215</v>
          </cell>
          <cell r="L3568">
            <v>20.544945551219772</v>
          </cell>
          <cell r="M3568">
            <v>35717575.917231977</v>
          </cell>
          <cell r="N3568">
            <v>1.1534060193835232</v>
          </cell>
          <cell r="O3568">
            <v>35.688973654184153</v>
          </cell>
          <cell r="Q3568">
            <v>47623.389215219344</v>
          </cell>
        </row>
        <row r="3569">
          <cell r="D3569">
            <v>42649</v>
          </cell>
          <cell r="F3569">
            <v>19750.230143999459</v>
          </cell>
          <cell r="G3569">
            <v>88180.765727998907</v>
          </cell>
          <cell r="H3569">
            <v>0.30860454348560007</v>
          </cell>
          <cell r="I3569">
            <v>99.124601695430286</v>
          </cell>
          <cell r="J3569">
            <v>31055163.633148003</v>
          </cell>
          <cell r="K3569">
            <v>1.3403850208546311</v>
          </cell>
          <cell r="L3569">
            <v>20.670178410568376</v>
          </cell>
          <cell r="M3569">
            <v>35655680.49433998</v>
          </cell>
          <cell r="N3569">
            <v>1.1513561793267189</v>
          </cell>
          <cell r="O3569">
            <v>35.883483049280841</v>
          </cell>
          <cell r="Q3569">
            <v>47623.389215219344</v>
          </cell>
        </row>
        <row r="3570">
          <cell r="D3570">
            <v>42650</v>
          </cell>
          <cell r="F3570">
            <v>20473.824648000013</v>
          </cell>
          <cell r="G3570">
            <v>108654.59037599892</v>
          </cell>
          <cell r="H3570">
            <v>0.32593405457308178</v>
          </cell>
          <cell r="I3570">
            <v>98.770362052368085</v>
          </cell>
          <cell r="J3570">
            <v>31075637.457796004</v>
          </cell>
          <cell r="K3570">
            <v>1.3385173868575835</v>
          </cell>
          <cell r="L3570">
            <v>20.793461237793409</v>
          </cell>
          <cell r="M3570">
            <v>35622297.420929983</v>
          </cell>
          <cell r="N3570">
            <v>1.1502271714754817</v>
          </cell>
          <cell r="O3570">
            <v>35.990919806966218</v>
          </cell>
          <cell r="Q3570">
            <v>47623.389215219344</v>
          </cell>
        </row>
        <row r="3571">
          <cell r="D3571">
            <v>42651</v>
          </cell>
          <cell r="F3571">
            <v>18334.241744000141</v>
          </cell>
          <cell r="G3571">
            <v>126988.83211999906</v>
          </cell>
          <cell r="H3571">
            <v>0.33331529478643324</v>
          </cell>
          <cell r="I3571">
            <v>98.592625946567779</v>
          </cell>
          <cell r="J3571">
            <v>31093971.699540004</v>
          </cell>
          <cell r="K3571">
            <v>1.3365654298885867</v>
          </cell>
          <cell r="L3571">
            <v>20.922958062967712</v>
          </cell>
          <cell r="M3571">
            <v>35598900.601361983</v>
          </cell>
          <cell r="N3571">
            <v>1.1494207009223476</v>
          </cell>
          <cell r="O3571">
            <v>36.067796360818107</v>
          </cell>
          <cell r="Q3571">
            <v>47623.389215219344</v>
          </cell>
        </row>
        <row r="3572">
          <cell r="D3572">
            <v>42652</v>
          </cell>
          <cell r="F3572">
            <v>19383.869850000305</v>
          </cell>
          <cell r="G3572">
            <v>146372.70196999935</v>
          </cell>
          <cell r="H3572">
            <v>0.34150516836850126</v>
          </cell>
          <cell r="I3572">
            <v>98.375380388019778</v>
          </cell>
          <cell r="J3572">
            <v>31113355.569390003</v>
          </cell>
          <cell r="K3572">
            <v>1.3346664739996075</v>
          </cell>
          <cell r="L3572">
            <v>21.04957570805248</v>
          </cell>
          <cell r="M3572">
            <v>35580120.814145982</v>
          </cell>
          <cell r="N3572">
            <v>1.148763370494593</v>
          </cell>
          <cell r="O3572">
            <v>36.130537818391893</v>
          </cell>
          <cell r="Q3572">
            <v>47623.389215219344</v>
          </cell>
        </row>
        <row r="3573">
          <cell r="D3573">
            <v>42653</v>
          </cell>
          <cell r="F3573">
            <v>7163.1281719996532</v>
          </cell>
          <cell r="G3573">
            <v>153535.830141999</v>
          </cell>
          <cell r="H3573">
            <v>0.32239584933390764</v>
          </cell>
          <cell r="I3573">
            <v>98.84970529793496</v>
          </cell>
          <cell r="J3573">
            <v>31120518.697562002</v>
          </cell>
          <cell r="K3573">
            <v>1.3322520978756587</v>
          </cell>
          <cell r="L3573">
            <v>21.211469965160713</v>
          </cell>
          <cell r="M3573">
            <v>35542690.27886799</v>
          </cell>
          <cell r="N3573">
            <v>1.1475039546852972</v>
          </cell>
          <cell r="O3573">
            <v>36.250952286017338</v>
          </cell>
          <cell r="Q3573">
            <v>47623.389215219344</v>
          </cell>
        </row>
        <row r="3574">
          <cell r="D3574">
            <v>42654</v>
          </cell>
          <cell r="F3574">
            <v>14756.452110000089</v>
          </cell>
          <cell r="G3574">
            <v>168292.2822519991</v>
          </cell>
          <cell r="H3574">
            <v>0.32125597607941908</v>
          </cell>
          <cell r="I3574">
            <v>98.874478208893521</v>
          </cell>
          <cell r="J3574">
            <v>31135275.149672002</v>
          </cell>
          <cell r="K3574">
            <v>1.3301719508493031</v>
          </cell>
          <cell r="L3574">
            <v>21.351771662899932</v>
          </cell>
          <cell r="M3574">
            <v>35511422.905791983</v>
          </cell>
          <cell r="N3574">
            <v>1.1464436208999724</v>
          </cell>
          <cell r="O3574">
            <v>36.352540543013603</v>
          </cell>
          <cell r="Q3574">
            <v>47623.389215219344</v>
          </cell>
        </row>
        <row r="3575">
          <cell r="D3575">
            <v>42655</v>
          </cell>
          <cell r="F3575">
            <v>18816.477244000431</v>
          </cell>
          <cell r="G3575">
            <v>187108.75949599955</v>
          </cell>
          <cell r="H3575">
            <v>0.32741047795236833</v>
          </cell>
          <cell r="I3575">
            <v>98.73614491809623</v>
          </cell>
          <cell r="J3575">
            <v>31154091.626916002</v>
          </cell>
          <cell r="K3575">
            <v>1.3282733527020305</v>
          </cell>
          <cell r="L3575">
            <v>21.48049174764315</v>
          </cell>
          <cell r="M3575">
            <v>35472022.853523977</v>
          </cell>
          <cell r="N3575">
            <v>1.145120839055453</v>
          </cell>
          <cell r="O3575">
            <v>36.479539980238854</v>
          </cell>
          <cell r="Q3575">
            <v>47623.389215219344</v>
          </cell>
        </row>
        <row r="3576">
          <cell r="D3576">
            <v>42656</v>
          </cell>
          <cell r="F3576">
            <v>29622.796707999431</v>
          </cell>
          <cell r="G3576">
            <v>216731.55620399897</v>
          </cell>
          <cell r="H3576">
            <v>0.35007290418151304</v>
          </cell>
          <cell r="I3576">
            <v>98.124603756383195</v>
          </cell>
          <cell r="J3576">
            <v>31183714.423624001</v>
          </cell>
          <cell r="K3576">
            <v>1.3268422492546401</v>
          </cell>
          <cell r="L3576">
            <v>21.577936380532638</v>
          </cell>
          <cell r="M3576">
            <v>35455381.781097986</v>
          </cell>
          <cell r="N3576">
            <v>1.1445328556966543</v>
          </cell>
          <cell r="O3576">
            <v>36.536086803484501</v>
          </cell>
          <cell r="Q3576">
            <v>47623.389215219344</v>
          </cell>
        </row>
        <row r="3577">
          <cell r="D3577">
            <v>42657</v>
          </cell>
          <cell r="F3577">
            <v>28254.868112000215</v>
          </cell>
          <cell r="G3577">
            <v>244986.4243159992</v>
          </cell>
          <cell r="H3577">
            <v>0.36744613511659452</v>
          </cell>
          <cell r="I3577">
            <v>97.53857203832959</v>
          </cell>
          <cell r="J3577">
            <v>31211969.291736003</v>
          </cell>
          <cell r="K3577">
            <v>1.3253588473044702</v>
          </cell>
          <cell r="L3577">
            <v>21.679323410509998</v>
          </cell>
          <cell r="M3577">
            <v>35443618.132849984</v>
          </cell>
          <cell r="N3577">
            <v>1.1441023653244216</v>
          </cell>
          <cell r="O3577">
            <v>36.577524411916329</v>
          </cell>
          <cell r="Q3577">
            <v>47623.389215219344</v>
          </cell>
        </row>
        <row r="3578">
          <cell r="D3578">
            <v>42658</v>
          </cell>
          <cell r="F3578">
            <v>29529.91113800017</v>
          </cell>
          <cell r="G3578">
            <v>274516.33545399935</v>
          </cell>
          <cell r="H3578">
            <v>0.38428783276134443</v>
          </cell>
          <cell r="I3578">
            <v>96.866399685108661</v>
          </cell>
          <cell r="J3578">
            <v>31241499.202874005</v>
          </cell>
          <cell r="K3578">
            <v>1.3239354659227325</v>
          </cell>
          <cell r="L3578">
            <v>21.776973790726796</v>
          </cell>
          <cell r="M3578">
            <v>35432797.990987986</v>
          </cell>
          <cell r="N3578">
            <v>1.1437023677052971</v>
          </cell>
          <cell r="O3578">
            <v>36.616054913157882</v>
          </cell>
          <cell r="Q3578">
            <v>47623.389215219344</v>
          </cell>
        </row>
        <row r="3579">
          <cell r="D3579">
            <v>42659</v>
          </cell>
          <cell r="F3579">
            <v>25286.090175999692</v>
          </cell>
          <cell r="G3579">
            <v>299802.42562999902</v>
          </cell>
          <cell r="H3579">
            <v>0.39345481097945079</v>
          </cell>
          <cell r="I3579">
            <v>96.45585721435306</v>
          </cell>
          <cell r="J3579">
            <v>31266785.293050006</v>
          </cell>
          <cell r="K3579">
            <v>1.3223383380427738</v>
          </cell>
          <cell r="L3579">
            <v>21.886971040643253</v>
          </cell>
          <cell r="M3579">
            <v>35434897.894963987</v>
          </cell>
          <cell r="N3579">
            <v>1.1437194212271793</v>
          </cell>
          <cell r="O3579">
            <v>36.614411650713599</v>
          </cell>
          <cell r="Q3579">
            <v>47623.389215219344</v>
          </cell>
        </row>
        <row r="3580">
          <cell r="D3580">
            <v>42660</v>
          </cell>
          <cell r="F3580">
            <v>13981.123745999928</v>
          </cell>
          <cell r="G3580">
            <v>313783.54937599896</v>
          </cell>
          <cell r="H3580">
            <v>0.38757963575906718</v>
          </cell>
          <cell r="I3580">
            <v>96.722648666663133</v>
          </cell>
          <cell r="J3580">
            <v>31280766.416796006</v>
          </cell>
          <cell r="K3580">
            <v>1.3202704808965831</v>
          </cell>
          <cell r="L3580">
            <v>22.030060621203518</v>
          </cell>
          <cell r="M3580">
            <v>35415389.766669996</v>
          </cell>
          <cell r="N3580">
            <v>1.143039069501451</v>
          </cell>
          <cell r="O3580">
            <v>36.680007794120129</v>
          </cell>
          <cell r="Q3580">
            <v>47623.389215219344</v>
          </cell>
        </row>
        <row r="3581">
          <cell r="D3581">
            <v>42661</v>
          </cell>
          <cell r="F3581">
            <v>29978.495048000768</v>
          </cell>
          <cell r="G3581">
            <v>343762.04442399973</v>
          </cell>
          <cell r="H3581">
            <v>0.4010191561667692</v>
          </cell>
          <cell r="I3581">
            <v>96.092898657677168</v>
          </cell>
          <cell r="J3581">
            <v>31310744.911844008</v>
          </cell>
          <cell r="K3581">
            <v>1.3188847682549565</v>
          </cell>
          <cell r="L3581">
            <v>22.126373215264028</v>
          </cell>
          <cell r="M3581">
            <v>35382257.047867984</v>
          </cell>
          <cell r="N3581">
            <v>1.141919061127979</v>
          </cell>
          <cell r="O3581">
            <v>36.788163340764349</v>
          </cell>
          <cell r="Q3581">
            <v>47623.389215219344</v>
          </cell>
        </row>
        <row r="3582">
          <cell r="D3582">
            <v>42662</v>
          </cell>
          <cell r="F3582">
            <v>29118.062239999916</v>
          </cell>
          <cell r="G3582">
            <v>372880.10666399967</v>
          </cell>
          <cell r="H3582">
            <v>0.41209307223177799</v>
          </cell>
          <cell r="I3582">
            <v>95.52167951377875</v>
          </cell>
          <cell r="J3582">
            <v>31339862.974084008</v>
          </cell>
          <cell r="K3582">
            <v>1.3174684330342084</v>
          </cell>
          <cell r="L3582">
            <v>22.22516764239262</v>
          </cell>
          <cell r="M3582">
            <v>35344523.926437981</v>
          </cell>
          <cell r="N3582">
            <v>1.1406506863053596</v>
          </cell>
          <cell r="O3582">
            <v>36.910901079389745</v>
          </cell>
          <cell r="Q3582">
            <v>47623.389215219344</v>
          </cell>
        </row>
        <row r="3583">
          <cell r="D3583">
            <v>42663</v>
          </cell>
          <cell r="F3583">
            <v>25292.147476000046</v>
          </cell>
          <cell r="G3583">
            <v>398172.25413999974</v>
          </cell>
          <cell r="H3583">
            <v>0.41804275241791605</v>
          </cell>
          <cell r="I3583">
            <v>95.195114752500757</v>
          </cell>
          <cell r="J3583">
            <v>31365155.121560007</v>
          </cell>
          <cell r="K3583">
            <v>1.3158972446223882</v>
          </cell>
          <cell r="L3583">
            <v>22.33518237688773</v>
          </cell>
          <cell r="M3583">
            <v>35301500.317293987</v>
          </cell>
          <cell r="N3583">
            <v>1.1392116950939419</v>
          </cell>
          <cell r="O3583">
            <v>37.050476333268321</v>
          </cell>
          <cell r="Q3583">
            <v>47623.389215219344</v>
          </cell>
        </row>
        <row r="3584">
          <cell r="D3584">
            <v>42664</v>
          </cell>
          <cell r="F3584">
            <v>23579.436111999887</v>
          </cell>
          <cell r="G3584">
            <v>421751.69025199965</v>
          </cell>
          <cell r="H3584">
            <v>0.42171324117153763</v>
          </cell>
          <cell r="I3584">
            <v>94.986780742785186</v>
          </cell>
          <cell r="J3584">
            <v>31388734.557672009</v>
          </cell>
          <cell r="K3584">
            <v>1.3142606101460181</v>
          </cell>
          <cell r="L3584">
            <v>22.450248831762199</v>
          </cell>
          <cell r="M3584">
            <v>35269363.939065985</v>
          </cell>
          <cell r="N3584">
            <v>1.1381241568137028</v>
          </cell>
          <cell r="O3584">
            <v>37.15619286430676</v>
          </cell>
          <cell r="Q3584">
            <v>47623.389215219344</v>
          </cell>
        </row>
        <row r="3585">
          <cell r="D3585">
            <v>42665</v>
          </cell>
          <cell r="F3585">
            <v>28701.039139999462</v>
          </cell>
          <cell r="G3585">
            <v>450452.72939199914</v>
          </cell>
          <cell r="H3585">
            <v>0.42993840633100749</v>
          </cell>
          <cell r="I3585">
            <v>94.500905296402166</v>
          </cell>
          <cell r="J3585">
            <v>31417435.59681201</v>
          </cell>
          <cell r="K3585">
            <v>1.3128445067198182</v>
          </cell>
          <cell r="L3585">
            <v>22.550197475035894</v>
          </cell>
          <cell r="M3585">
            <v>35254668.795955993</v>
          </cell>
          <cell r="N3585">
            <v>1.137599509668044</v>
          </cell>
          <cell r="O3585">
            <v>37.207263209836029</v>
          </cell>
          <cell r="Q3585">
            <v>47623.389215219344</v>
          </cell>
        </row>
        <row r="3586">
          <cell r="D3586">
            <v>42666</v>
          </cell>
          <cell r="F3586">
            <v>40664.859398000102</v>
          </cell>
          <cell r="G3586">
            <v>491117.58878999925</v>
          </cell>
          <cell r="H3586">
            <v>0.44837083195707417</v>
          </cell>
          <cell r="I3586">
            <v>93.317086678242205</v>
          </cell>
          <cell r="J3586">
            <v>31458100.45621001</v>
          </cell>
          <cell r="K3586">
            <v>1.3119329691316532</v>
          </cell>
          <cell r="L3586">
            <v>22.614724065703474</v>
          </cell>
          <cell r="M3586">
            <v>35255640.819523998</v>
          </cell>
          <cell r="N3586">
            <v>1.1375804355901378</v>
          </cell>
          <cell r="O3586">
            <v>37.209120792365113</v>
          </cell>
          <cell r="Q3586">
            <v>47623.389215219344</v>
          </cell>
        </row>
        <row r="3587">
          <cell r="D3587">
            <v>42667</v>
          </cell>
          <cell r="F3587">
            <v>27720.228289999915</v>
          </cell>
          <cell r="G3587">
            <v>518837.81707999919</v>
          </cell>
          <cell r="H3587">
            <v>0.4539417024822881</v>
          </cell>
          <cell r="I3587">
            <v>92.93372898721654</v>
          </cell>
          <cell r="J3587">
            <v>31485820.684500009</v>
          </cell>
          <cell r="K3587">
            <v>1.3104862705337115</v>
          </cell>
          <cell r="L3587">
            <v>22.717440329561967</v>
          </cell>
          <cell r="M3587">
            <v>35251188.00262399</v>
          </cell>
          <cell r="N3587">
            <v>1.1373863296872619</v>
          </cell>
          <cell r="O3587">
            <v>37.228027803597598</v>
          </cell>
          <cell r="Q3587">
            <v>47623.389215219344</v>
          </cell>
        </row>
        <row r="3588">
          <cell r="D3588">
            <v>42668</v>
          </cell>
          <cell r="F3588">
            <v>53145.507212000186</v>
          </cell>
          <cell r="G3588">
            <v>571983.32429199934</v>
          </cell>
          <cell r="H3588">
            <v>0.48042219062326352</v>
          </cell>
          <cell r="I3588">
            <v>90.95378782298576</v>
          </cell>
          <cell r="J3588">
            <v>31538966.191712011</v>
          </cell>
          <cell r="K3588">
            <v>1.3101014399002624</v>
          </cell>
          <cell r="L3588">
            <v>22.74482682510407</v>
          </cell>
          <cell r="M3588">
            <v>35260629.968925983</v>
          </cell>
          <cell r="N3588">
            <v>1.1376405389598345</v>
          </cell>
          <cell r="O3588">
            <v>37.203267663730536</v>
          </cell>
          <cell r="Q3588">
            <v>47623.389215219344</v>
          </cell>
        </row>
        <row r="3589">
          <cell r="D3589">
            <v>42669</v>
          </cell>
          <cell r="F3589">
            <v>39822.712101999852</v>
          </cell>
          <cell r="G3589">
            <v>611806.03639399924</v>
          </cell>
          <cell r="H3589">
            <v>0.49410598001389705</v>
          </cell>
          <cell r="I3589">
            <v>89.832292811623688</v>
          </cell>
          <cell r="J3589">
            <v>31578788.90381401</v>
          </cell>
          <cell r="K3589">
            <v>1.3091658040468426</v>
          </cell>
          <cell r="L3589">
            <v>22.811522553627007</v>
          </cell>
          <cell r="M3589">
            <v>35251289.733935997</v>
          </cell>
          <cell r="N3589">
            <v>1.1372887681035972</v>
          </cell>
          <cell r="O3589">
            <v>37.237533234603369</v>
          </cell>
          <cell r="Q3589">
            <v>47623.389215219344</v>
          </cell>
        </row>
        <row r="3590">
          <cell r="D3590">
            <v>42670</v>
          </cell>
          <cell r="F3590">
            <v>37284.416166000025</v>
          </cell>
          <cell r="G3590">
            <v>649090.45255999931</v>
          </cell>
          <cell r="H3590">
            <v>0.50480210518425428</v>
          </cell>
          <cell r="I3590">
            <v>88.91140152833124</v>
          </cell>
          <cell r="J3590">
            <v>31616073.31998001</v>
          </cell>
          <cell r="K3590">
            <v>1.308128832317083</v>
          </cell>
          <cell r="L3590">
            <v>22.885626070800292</v>
          </cell>
          <cell r="M3590">
            <v>35229100.93620199</v>
          </cell>
          <cell r="N3590">
            <v>1.1365225222298463</v>
          </cell>
          <cell r="O3590">
            <v>37.312243992075999</v>
          </cell>
          <cell r="Q3590">
            <v>47623.389215219344</v>
          </cell>
        </row>
        <row r="3591">
          <cell r="D3591">
            <v>42671</v>
          </cell>
          <cell r="F3591">
            <v>29447.729722000407</v>
          </cell>
          <cell r="G3591">
            <v>678538.18228199973</v>
          </cell>
          <cell r="H3591">
            <v>0.50885724240573271</v>
          </cell>
          <cell r="I3591">
            <v>88.552475056514737</v>
          </cell>
          <cell r="J3591">
            <v>31645521.049702011</v>
          </cell>
          <cell r="K3591">
            <v>1.3067723304579553</v>
          </cell>
          <cell r="L3591">
            <v>22.98285635852676</v>
          </cell>
          <cell r="M3591">
            <v>35180185.124614</v>
          </cell>
          <cell r="N3591">
            <v>1.1348941449719001</v>
          </cell>
          <cell r="O3591">
            <v>37.471340451698907</v>
          </cell>
          <cell r="Q3591">
            <v>47623.389215219344</v>
          </cell>
        </row>
        <row r="3592">
          <cell r="D3592">
            <v>42672</v>
          </cell>
          <cell r="F3592">
            <v>18654.039887999614</v>
          </cell>
          <cell r="G3592">
            <v>697192.22216999938</v>
          </cell>
          <cell r="H3592">
            <v>0.50481730732485008</v>
          </cell>
          <cell r="I3592">
            <v>88.910065876160374</v>
          </cell>
          <cell r="J3592">
            <v>31664175.089590009</v>
          </cell>
          <cell r="K3592">
            <v>1.3049763128555953</v>
          </cell>
          <cell r="L3592">
            <v>23.112101071886837</v>
          </cell>
          <cell r="M3592">
            <v>35150338.312752001</v>
          </cell>
          <cell r="N3592">
            <v>1.1338810406384732</v>
          </cell>
          <cell r="O3592">
            <v>37.570546556184539</v>
          </cell>
          <cell r="Q3592">
            <v>47623.389215219344</v>
          </cell>
        </row>
        <row r="3593">
          <cell r="D3593">
            <v>42673</v>
          </cell>
          <cell r="F3593">
            <v>27518.662650000017</v>
          </cell>
          <cell r="G3593">
            <v>724710.88481999945</v>
          </cell>
          <cell r="H3593">
            <v>0.50725137148113686</v>
          </cell>
          <cell r="I3593">
            <v>88.695245855496481</v>
          </cell>
          <cell r="J3593">
            <v>31691693.75224001</v>
          </cell>
          <cell r="K3593">
            <v>1.3035519537826104</v>
          </cell>
          <cell r="L3593">
            <v>23.215015324871779</v>
          </cell>
          <cell r="M3593">
            <v>35103731.724901989</v>
          </cell>
          <cell r="N3593">
            <v>1.1323274125421663</v>
          </cell>
          <cell r="O3593">
            <v>37.723014470836283</v>
          </cell>
          <cell r="Q3593">
            <v>47623.389215219344</v>
          </cell>
        </row>
        <row r="3594">
          <cell r="D3594">
            <v>42674</v>
          </cell>
          <cell r="E3594" t="str">
            <v>*</v>
          </cell>
          <cell r="F3594">
            <v>4695.929772000165</v>
          </cell>
          <cell r="G3594">
            <v>729406.81459199963</v>
          </cell>
          <cell r="H3594">
            <v>0.49406924772362676</v>
          </cell>
          <cell r="I3594">
            <v>89.835389485171731</v>
          </cell>
          <cell r="J3594">
            <v>31696389.68201201</v>
          </cell>
          <cell r="K3594">
            <v>1.3011962480452106</v>
          </cell>
          <cell r="L3594">
            <v>23.386028923614731</v>
          </cell>
          <cell r="M3594">
            <v>35043773.14411398</v>
          </cell>
          <cell r="N3594">
            <v>1.1303432512130678</v>
          </cell>
          <cell r="O3594">
            <v>37.918316976176378</v>
          </cell>
          <cell r="P3594"/>
          <cell r="Q3594">
            <v>47623.389215219344</v>
          </cell>
        </row>
        <row r="3595">
          <cell r="D3595">
            <v>42675</v>
          </cell>
          <cell r="F3595">
            <v>18994.564302000392</v>
          </cell>
          <cell r="G3595">
            <v>18994.564302000392</v>
          </cell>
          <cell r="H3595">
            <v>0.20821221015669264</v>
          </cell>
          <cell r="I3595">
            <v>99.584425855206973</v>
          </cell>
          <cell r="J3595">
            <v>31715384.246314012</v>
          </cell>
          <cell r="K3595">
            <v>1.2971182543012334</v>
          </cell>
          <cell r="L3595">
            <v>22.404753759145102</v>
          </cell>
          <cell r="M3595">
            <v>34989011.260065973</v>
          </cell>
          <cell r="N3595">
            <v>1.1285667991574868</v>
          </cell>
          <cell r="O3595">
            <v>37.954892409996873</v>
          </cell>
          <cell r="Q3595">
            <v>91226.947198273338</v>
          </cell>
        </row>
        <row r="3596">
          <cell r="D3596">
            <v>42676</v>
          </cell>
          <cell r="F3596">
            <v>22263.970957999249</v>
          </cell>
          <cell r="G3596">
            <v>41258.53525999964</v>
          </cell>
          <cell r="H3596">
            <v>0.22613129413575589</v>
          </cell>
          <cell r="I3596">
            <v>99.370249480333698</v>
          </cell>
          <cell r="J3596">
            <v>31737648.21727201</v>
          </cell>
          <cell r="K3596">
            <v>1.2932037954217463</v>
          </cell>
          <cell r="L3596">
            <v>22.711932842308791</v>
          </cell>
          <cell r="M3596">
            <v>34932598.958463982</v>
          </cell>
          <cell r="N3596">
            <v>1.1267371453254431</v>
          </cell>
          <cell r="O3596">
            <v>38.14954985919605</v>
          </cell>
          <cell r="Q3596">
            <v>91226.947198273338</v>
          </cell>
        </row>
        <row r="3597">
          <cell r="D3597">
            <v>42677</v>
          </cell>
          <cell r="F3597">
            <v>23433.421348000178</v>
          </cell>
          <cell r="G3597">
            <v>64691.956607999819</v>
          </cell>
          <cell r="H3597">
            <v>0.23637736653768113</v>
          </cell>
          <cell r="I3597">
            <v>99.218962362909579</v>
          </cell>
          <cell r="J3597">
            <v>31761081.638620012</v>
          </cell>
          <cell r="K3597">
            <v>1.2893658051300909</v>
          </cell>
          <cell r="L3597">
            <v>23.016317053276293</v>
          </cell>
          <cell r="M3597">
            <v>34826369.277471982</v>
          </cell>
          <cell r="N3597">
            <v>1.12330069876621</v>
          </cell>
          <cell r="O3597">
            <v>38.516821241483392</v>
          </cell>
          <cell r="Q3597">
            <v>91226.947198273338</v>
          </cell>
        </row>
        <row r="3598">
          <cell r="D3598">
            <v>42678</v>
          </cell>
          <cell r="F3598">
            <v>23772.176080000128</v>
          </cell>
          <cell r="G3598">
            <v>88464.132687999954</v>
          </cell>
          <cell r="H3598">
            <v>0.24242873242193269</v>
          </cell>
          <cell r="I3598">
            <v>99.119046759724398</v>
          </cell>
          <cell r="J3598">
            <v>31784853.814700011</v>
          </cell>
          <cell r="K3598">
            <v>1.2855698386659129</v>
          </cell>
          <cell r="L3598">
            <v>23.320502440619695</v>
          </cell>
          <cell r="M3598">
            <v>34705889.210631996</v>
          </cell>
          <cell r="N3598">
            <v>1.1194046813709235</v>
          </cell>
          <cell r="O3598">
            <v>38.935824800626108</v>
          </cell>
          <cell r="Q3598">
            <v>91226.947198273338</v>
          </cell>
        </row>
        <row r="3599">
          <cell r="D3599">
            <v>42679</v>
          </cell>
          <cell r="F3599">
            <v>50162.59437199957</v>
          </cell>
          <cell r="G3599">
            <v>138626.72705999954</v>
          </cell>
          <cell r="H3599">
            <v>0.30391618116674929</v>
          </cell>
          <cell r="I3599">
            <v>97.608668564516165</v>
          </cell>
          <cell r="J3599">
            <v>31835016.409072012</v>
          </cell>
          <cell r="K3599">
            <v>1.2828652442979689</v>
          </cell>
          <cell r="L3599">
            <v>23.539139522175979</v>
          </cell>
          <cell r="M3599">
            <v>34603056.297213994</v>
          </cell>
          <cell r="N3599">
            <v>1.1160779203570501</v>
          </cell>
          <cell r="O3599">
            <v>39.295790537190371</v>
          </cell>
          <cell r="Q3599">
            <v>91226.947198273338</v>
          </cell>
        </row>
        <row r="3600">
          <cell r="D3600">
            <v>42680</v>
          </cell>
          <cell r="F3600">
            <v>55572.671170000431</v>
          </cell>
          <cell r="G3600">
            <v>194199.39822999996</v>
          </cell>
          <cell r="H3600">
            <v>0.35479172948011645</v>
          </cell>
          <cell r="I3600">
            <v>95.624640015302276</v>
          </cell>
          <cell r="J3600">
            <v>31890589.080242012</v>
          </cell>
          <cell r="K3600">
            <v>1.2803976753298099</v>
          </cell>
          <cell r="L3600">
            <v>23.740004075952537</v>
          </cell>
          <cell r="M3600">
            <v>34588160.481883995</v>
          </cell>
          <cell r="N3600">
            <v>1.1155874936389001</v>
          </cell>
          <cell r="O3600">
            <v>39.34902541067158</v>
          </cell>
          <cell r="Q3600">
            <v>91226.947198273338</v>
          </cell>
        </row>
        <row r="3601">
          <cell r="D3601">
            <v>42681</v>
          </cell>
          <cell r="F3601">
            <v>57047.680662000021</v>
          </cell>
          <cell r="G3601">
            <v>251247.07889199999</v>
          </cell>
          <cell r="H3601">
            <v>0.39344120289047246</v>
          </cell>
          <cell r="I3601">
            <v>93.676633305091826</v>
          </cell>
          <cell r="J3601">
            <v>31947636.76090401</v>
          </cell>
          <cell r="K3601">
            <v>1.2780071215697444</v>
          </cell>
          <cell r="L3601">
            <v>23.935865568307481</v>
          </cell>
          <cell r="M3601">
            <v>34548425.974316001</v>
          </cell>
          <cell r="N3601">
            <v>1.1142959493534033</v>
          </cell>
          <cell r="O3601">
            <v>39.489427276867083</v>
          </cell>
          <cell r="Q3601">
            <v>91226.947198273338</v>
          </cell>
        </row>
        <row r="3602">
          <cell r="D3602">
            <v>42682</v>
          </cell>
          <cell r="F3602">
            <v>32352.275134000167</v>
          </cell>
          <cell r="G3602">
            <v>283599.35402600013</v>
          </cell>
          <cell r="H3602">
            <v>0.38859043672921434</v>
          </cell>
          <cell r="I3602">
            <v>93.940999781160386</v>
          </cell>
          <cell r="J3602">
            <v>31979989.036038011</v>
          </cell>
          <cell r="K3602">
            <v>1.2746496496743838</v>
          </cell>
          <cell r="L3602">
            <v>24.213056713304248</v>
          </cell>
          <cell r="M3602">
            <v>34496449.352609999</v>
          </cell>
          <cell r="N3602">
            <v>1.1126095848305926</v>
          </cell>
          <cell r="O3602">
            <v>39.673200444744573</v>
          </cell>
          <cell r="Q3602">
            <v>91226.947198273338</v>
          </cell>
        </row>
        <row r="3603">
          <cell r="D3603">
            <v>42683</v>
          </cell>
          <cell r="F3603">
            <v>40157.903191999532</v>
          </cell>
          <cell r="G3603">
            <v>323757.25721799966</v>
          </cell>
          <cell r="H3603">
            <v>0.39432459031643008</v>
          </cell>
          <cell r="I3603">
            <v>93.627895204996378</v>
          </cell>
          <cell r="J3603">
            <v>32020146.93923001</v>
          </cell>
          <cell r="K3603">
            <v>1.2716264929609957</v>
          </cell>
          <cell r="L3603">
            <v>24.464759432047799</v>
          </cell>
          <cell r="M3603">
            <v>34457422.661201984</v>
          </cell>
          <cell r="N3603">
            <v>1.1113409191968668</v>
          </cell>
          <cell r="O3603">
            <v>39.811790046217041</v>
          </cell>
          <cell r="Q3603">
            <v>91226.947198273338</v>
          </cell>
        </row>
        <row r="3604">
          <cell r="D3604">
            <v>42684</v>
          </cell>
          <cell r="F3604">
            <v>32603.894671999915</v>
          </cell>
          <cell r="G3604">
            <v>356361.15188999957</v>
          </cell>
          <cell r="H3604">
            <v>0.39063145576436037</v>
          </cell>
          <cell r="I3604">
            <v>93.830438710606785</v>
          </cell>
          <cell r="J3604">
            <v>32052750.833902009</v>
          </cell>
          <cell r="K3604">
            <v>1.2683262506570896</v>
          </cell>
          <cell r="L3604">
            <v>24.741822649583877</v>
          </cell>
          <cell r="M3604">
            <v>34456018.947113983</v>
          </cell>
          <cell r="N3604">
            <v>1.1112857036440513</v>
          </cell>
          <cell r="O3604">
            <v>39.817828345474467</v>
          </cell>
          <cell r="Q3604">
            <v>91226.947198273338</v>
          </cell>
        </row>
        <row r="3605">
          <cell r="D3605">
            <v>42685</v>
          </cell>
          <cell r="F3605">
            <v>31803.217134000784</v>
          </cell>
          <cell r="G3605">
            <v>388164.36902400036</v>
          </cell>
          <cell r="H3605">
            <v>0.38681191243392443</v>
          </cell>
          <cell r="I3605">
            <v>94.036537822231381</v>
          </cell>
          <cell r="J3605">
            <v>32084554.051036011</v>
          </cell>
          <cell r="K3605">
            <v>1.2650181805682708</v>
          </cell>
          <cell r="L3605">
            <v>25.021948105665182</v>
          </cell>
          <cell r="M3605">
            <v>34395064.70835799</v>
          </cell>
          <cell r="N3605">
            <v>1.1093098651452387</v>
          </cell>
          <cell r="O3605">
            <v>40.034260821233921</v>
          </cell>
          <cell r="Q3605">
            <v>91226.947198273338</v>
          </cell>
        </row>
        <row r="3606">
          <cell r="D3606">
            <v>42686</v>
          </cell>
          <cell r="F3606">
            <v>31685.026899999873</v>
          </cell>
          <cell r="G3606">
            <v>419849.39592400024</v>
          </cell>
          <cell r="H3606">
            <v>0.38352099609659585</v>
          </cell>
          <cell r="I3606">
            <v>94.2113309990239</v>
          </cell>
          <cell r="J3606">
            <v>32116239.077936012</v>
          </cell>
          <cell r="K3606">
            <v>1.2617291792799357</v>
          </cell>
          <cell r="L3606">
            <v>25.302851075226073</v>
          </cell>
          <cell r="M3606">
            <v>34336058.942257993</v>
          </cell>
          <cell r="N3606">
            <v>1.107396903590647</v>
          </cell>
          <cell r="O3606">
            <v>40.244466207833938</v>
          </cell>
          <cell r="Q3606">
            <v>91226.947198273338</v>
          </cell>
        </row>
        <row r="3607">
          <cell r="D3607">
            <v>42687</v>
          </cell>
          <cell r="F3607">
            <v>37545.63904199945</v>
          </cell>
          <cell r="G3607">
            <v>457395.03496599972</v>
          </cell>
          <cell r="H3607">
            <v>0.38567807582614122</v>
          </cell>
          <cell r="I3607">
            <v>94.09705227913777</v>
          </cell>
          <cell r="J3607">
            <v>32153784.716978014</v>
          </cell>
          <cell r="K3607">
            <v>1.2586930888878993</v>
          </cell>
          <cell r="L3607">
            <v>25.564275084782917</v>
          </cell>
          <cell r="M3607">
            <v>34357046.707099989</v>
          </cell>
          <cell r="N3607">
            <v>1.1080638820158522</v>
          </cell>
          <cell r="O3607">
            <v>40.171101838994502</v>
          </cell>
          <cell r="Q3607">
            <v>91226.947198273338</v>
          </cell>
        </row>
        <row r="3608">
          <cell r="D3608">
            <v>42688</v>
          </cell>
          <cell r="F3608">
            <v>46763.524862000319</v>
          </cell>
          <cell r="G3608">
            <v>504158.55982800003</v>
          </cell>
          <cell r="H3608">
            <v>0.39474439086219454</v>
          </cell>
          <cell r="I3608">
            <v>93.604670322053963</v>
          </cell>
          <cell r="J3608">
            <v>32200548.241840012</v>
          </cell>
          <cell r="K3608">
            <v>1.2560381657440352</v>
          </cell>
          <cell r="L3608">
            <v>25.794550344634317</v>
          </cell>
          <cell r="M3608">
            <v>34349293.208381988</v>
          </cell>
          <cell r="N3608">
            <v>1.1078039099541475</v>
          </cell>
          <cell r="O3608">
            <v>40.199688139080934</v>
          </cell>
          <cell r="Q3608">
            <v>91226.947198273338</v>
          </cell>
        </row>
        <row r="3609">
          <cell r="D3609">
            <v>42689</v>
          </cell>
          <cell r="F3609">
            <v>30371.582161999955</v>
          </cell>
          <cell r="G3609">
            <v>534530.14199000003</v>
          </cell>
          <cell r="H3609">
            <v>0.39062298908110121</v>
          </cell>
          <cell r="I3609">
            <v>93.830899376017314</v>
          </cell>
          <cell r="J3609">
            <v>32230919.824002013</v>
          </cell>
          <cell r="K3609">
            <v>1.2527649415844528</v>
          </cell>
          <cell r="L3609">
            <v>26.080604417534904</v>
          </cell>
          <cell r="M3609">
            <v>34336439.093543991</v>
          </cell>
          <cell r="N3609">
            <v>1.1073794433241457</v>
          </cell>
          <cell r="O3609">
            <v>40.246387808270669</v>
          </cell>
          <cell r="Q3609">
            <v>91226.947198273338</v>
          </cell>
        </row>
        <row r="3610">
          <cell r="D3610">
            <v>42690</v>
          </cell>
          <cell r="F3610">
            <v>23562.22992400017</v>
          </cell>
          <cell r="G3610">
            <v>558092.37191400025</v>
          </cell>
          <cell r="H3610">
            <v>0.3823516440686639</v>
          </cell>
          <cell r="I3610">
            <v>94.272815138448209</v>
          </cell>
          <cell r="J3610">
            <v>32254482.053926013</v>
          </cell>
          <cell r="K3610">
            <v>1.2492511145069796</v>
          </cell>
          <cell r="L3610">
            <v>26.390332040920729</v>
          </cell>
          <cell r="M3610">
            <v>34313279.611657992</v>
          </cell>
          <cell r="N3610">
            <v>1.1066226303860771</v>
          </cell>
          <cell r="O3610">
            <v>40.329731061587168</v>
          </cell>
          <cell r="Q3610">
            <v>91226.947198273338</v>
          </cell>
        </row>
        <row r="3611">
          <cell r="D3611">
            <v>42691</v>
          </cell>
          <cell r="F3611">
            <v>26495.131319999637</v>
          </cell>
          <cell r="G3611">
            <v>584587.50323399995</v>
          </cell>
          <cell r="H3611">
            <v>0.37694454595194582</v>
          </cell>
          <cell r="I3611">
            <v>94.552823763888952</v>
          </cell>
          <cell r="J3611">
            <v>32280977.185246013</v>
          </cell>
          <cell r="K3611">
            <v>1.2458752254484029</v>
          </cell>
          <cell r="L3611">
            <v>26.690486010600225</v>
          </cell>
          <cell r="M3611">
            <v>34294171.854097992</v>
          </cell>
          <cell r="N3611">
            <v>1.1059965002156629</v>
          </cell>
          <cell r="O3611">
            <v>40.398759369162974</v>
          </cell>
          <cell r="Q3611">
            <v>91226.947198273338</v>
          </cell>
        </row>
        <row r="3612">
          <cell r="D3612">
            <v>42692</v>
          </cell>
          <cell r="F3612">
            <v>36166.924652000205</v>
          </cell>
          <cell r="G3612">
            <v>620754.42788600014</v>
          </cell>
          <cell r="H3612">
            <v>0.37802818316198683</v>
          </cell>
          <cell r="I3612">
            <v>94.497275637450741</v>
          </cell>
          <cell r="J3612">
            <v>32317144.109898012</v>
          </cell>
          <cell r="K3612">
            <v>1.2428949956515023</v>
          </cell>
          <cell r="L3612">
            <v>26.95756925910262</v>
          </cell>
          <cell r="M3612">
            <v>34299409.048099995</v>
          </cell>
          <cell r="N3612">
            <v>1.1061555056260133</v>
          </cell>
          <cell r="O3612">
            <v>40.381223125407459</v>
          </cell>
          <cell r="Q3612">
            <v>91226.947198273338</v>
          </cell>
        </row>
        <row r="3613">
          <cell r="D3613">
            <v>42693</v>
          </cell>
          <cell r="F3613">
            <v>31586.35884000035</v>
          </cell>
          <cell r="G3613">
            <v>652340.78672600049</v>
          </cell>
          <cell r="H3613">
            <v>0.37635508664492223</v>
          </cell>
          <cell r="I3613">
            <v>94.58291968818267</v>
          </cell>
          <cell r="J3613">
            <v>32348730.468738012</v>
          </cell>
          <cell r="K3613">
            <v>1.2397600556912047</v>
          </cell>
          <cell r="L3613">
            <v>27.240652630934527</v>
          </cell>
          <cell r="M3613">
            <v>34298786.24278</v>
          </cell>
          <cell r="N3613">
            <v>1.1061255249785185</v>
          </cell>
          <cell r="O3613">
            <v>40.384529263104184</v>
          </cell>
          <cell r="Q3613">
            <v>91226.947198273338</v>
          </cell>
        </row>
        <row r="3614">
          <cell r="D3614">
            <v>42694</v>
          </cell>
          <cell r="F3614">
            <v>57140.054563999453</v>
          </cell>
          <cell r="G3614">
            <v>709480.84128999989</v>
          </cell>
          <cell r="H3614">
            <v>0.388854863107503</v>
          </cell>
          <cell r="I3614">
            <v>93.926731406474929</v>
          </cell>
          <cell r="J3614">
            <v>32405870.523302011</v>
          </cell>
          <cell r="K3614">
            <v>1.2376228897837471</v>
          </cell>
          <cell r="L3614">
            <v>27.434893440213859</v>
          </cell>
          <cell r="M3614">
            <v>34303654.077293999</v>
          </cell>
          <cell r="N3614">
            <v>1.1062726147641739</v>
          </cell>
          <cell r="O3614">
            <v>40.368310347252077</v>
          </cell>
          <cell r="Q3614">
            <v>91226.947198273338</v>
          </cell>
        </row>
        <row r="3615">
          <cell r="D3615">
            <v>42695</v>
          </cell>
          <cell r="F3615">
            <v>62448.104028000322</v>
          </cell>
          <cell r="G3615">
            <v>771928.94531800016</v>
          </cell>
          <cell r="H3615">
            <v>0.40293490393499404</v>
          </cell>
          <cell r="I3615">
            <v>93.143406282039862</v>
          </cell>
          <cell r="J3615">
            <v>32468318.627330013</v>
          </cell>
          <cell r="K3615">
            <v>1.2357025818312248</v>
          </cell>
          <cell r="L3615">
            <v>27.610293599014003</v>
          </cell>
          <cell r="M3615">
            <v>34319332.375722006</v>
          </cell>
          <cell r="N3615">
            <v>1.1067683298857063</v>
          </cell>
          <cell r="O3615">
            <v>40.313678195530514</v>
          </cell>
          <cell r="Q3615">
            <v>91226.947198273338</v>
          </cell>
        </row>
        <row r="3616">
          <cell r="D3616">
            <v>42696</v>
          </cell>
          <cell r="F3616">
            <v>84701.100879999824</v>
          </cell>
          <cell r="G3616">
            <v>856630.04619799997</v>
          </cell>
          <cell r="H3616">
            <v>0.42682267212130637</v>
          </cell>
          <cell r="I3616">
            <v>91.712829376618757</v>
          </cell>
          <cell r="J3616">
            <v>32553019.728210013</v>
          </cell>
          <cell r="K3616">
            <v>1.2346395524993798</v>
          </cell>
          <cell r="L3616">
            <v>27.707744067070262</v>
          </cell>
          <cell r="M3616">
            <v>34340812.796641998</v>
          </cell>
          <cell r="N3616">
            <v>1.1074511478195377</v>
          </cell>
          <cell r="O3616">
            <v>40.238496669304084</v>
          </cell>
          <cell r="Q3616">
            <v>91226.947198273338</v>
          </cell>
        </row>
        <row r="3617">
          <cell r="D3617">
            <v>42697</v>
          </cell>
          <cell r="F3617">
            <v>84184.451541999864</v>
          </cell>
          <cell r="G3617">
            <v>940814.49773999979</v>
          </cell>
          <cell r="H3617">
            <v>0.44838701084346799</v>
          </cell>
          <cell r="I3617">
            <v>90.319361061815741</v>
          </cell>
          <cell r="J3617">
            <v>32637204.179752015</v>
          </cell>
          <cell r="K3617">
            <v>1.2335643264839384</v>
          </cell>
          <cell r="L3617">
            <v>27.806569177288619</v>
          </cell>
          <cell r="M3617">
            <v>34405126.256374002</v>
          </cell>
          <cell r="N3617">
            <v>1.1095152567098472</v>
          </cell>
          <cell r="O3617">
            <v>40.011729981542445</v>
          </cell>
          <cell r="Q3617">
            <v>91226.947198273338</v>
          </cell>
        </row>
        <row r="3618">
          <cell r="D3618">
            <v>42698</v>
          </cell>
          <cell r="F3618">
            <v>118475.93227200066</v>
          </cell>
          <cell r="G3618">
            <v>1059290.4300120005</v>
          </cell>
          <cell r="H3618">
            <v>0.48381648850500386</v>
          </cell>
          <cell r="I3618">
            <v>87.843543727016012</v>
          </cell>
          <cell r="J3618">
            <v>32755680.112024017</v>
          </cell>
          <cell r="K3618">
            <v>1.2337881260157593</v>
          </cell>
          <cell r="L3618">
            <v>27.785978271909674</v>
          </cell>
          <cell r="M3618">
            <v>34472087.053286001</v>
          </cell>
          <cell r="N3618">
            <v>1.1116647006799665</v>
          </cell>
          <cell r="O3618">
            <v>39.776392684524517</v>
          </cell>
          <cell r="Q3618">
            <v>91226.947198273338</v>
          </cell>
        </row>
        <row r="3619">
          <cell r="D3619">
            <v>42699</v>
          </cell>
          <cell r="F3619">
            <v>121032.18257199967</v>
          </cell>
          <cell r="G3619">
            <v>1180322.6125840002</v>
          </cell>
          <cell r="H3619">
            <v>0.51753243918978364</v>
          </cell>
          <cell r="I3619">
            <v>85.304768864740879</v>
          </cell>
          <cell r="J3619">
            <v>32876712.294596016</v>
          </cell>
          <cell r="K3619">
            <v>1.2341063477729763</v>
          </cell>
          <cell r="L3619">
            <v>27.756719201441971</v>
          </cell>
          <cell r="M3619">
            <v>34531564.625827998</v>
          </cell>
          <cell r="N3619">
            <v>1.1135727874162438</v>
          </cell>
          <cell r="O3619">
            <v>39.568172076399847</v>
          </cell>
          <cell r="Q3619">
            <v>91226.947198273338</v>
          </cell>
        </row>
        <row r="3620">
          <cell r="D3620">
            <v>42700</v>
          </cell>
          <cell r="F3620">
            <v>85601.007070000021</v>
          </cell>
          <cell r="G3620">
            <v>1265923.6196540003</v>
          </cell>
          <cell r="H3620">
            <v>0.53371697159689524</v>
          </cell>
          <cell r="I3620">
            <v>84.03350707668244</v>
          </cell>
          <cell r="J3620">
            <v>32962313.301666018</v>
          </cell>
          <cell r="K3620">
            <v>1.2330969421770306</v>
          </cell>
          <cell r="L3620">
            <v>27.849607402482512</v>
          </cell>
          <cell r="M3620">
            <v>34550347.322817996</v>
          </cell>
          <cell r="N3620">
            <v>1.1141685247149109</v>
          </cell>
          <cell r="O3620">
            <v>39.503295677442615</v>
          </cell>
          <cell r="Q3620">
            <v>91226.947198273338</v>
          </cell>
        </row>
        <row r="3621">
          <cell r="D3621">
            <v>42701</v>
          </cell>
          <cell r="F3621">
            <v>94870.297829999879</v>
          </cell>
          <cell r="G3621">
            <v>1360793.9174840001</v>
          </cell>
          <cell r="H3621">
            <v>0.55246586967434508</v>
          </cell>
          <cell r="I3621">
            <v>82.525046687191434</v>
          </cell>
          <cell r="J3621">
            <v>33057183.599496018</v>
          </cell>
          <cell r="K3621">
            <v>1.232439981094184</v>
          </cell>
          <cell r="L3621">
            <v>27.910184896424372</v>
          </cell>
          <cell r="M3621">
            <v>34588238.101558</v>
          </cell>
          <cell r="N3621">
            <v>1.1153804371386782</v>
          </cell>
          <cell r="O3621">
            <v>39.371514008136899</v>
          </cell>
          <cell r="Q3621">
            <v>91226.947198273338</v>
          </cell>
        </row>
        <row r="3622">
          <cell r="D3622">
            <v>42702</v>
          </cell>
          <cell r="F3622">
            <v>95705.455775999639</v>
          </cell>
          <cell r="G3622">
            <v>1456499.3732599998</v>
          </cell>
          <cell r="H3622">
            <v>0.57020251534044819</v>
          </cell>
          <cell r="I3622">
            <v>81.067732383689702</v>
          </cell>
          <cell r="J3622">
            <v>33152889.055272017</v>
          </cell>
          <cell r="K3622">
            <v>1.2318185045529189</v>
          </cell>
          <cell r="L3622">
            <v>27.967579089816464</v>
          </cell>
          <cell r="M3622">
            <v>34613684.557003997</v>
          </cell>
          <cell r="N3622">
            <v>1.1161910345122625</v>
          </cell>
          <cell r="O3622">
            <v>39.283518369714621</v>
          </cell>
          <cell r="Q3622">
            <v>91226.947198273338</v>
          </cell>
        </row>
        <row r="3623">
          <cell r="D3623">
            <v>42703</v>
          </cell>
          <cell r="F3623">
            <v>77264.224762000566</v>
          </cell>
          <cell r="G3623">
            <v>1533763.5980220004</v>
          </cell>
          <cell r="H3623">
            <v>0.57974536643043717</v>
          </cell>
          <cell r="I3623">
            <v>80.273187616721316</v>
          </cell>
          <cell r="J3623">
            <v>33230153.280034017</v>
          </cell>
          <cell r="K3623">
            <v>1.2305183449072736</v>
          </cell>
          <cell r="L3623">
            <v>28.08792947030495</v>
          </cell>
          <cell r="M3623">
            <v>34627830.684396006</v>
          </cell>
          <cell r="N3623">
            <v>1.1166372178066681</v>
          </cell>
          <cell r="O3623">
            <v>39.235132834893463</v>
          </cell>
          <cell r="Q3623">
            <v>91226.947198273338</v>
          </cell>
        </row>
        <row r="3624">
          <cell r="D3624">
            <v>42704</v>
          </cell>
          <cell r="E3624" t="str">
            <v>*</v>
          </cell>
          <cell r="F3624">
            <v>58350.242195999803</v>
          </cell>
          <cell r="G3624">
            <v>1592113.8402180001</v>
          </cell>
          <cell r="H3624">
            <v>0.58174106413159121</v>
          </cell>
          <cell r="I3624">
            <v>80.106192826415082</v>
          </cell>
          <cell r="J3624">
            <v>33288503.522230018</v>
          </cell>
          <cell r="K3624">
            <v>1.2285289099466394</v>
          </cell>
          <cell r="L3624">
            <v>28.27281381763418</v>
          </cell>
          <cell r="M3624">
            <v>34626820.327336006</v>
          </cell>
          <cell r="N3624">
            <v>1.1165946491546574</v>
          </cell>
          <cell r="O3624">
            <v>39.239747563824224</v>
          </cell>
          <cell r="P3624"/>
          <cell r="Q3624">
            <v>91226.947198273338</v>
          </cell>
        </row>
        <row r="3625">
          <cell r="D3625">
            <v>42705</v>
          </cell>
          <cell r="E3625"/>
          <cell r="F3625">
            <v>55917.810288000066</v>
          </cell>
          <cell r="G3625">
            <v>55917.810288000066</v>
          </cell>
          <cell r="H3625">
            <v>0.4639685216051071</v>
          </cell>
          <cell r="I3625">
            <v>76.287528871666638</v>
          </cell>
          <cell r="J3625">
            <v>33344421.332518019</v>
          </cell>
          <cell r="K3625">
            <v>1.2251432983214838</v>
          </cell>
          <cell r="L3625">
            <v>26.442268448082729</v>
          </cell>
          <cell r="M3625">
            <v>34638836.322384</v>
          </cell>
          <cell r="N3625">
            <v>1.1171898158561515</v>
          </cell>
          <cell r="O3625">
            <v>38.227454486037857</v>
          </cell>
          <cell r="Q3625">
            <v>120520.69846150647</v>
          </cell>
        </row>
        <row r="3626">
          <cell r="D3626">
            <v>42706</v>
          </cell>
          <cell r="F3626">
            <v>62627.695123999947</v>
          </cell>
          <cell r="G3626">
            <v>118545.50541200001</v>
          </cell>
          <cell r="H3626">
            <v>0.49180558578434841</v>
          </cell>
          <cell r="I3626">
            <v>73.767190415981716</v>
          </cell>
          <cell r="J3626">
            <v>33407049.027642019</v>
          </cell>
          <cell r="K3626">
            <v>1.2220329869236266</v>
          </cell>
          <cell r="L3626">
            <v>26.740425874220264</v>
          </cell>
          <cell r="M3626">
            <v>34654030.225676</v>
          </cell>
          <cell r="N3626">
            <v>1.1178877185462783</v>
          </cell>
          <cell r="O3626">
            <v>38.142446441431076</v>
          </cell>
          <cell r="Q3626">
            <v>120520.69846150647</v>
          </cell>
        </row>
        <row r="3627">
          <cell r="D3627">
            <v>42707</v>
          </cell>
          <cell r="F3627">
            <v>51575.208812000055</v>
          </cell>
          <cell r="G3627">
            <v>170120.71422400005</v>
          </cell>
          <cell r="H3627">
            <v>0.4705158986399765</v>
          </cell>
          <cell r="I3627">
            <v>75.693809669592468</v>
          </cell>
          <cell r="J3627">
            <v>33458624.236454017</v>
          </cell>
          <cell r="K3627">
            <v>1.2185474533674023</v>
          </cell>
          <cell r="L3627">
            <v>27.077466865888987</v>
          </cell>
          <cell r="M3627">
            <v>34672216.534245998</v>
          </cell>
          <cell r="N3627">
            <v>1.1186824293906232</v>
          </cell>
          <cell r="O3627">
            <v>38.0457808372229</v>
          </cell>
          <cell r="Q3627">
            <v>120520.69846150647</v>
          </cell>
        </row>
        <row r="3628">
          <cell r="D3628">
            <v>42708</v>
          </cell>
          <cell r="F3628">
            <v>83050.787764000139</v>
          </cell>
          <cell r="G3628">
            <v>253171.50198800018</v>
          </cell>
          <cell r="H3628">
            <v>0.52516187098944977</v>
          </cell>
          <cell r="I3628">
            <v>70.772913370473873</v>
          </cell>
          <cell r="J3628">
            <v>33541675.024218019</v>
          </cell>
          <cell r="K3628">
            <v>1.216233700533552</v>
          </cell>
          <cell r="L3628">
            <v>27.302901930266966</v>
          </cell>
          <cell r="M3628">
            <v>34704630.897645995</v>
          </cell>
          <cell r="N3628">
            <v>1.1199365827061583</v>
          </cell>
          <cell r="O3628">
            <v>37.89352174152183</v>
          </cell>
          <cell r="Q3628">
            <v>120520.69846150647</v>
          </cell>
        </row>
        <row r="3629">
          <cell r="D3629">
            <v>42709</v>
          </cell>
          <cell r="F3629">
            <v>66521.710951999412</v>
          </cell>
          <cell r="G3629">
            <v>319693.21293999959</v>
          </cell>
          <cell r="H3629">
            <v>0.53052001360929302</v>
          </cell>
          <cell r="I3629">
            <v>70.295906134750538</v>
          </cell>
          <cell r="J3629">
            <v>33608196.735170022</v>
          </cell>
          <cell r="K3629">
            <v>1.2133433398132196</v>
          </cell>
          <cell r="L3629">
            <v>27.586425880404864</v>
          </cell>
          <cell r="M3629">
            <v>34715554.396885991</v>
          </cell>
          <cell r="N3629">
            <v>1.1204975522936651</v>
          </cell>
          <cell r="O3629">
            <v>37.825533566574329</v>
          </cell>
          <cell r="Q3629">
            <v>120520.69846150647</v>
          </cell>
        </row>
        <row r="3630">
          <cell r="D3630">
            <v>42710</v>
          </cell>
          <cell r="F3630">
            <v>45067.281540000316</v>
          </cell>
          <cell r="G3630">
            <v>364760.49447999988</v>
          </cell>
          <cell r="H3630">
            <v>0.50442302876367473</v>
          </cell>
          <cell r="I3630">
            <v>72.630174247241072</v>
          </cell>
          <cell r="J3630">
            <v>33653264.016710021</v>
          </cell>
          <cell r="K3630">
            <v>1.2097068175644017</v>
          </cell>
          <cell r="L3630">
            <v>27.946154944809322</v>
          </cell>
          <cell r="M3630">
            <v>34711416.903795987</v>
          </cell>
          <cell r="N3630">
            <v>1.1205725236808195</v>
          </cell>
          <cell r="O3630">
            <v>37.816452640782629</v>
          </cell>
          <cell r="Q3630">
            <v>120520.69846150647</v>
          </cell>
        </row>
        <row r="3631">
          <cell r="D3631">
            <v>42711</v>
          </cell>
          <cell r="F3631">
            <v>50553.707902000242</v>
          </cell>
          <cell r="G3631">
            <v>415314.2023820001</v>
          </cell>
          <cell r="H3631">
            <v>0.49228556669239293</v>
          </cell>
          <cell r="I3631">
            <v>73.723858023843931</v>
          </cell>
          <cell r="J3631">
            <v>33703817.72461202</v>
          </cell>
          <cell r="K3631">
            <v>1.2062980335746254</v>
          </cell>
          <cell r="L3631">
            <v>28.286403395507985</v>
          </cell>
          <cell r="M3631">
            <v>34714992.650097989</v>
          </cell>
          <cell r="N3631">
            <v>1.1208965722501156</v>
          </cell>
          <cell r="O3631">
            <v>37.777216917907587</v>
          </cell>
          <cell r="Q3631">
            <v>120520.69846150647</v>
          </cell>
        </row>
        <row r="3632">
          <cell r="D3632">
            <v>42712</v>
          </cell>
          <cell r="F3632">
            <v>58335.247609999373</v>
          </cell>
          <cell r="G3632">
            <v>473649.44999199949</v>
          </cell>
          <cell r="H3632">
            <v>0.49125322044088549</v>
          </cell>
          <cell r="I3632">
            <v>73.817064594248521</v>
          </cell>
          <cell r="J3632">
            <v>33762152.972222023</v>
          </cell>
          <cell r="K3632">
            <v>1.203195845310927</v>
          </cell>
          <cell r="L3632">
            <v>28.598611388724738</v>
          </cell>
          <cell r="M3632">
            <v>34737314.981338002</v>
          </cell>
          <cell r="N3632">
            <v>1.1218261541159824</v>
          </cell>
          <cell r="O3632">
            <v>37.664796292229738</v>
          </cell>
          <cell r="Q3632">
            <v>120520.69846150647</v>
          </cell>
        </row>
        <row r="3633">
          <cell r="D3633">
            <v>42713</v>
          </cell>
          <cell r="F3633">
            <v>55737.483928000729</v>
          </cell>
          <cell r="G3633">
            <v>529386.93392000021</v>
          </cell>
          <cell r="H3633">
            <v>0.4880553397584444</v>
          </cell>
          <cell r="I3633">
            <v>74.105948678818223</v>
          </cell>
          <cell r="J3633">
            <v>33817890.456150025</v>
          </cell>
          <cell r="K3633">
            <v>1.2000280095081557</v>
          </cell>
          <cell r="L3633">
            <v>28.919944929959485</v>
          </cell>
          <cell r="M3633">
            <v>34758702.287406005</v>
          </cell>
          <cell r="N3633">
            <v>1.1227258803457458</v>
          </cell>
          <cell r="O3633">
            <v>37.556174392254547</v>
          </cell>
          <cell r="Q3633">
            <v>120520.69846150647</v>
          </cell>
        </row>
        <row r="3634">
          <cell r="D3634">
            <v>42714</v>
          </cell>
          <cell r="F3634">
            <v>31227.641003999612</v>
          </cell>
          <cell r="G3634">
            <v>560614.57492399984</v>
          </cell>
          <cell r="H3634">
            <v>0.46516040985528839</v>
          </cell>
          <cell r="I3634">
            <v>76.179426067094596</v>
          </cell>
          <cell r="J3634">
            <v>33849118.097154021</v>
          </cell>
          <cell r="K3634">
            <v>1.1960211257706219</v>
          </cell>
          <cell r="L3634">
            <v>29.330031206768492</v>
          </cell>
          <cell r="M3634">
            <v>34755278.736925997</v>
          </cell>
          <cell r="N3634">
            <v>1.1228243876671529</v>
          </cell>
          <cell r="O3634">
            <v>37.544293083023803</v>
          </cell>
          <cell r="Q3634">
            <v>120520.69846150647</v>
          </cell>
        </row>
        <row r="3635">
          <cell r="D3635">
            <v>42715</v>
          </cell>
          <cell r="F3635">
            <v>40776.886473999701</v>
          </cell>
          <cell r="G3635">
            <v>601391.46139799955</v>
          </cell>
          <cell r="H3635">
            <v>0.45363121633122322</v>
          </cell>
          <cell r="I3635">
            <v>77.225257311324427</v>
          </cell>
          <cell r="J3635">
            <v>33889894.98362802</v>
          </cell>
          <cell r="K3635">
            <v>1.1923842049312743</v>
          </cell>
          <cell r="L3635">
            <v>29.705772432609635</v>
          </cell>
          <cell r="M3635">
            <v>34764391.754694</v>
          </cell>
          <cell r="N3635">
            <v>1.1233280208540304</v>
          </cell>
          <cell r="O3635">
            <v>37.483582895710065</v>
          </cell>
          <cell r="Q3635">
            <v>120520.69846150647</v>
          </cell>
        </row>
        <row r="3636">
          <cell r="D3636">
            <v>42716</v>
          </cell>
          <cell r="F3636">
            <v>31950.097241999894</v>
          </cell>
          <cell r="G3636">
            <v>633341.55863999948</v>
          </cell>
          <cell r="H3636">
            <v>0.43792032317881929</v>
          </cell>
          <cell r="I3636">
            <v>78.649427212924067</v>
          </cell>
          <cell r="J3636">
            <v>33921845.080870017</v>
          </cell>
          <cell r="K3636">
            <v>1.1884687469488107</v>
          </cell>
          <cell r="L3636">
            <v>30.114027951098489</v>
          </cell>
          <cell r="M3636">
            <v>34755431.017435998</v>
          </cell>
          <cell r="N3636">
            <v>1.1232477228155673</v>
          </cell>
          <cell r="O3636">
            <v>37.493258481305013</v>
          </cell>
          <cell r="Q3636">
            <v>120520.69846150647</v>
          </cell>
        </row>
        <row r="3637">
          <cell r="D3637">
            <v>42717</v>
          </cell>
          <cell r="F3637">
            <v>37451.818170000457</v>
          </cell>
          <cell r="G3637">
            <v>670793.37680999993</v>
          </cell>
          <cell r="H3637">
            <v>0.42813799772598132</v>
          </cell>
          <cell r="I3637">
            <v>79.534270738431445</v>
          </cell>
          <cell r="J3637">
            <v>33959296.899040021</v>
          </cell>
          <cell r="K3637">
            <v>1.1847781610418679</v>
          </cell>
          <cell r="L3637">
            <v>30.502378626252845</v>
          </cell>
          <cell r="M3637">
            <v>34751622.880609997</v>
          </cell>
          <cell r="N3637">
            <v>1.123333950840318</v>
          </cell>
          <cell r="O3637">
            <v>37.482868415241413</v>
          </cell>
          <cell r="Q3637">
            <v>120520.69846150647</v>
          </cell>
        </row>
        <row r="3638">
          <cell r="D3638">
            <v>42718</v>
          </cell>
          <cell r="F3638">
            <v>41624.828007999939</v>
          </cell>
          <cell r="G3638">
            <v>712418.20481799985</v>
          </cell>
          <cell r="H3638">
            <v>0.42222635015768767</v>
          </cell>
          <cell r="I3638">
            <v>80.067838084982455</v>
          </cell>
          <cell r="J3638">
            <v>34000921.727048025</v>
          </cell>
          <cell r="K3638">
            <v>1.1812634602812861</v>
          </cell>
          <cell r="L3638">
            <v>30.875410389696512</v>
          </cell>
          <cell r="M3638">
            <v>34754860.166316003</v>
          </cell>
          <cell r="N3638">
            <v>1.1236479942563666</v>
          </cell>
          <cell r="O3638">
            <v>37.445042103028882</v>
          </cell>
          <cell r="Q3638">
            <v>120520.69846150647</v>
          </cell>
        </row>
        <row r="3639">
          <cell r="D3639">
            <v>42719</v>
          </cell>
          <cell r="F3639">
            <v>48038.001639999973</v>
          </cell>
          <cell r="G3639">
            <v>760456.20645799977</v>
          </cell>
          <cell r="H3639">
            <v>0.42065040343858962</v>
          </cell>
          <cell r="I3639">
            <v>80.209897543363553</v>
          </cell>
          <cell r="J3639">
            <v>34048959.728688024</v>
          </cell>
          <cell r="K3639">
            <v>1.1779999479899546</v>
          </cell>
          <cell r="L3639">
            <v>31.224561775926329</v>
          </cell>
          <cell r="M3639">
            <v>34754041.980128005</v>
          </cell>
          <cell r="N3639">
            <v>1.1238310141879957</v>
          </cell>
          <cell r="O3639">
            <v>37.423007921944027</v>
          </cell>
          <cell r="Q3639">
            <v>120520.69846150647</v>
          </cell>
        </row>
        <row r="3640">
          <cell r="D3640">
            <v>42720</v>
          </cell>
          <cell r="F3640">
            <v>63340.27502400049</v>
          </cell>
          <cell r="G3640">
            <v>823796.48148200021</v>
          </cell>
          <cell r="H3640">
            <v>0.42720695075518256</v>
          </cell>
          <cell r="I3640">
            <v>79.618370205749457</v>
          </cell>
          <cell r="J3640">
            <v>34112300.003712021</v>
          </cell>
          <cell r="K3640">
            <v>1.1752907563692752</v>
          </cell>
          <cell r="L3640">
            <v>31.516436940728731</v>
          </cell>
          <cell r="M3640">
            <v>34776179.387546003</v>
          </cell>
          <cell r="N3640">
            <v>1.1247565489169833</v>
          </cell>
          <cell r="O3640">
            <v>37.311698632843779</v>
          </cell>
          <cell r="Q3640">
            <v>120520.69846150647</v>
          </cell>
        </row>
        <row r="3641">
          <cell r="D3641">
            <v>42721</v>
          </cell>
          <cell r="F3641">
            <v>55310.510459999277</v>
          </cell>
          <cell r="G3641">
            <v>879106.99194199953</v>
          </cell>
          <cell r="H3641">
            <v>0.42907298627301538</v>
          </cell>
          <cell r="I3641">
            <v>79.44979235199088</v>
          </cell>
          <cell r="J3641">
            <v>34167610.514172018</v>
          </cell>
          <cell r="K3641">
            <v>1.1723284607453175</v>
          </cell>
          <cell r="L3641">
            <v>31.837681521558391</v>
          </cell>
          <cell r="M3641">
            <v>34795649.642167993</v>
          </cell>
          <cell r="N3641">
            <v>1.1255961497744273</v>
          </cell>
          <cell r="O3641">
            <v>37.210894766145927</v>
          </cell>
          <cell r="Q3641">
            <v>120520.69846150647</v>
          </cell>
        </row>
        <row r="3642">
          <cell r="D3642">
            <v>42722</v>
          </cell>
          <cell r="F3642">
            <v>44744.729742000061</v>
          </cell>
          <cell r="G3642">
            <v>923851.72168399964</v>
          </cell>
          <cell r="H3642">
            <v>0.4258612529158548</v>
          </cell>
          <cell r="I3642">
            <v>79.739882411368725</v>
          </cell>
          <cell r="J3642">
            <v>34212355.243914016</v>
          </cell>
          <cell r="K3642">
            <v>1.1690295329137919</v>
          </cell>
          <cell r="L3642">
            <v>32.198008579437065</v>
          </cell>
          <cell r="M3642">
            <v>34808844.417211995</v>
          </cell>
          <cell r="N3642">
            <v>1.1262330219994885</v>
          </cell>
          <cell r="O3642">
            <v>37.134539289385685</v>
          </cell>
          <cell r="Q3642">
            <v>120520.69846150647</v>
          </cell>
        </row>
        <row r="3643">
          <cell r="D3643">
            <v>42723</v>
          </cell>
          <cell r="F3643">
            <v>57029.217060000192</v>
          </cell>
          <cell r="G3643">
            <v>980880.93874399981</v>
          </cell>
          <cell r="H3643">
            <v>0.42835225172514624</v>
          </cell>
          <cell r="I3643">
            <v>79.514914389010102</v>
          </cell>
          <cell r="J3643">
            <v>34269384.460974015</v>
          </cell>
          <cell r="K3643">
            <v>1.1661757017282113</v>
          </cell>
          <cell r="L3643">
            <v>32.511903728946521</v>
          </cell>
          <cell r="M3643">
            <v>34821909.866403997</v>
          </cell>
          <cell r="N3643">
            <v>1.1268659467689695</v>
          </cell>
          <cell r="O3643">
            <v>37.058749931104842</v>
          </cell>
          <cell r="Q3643">
            <v>120520.69846150647</v>
          </cell>
        </row>
        <row r="3644">
          <cell r="D3644">
            <v>42724</v>
          </cell>
          <cell r="F3644">
            <v>39773.584460000333</v>
          </cell>
          <cell r="G3644">
            <v>1020654.5232040002</v>
          </cell>
          <cell r="H3644">
            <v>0.42343536680132604</v>
          </cell>
          <cell r="I3644">
            <v>79.958800357004023</v>
          </cell>
          <cell r="J3644">
            <v>34309158.045434013</v>
          </cell>
          <cell r="K3644">
            <v>1.1627603786825993</v>
          </cell>
          <cell r="L3644">
            <v>32.890212157633329</v>
          </cell>
          <cell r="M3644">
            <v>34810342.119133994</v>
          </cell>
          <cell r="N3644">
            <v>1.1267018082854083</v>
          </cell>
          <cell r="O3644">
            <v>37.07839573956656</v>
          </cell>
          <cell r="Q3644">
            <v>120520.69846150647</v>
          </cell>
        </row>
        <row r="3645">
          <cell r="D3645">
            <v>42725</v>
          </cell>
          <cell r="F3645">
            <v>41930.172235999904</v>
          </cell>
          <cell r="G3645">
            <v>1062584.6954400002</v>
          </cell>
          <cell r="H3645">
            <v>0.4198388480762883</v>
          </cell>
          <cell r="I3645">
            <v>80.283020654331764</v>
          </cell>
          <cell r="J3645">
            <v>34351088.217670016</v>
          </cell>
          <cell r="K3645">
            <v>1.1594456329927667</v>
          </cell>
          <cell r="L3645">
            <v>33.260135475145056</v>
          </cell>
          <cell r="M3645">
            <v>34818067.058942005</v>
          </cell>
          <cell r="N3645">
            <v>1.127162168966142</v>
          </cell>
          <cell r="O3645">
            <v>37.023310744589224</v>
          </cell>
          <cell r="Q3645">
            <v>120520.69846150647</v>
          </cell>
        </row>
        <row r="3646">
          <cell r="D3646">
            <v>42726</v>
          </cell>
          <cell r="F3646">
            <v>30329.201351999724</v>
          </cell>
          <cell r="G3646">
            <v>1092913.8967919999</v>
          </cell>
          <cell r="H3646">
            <v>0.41219396364105165</v>
          </cell>
          <cell r="I3646">
            <v>80.970653056027047</v>
          </cell>
          <cell r="J3646">
            <v>34381417.419022016</v>
          </cell>
          <cell r="K3646">
            <v>1.155767767304128</v>
          </cell>
          <cell r="L3646">
            <v>33.673746077257327</v>
          </cell>
          <cell r="M3646">
            <v>34814863.826170005</v>
          </cell>
          <cell r="N3646">
            <v>1.1272688587253357</v>
          </cell>
          <cell r="O3646">
            <v>37.010551659957038</v>
          </cell>
          <cell r="Q3646">
            <v>120520.69846150647</v>
          </cell>
        </row>
        <row r="3647">
          <cell r="D3647">
            <v>42727</v>
          </cell>
          <cell r="F3647">
            <v>34893.006088000257</v>
          </cell>
          <cell r="G3647">
            <v>1127806.9028800002</v>
          </cell>
          <cell r="H3647">
            <v>0.40686026018654819</v>
          </cell>
          <cell r="I3647">
            <v>81.448961041973348</v>
          </cell>
          <cell r="J3647">
            <v>34416310.42511002</v>
          </cell>
          <cell r="K3647">
            <v>1.1522723806826074</v>
          </cell>
          <cell r="L3647">
            <v>34.06990500552196</v>
          </cell>
          <cell r="M3647">
            <v>34824509.136160009</v>
          </cell>
          <cell r="N3647">
            <v>1.1277916883660544</v>
          </cell>
          <cell r="O3647">
            <v>36.948064319048413</v>
          </cell>
          <cell r="Q3647">
            <v>120520.69846150647</v>
          </cell>
        </row>
        <row r="3648">
          <cell r="D3648">
            <v>42728</v>
          </cell>
          <cell r="F3648">
            <v>33432.834700000312</v>
          </cell>
          <cell r="G3648">
            <v>1161239.7375800004</v>
          </cell>
          <cell r="H3648">
            <v>0.40146621852915326</v>
          </cell>
          <cell r="I3648">
            <v>81.931284318825988</v>
          </cell>
          <cell r="J3648">
            <v>34449743.259810023</v>
          </cell>
          <cell r="K3648">
            <v>1.1487563983721887</v>
          </cell>
          <cell r="L3648">
            <v>34.471401076877726</v>
          </cell>
          <cell r="M3648">
            <v>34807033.345582008</v>
          </cell>
          <cell r="N3648">
            <v>1.1274362324454812</v>
          </cell>
          <cell r="O3648">
            <v>36.990540661353045</v>
          </cell>
          <cell r="Q3648">
            <v>120520.69846150647</v>
          </cell>
        </row>
        <row r="3649">
          <cell r="D3649">
            <v>42729</v>
          </cell>
          <cell r="F3649">
            <v>42205.539487999136</v>
          </cell>
          <cell r="G3649">
            <v>1203445.2770679996</v>
          </cell>
          <cell r="H3649">
            <v>0.39941530124881308</v>
          </cell>
          <cell r="I3649">
            <v>82.114268488651305</v>
          </cell>
          <cell r="J3649">
            <v>34491948.799298026</v>
          </cell>
          <cell r="K3649">
            <v>1.1455599259288796</v>
          </cell>
          <cell r="L3649">
            <v>34.839011731295209</v>
          </cell>
          <cell r="M3649">
            <v>34797094.089662008</v>
          </cell>
          <cell r="N3649">
            <v>1.1273248055833323</v>
          </cell>
          <cell r="O3649">
            <v>37.003861999460327</v>
          </cell>
          <cell r="Q3649">
            <v>120520.69846150647</v>
          </cell>
        </row>
        <row r="3650">
          <cell r="D3650">
            <v>42730</v>
          </cell>
          <cell r="F3650">
            <v>36287.628690000602</v>
          </cell>
          <cell r="G3650">
            <v>1239732.9057580002</v>
          </cell>
          <cell r="H3650">
            <v>0.39563357535697891</v>
          </cell>
          <cell r="I3650">
            <v>82.451045625613716</v>
          </cell>
          <cell r="J3650">
            <v>34528236.427988023</v>
          </cell>
          <cell r="K3650">
            <v>1.1421931766788238</v>
          </cell>
          <cell r="L3650">
            <v>35.228867898853935</v>
          </cell>
          <cell r="M3650">
            <v>34787429.193534009</v>
          </cell>
          <cell r="N3650">
            <v>1.1272222272110766</v>
          </cell>
          <cell r="O3650">
            <v>37.016128023045226</v>
          </cell>
          <cell r="Q3650">
            <v>120520.69846150647</v>
          </cell>
        </row>
        <row r="3651">
          <cell r="D3651">
            <v>42731</v>
          </cell>
          <cell r="F3651">
            <v>39673.888389999913</v>
          </cell>
          <cell r="G3651">
            <v>1279406.7941480002</v>
          </cell>
          <cell r="H3651">
            <v>0.39317260375346141</v>
          </cell>
          <cell r="I3651">
            <v>82.669740574037604</v>
          </cell>
          <cell r="J3651">
            <v>34567910.31637802</v>
          </cell>
          <cell r="K3651">
            <v>1.1389647386481405</v>
          </cell>
          <cell r="L3651">
            <v>35.605259366096305</v>
          </cell>
          <cell r="M3651">
            <v>34784422.533210009</v>
          </cell>
          <cell r="N3651">
            <v>1.1273353986198862</v>
          </cell>
          <cell r="O3651">
            <v>37.002595453795116</v>
          </cell>
          <cell r="Q3651">
            <v>120520.69846150647</v>
          </cell>
        </row>
        <row r="3652">
          <cell r="D3652">
            <v>42732</v>
          </cell>
          <cell r="F3652">
            <v>36065.398647999624</v>
          </cell>
          <cell r="G3652">
            <v>1315472.1927959998</v>
          </cell>
          <cell r="H3652">
            <v>0.38981810047939391</v>
          </cell>
          <cell r="I3652">
            <v>82.967213670623565</v>
          </cell>
          <cell r="J3652">
            <v>34603975.715026021</v>
          </cell>
          <cell r="K3652">
            <v>1.1356434149196983</v>
          </cell>
          <cell r="L3652">
            <v>35.995070498786454</v>
          </cell>
          <cell r="M3652">
            <v>34773245.275800012</v>
          </cell>
          <cell r="N3652">
            <v>1.1271837603047239</v>
          </cell>
          <cell r="O3652">
            <v>37.020728412237091</v>
          </cell>
          <cell r="Q3652">
            <v>120520.69846150647</v>
          </cell>
        </row>
        <row r="3653">
          <cell r="D3653">
            <v>42733</v>
          </cell>
          <cell r="F3653">
            <v>7944.4240120001268</v>
          </cell>
          <cell r="G3653">
            <v>1323416.616808</v>
          </cell>
          <cell r="H3653">
            <v>0.37864911450521943</v>
          </cell>
          <cell r="I3653">
            <v>83.951907088692195</v>
          </cell>
          <cell r="J3653">
            <v>34611920.139038019</v>
          </cell>
          <cell r="K3653">
            <v>1.1314290147306525</v>
          </cell>
          <cell r="L3653">
            <v>36.493453535842121</v>
          </cell>
          <cell r="M3653">
            <v>34730243.307132006</v>
          </cell>
          <cell r="N3653">
            <v>1.1260002662155366</v>
          </cell>
          <cell r="O3653">
            <v>37.162433837085686</v>
          </cell>
          <cell r="Q3653">
            <v>120520.69846150647</v>
          </cell>
        </row>
        <row r="3654">
          <cell r="D3654">
            <v>42734</v>
          </cell>
          <cell r="F3654">
            <v>25726.331350000255</v>
          </cell>
          <cell r="G3654">
            <v>1349142.9481580004</v>
          </cell>
          <cell r="H3654">
            <v>0.37314280600215949</v>
          </cell>
          <cell r="I3654">
            <v>84.433720326670567</v>
          </cell>
          <cell r="J3654">
            <v>34637646.470388018</v>
          </cell>
          <cell r="K3654">
            <v>1.1278266828754095</v>
          </cell>
          <cell r="L3654">
            <v>36.922758256560684</v>
          </cell>
          <cell r="M3654">
            <v>34697691.561152004</v>
          </cell>
          <cell r="N3654">
            <v>1.1251552029546608</v>
          </cell>
          <cell r="O3654">
            <v>37.263815313082624</v>
          </cell>
          <cell r="Q3654">
            <v>120520.69846150647</v>
          </cell>
        </row>
        <row r="3655">
          <cell r="D3655">
            <v>42735</v>
          </cell>
          <cell r="E3655" t="str">
            <v>*</v>
          </cell>
          <cell r="F3655">
            <v>29236.935384000135</v>
          </cell>
          <cell r="G3655">
            <v>1378379.8835420005</v>
          </cell>
          <cell r="H3655">
            <v>0.36893137675628168</v>
          </cell>
          <cell r="I3655">
            <v>84.800423655407272</v>
          </cell>
          <cell r="J3655">
            <v>34666883.405772015</v>
          </cell>
          <cell r="K3655">
            <v>1.1243663743130567</v>
          </cell>
          <cell r="L3655">
            <v>37.337980074161706</v>
          </cell>
          <cell r="M3655">
            <v>34666883.405772015</v>
          </cell>
          <cell r="N3655">
            <v>1.1243663743130567</v>
          </cell>
          <cell r="O3655">
            <v>37.358598899338055</v>
          </cell>
          <cell r="P3655"/>
          <cell r="Q3655">
            <v>120520.69846150647</v>
          </cell>
        </row>
        <row r="3656">
          <cell r="D3656">
            <v>42736</v>
          </cell>
          <cell r="F3656">
            <v>40143.912189999362</v>
          </cell>
          <cell r="G3656">
            <v>40143.912189999362</v>
          </cell>
          <cell r="H3656">
            <v>0.2968331282272953</v>
          </cell>
          <cell r="I3656">
            <v>94.753082199484297</v>
          </cell>
          <cell r="J3656">
            <v>40143.912189999362</v>
          </cell>
          <cell r="K3656">
            <v>0.2968331282272953</v>
          </cell>
          <cell r="L3656">
            <v>94.753082199484297</v>
          </cell>
          <cell r="M3656">
            <v>34615346.965716012</v>
          </cell>
          <cell r="N3656">
            <v>1.1229006089398004</v>
          </cell>
          <cell r="O3656">
            <v>36.113662061394926</v>
          </cell>
          <cell r="Q3656">
            <v>135240.67353850004</v>
          </cell>
        </row>
        <row r="3657">
          <cell r="D3657">
            <v>42737</v>
          </cell>
          <cell r="F3657">
            <v>31018.02830000018</v>
          </cell>
          <cell r="G3657">
            <v>71161.940489999542</v>
          </cell>
          <cell r="H3657">
            <v>0.26309370778806906</v>
          </cell>
          <cell r="I3657">
            <v>96.469578836489063</v>
          </cell>
          <cell r="J3657">
            <v>71161.940489999542</v>
          </cell>
          <cell r="K3657">
            <v>0.26309370778806906</v>
          </cell>
          <cell r="L3657">
            <v>96.469578836489063</v>
          </cell>
          <cell r="M3657">
            <v>34564280.223208003</v>
          </cell>
          <cell r="N3657">
            <v>1.1214495457449727</v>
          </cell>
          <cell r="O3657">
            <v>36.30700631268963</v>
          </cell>
          <cell r="Q3657">
            <v>135240.67353850004</v>
          </cell>
        </row>
        <row r="3658">
          <cell r="D3658">
            <v>42738</v>
          </cell>
          <cell r="F3658">
            <v>12485.869100000518</v>
          </cell>
          <cell r="G3658">
            <v>83647.809590000063</v>
          </cell>
          <cell r="H3658">
            <v>0.20617024795228578</v>
          </cell>
          <cell r="I3658">
            <v>98.5558211353449</v>
          </cell>
          <cell r="J3658">
            <v>83647.809590000063</v>
          </cell>
          <cell r="K3658">
            <v>0.20617024795228578</v>
          </cell>
          <cell r="L3658">
            <v>98.5558211353449</v>
          </cell>
          <cell r="M3658">
            <v>34462655.778491996</v>
          </cell>
          <cell r="N3658">
            <v>1.1183572883827697</v>
          </cell>
          <cell r="O3658">
            <v>36.721029006306985</v>
          </cell>
          <cell r="Q3658">
            <v>135240.67353850004</v>
          </cell>
        </row>
        <row r="3659">
          <cell r="D3659">
            <v>42739</v>
          </cell>
          <cell r="F3659">
            <v>23299.230121999513</v>
          </cell>
          <cell r="G3659">
            <v>106947.03971199958</v>
          </cell>
          <cell r="H3659">
            <v>0.197697624748878</v>
          </cell>
          <cell r="I3659">
            <v>98.777472002566853</v>
          </cell>
          <cell r="J3659">
            <v>106947.03971199958</v>
          </cell>
          <cell r="K3659">
            <v>0.197697624748878</v>
          </cell>
          <cell r="L3659">
            <v>98.777472002566853</v>
          </cell>
          <cell r="M3659">
            <v>34311739.240648001</v>
          </cell>
          <cell r="N3659">
            <v>1.1136640122536221</v>
          </cell>
          <cell r="O3659">
            <v>37.354567439945832</v>
          </cell>
          <cell r="Q3659">
            <v>135240.67353850004</v>
          </cell>
        </row>
        <row r="3660">
          <cell r="D3660">
            <v>42740</v>
          </cell>
          <cell r="F3660">
            <v>35259.746244000562</v>
          </cell>
          <cell r="G3660">
            <v>142206.78595600015</v>
          </cell>
          <cell r="H3660">
            <v>0.21030180083437255</v>
          </cell>
          <cell r="I3660">
            <v>98.439497773785305</v>
          </cell>
          <cell r="J3660">
            <v>142206.78595600015</v>
          </cell>
          <cell r="K3660">
            <v>0.21030180083437255</v>
          </cell>
          <cell r="L3660">
            <v>98.439497773785305</v>
          </cell>
          <cell r="M3660">
            <v>34160541.908602007</v>
          </cell>
          <cell r="N3660">
            <v>1.108959899262095</v>
          </cell>
          <cell r="O3660">
            <v>37.995723201656197</v>
          </cell>
          <cell r="Q3660">
            <v>135240.67353850004</v>
          </cell>
        </row>
        <row r="3661">
          <cell r="D3661">
            <v>42741</v>
          </cell>
          <cell r="F3661">
            <v>36336.624519999801</v>
          </cell>
          <cell r="G3661">
            <v>178543.41047599996</v>
          </cell>
          <cell r="H3661">
            <v>0.22003169831050939</v>
          </cell>
          <cell r="I3661">
            <v>98.14395891113962</v>
          </cell>
          <cell r="J3661">
            <v>178543.41047599996</v>
          </cell>
          <cell r="K3661">
            <v>0.22003169831050939</v>
          </cell>
          <cell r="L3661">
            <v>98.14395891113962</v>
          </cell>
          <cell r="M3661">
            <v>34039004.022856005</v>
          </cell>
          <cell r="N3661">
            <v>1.1052170772088687</v>
          </cell>
          <cell r="O3661">
            <v>38.510194192879574</v>
          </cell>
          <cell r="Q3661">
            <v>135240.67353850004</v>
          </cell>
        </row>
        <row r="3662">
          <cell r="D3662">
            <v>42742</v>
          </cell>
          <cell r="F3662">
            <v>18784.905091999804</v>
          </cell>
          <cell r="G3662">
            <v>197328.31556799976</v>
          </cell>
          <cell r="H3662">
            <v>0.20844142985454825</v>
          </cell>
          <cell r="I3662">
            <v>98.492549211929742</v>
          </cell>
          <cell r="J3662">
            <v>197328.31556799976</v>
          </cell>
          <cell r="K3662">
            <v>0.20844142985454825</v>
          </cell>
          <cell r="L3662">
            <v>98.492549211929742</v>
          </cell>
          <cell r="M3662">
            <v>33855845.821808003</v>
          </cell>
          <cell r="N3662">
            <v>1.0994717563713927</v>
          </cell>
          <cell r="O3662">
            <v>39.307266640647157</v>
          </cell>
          <cell r="Q3662">
            <v>135240.67353850004</v>
          </cell>
        </row>
        <row r="3663">
          <cell r="D3663">
            <v>42743</v>
          </cell>
          <cell r="F3663">
            <v>24466.190765999665</v>
          </cell>
          <cell r="G3663">
            <v>221794.50633399942</v>
          </cell>
          <cell r="H3663">
            <v>0.20499981674416487</v>
          </cell>
          <cell r="I3663">
            <v>98.587788085442511</v>
          </cell>
          <cell r="J3663">
            <v>221794.50633399942</v>
          </cell>
          <cell r="K3663">
            <v>0.20499981674416487</v>
          </cell>
          <cell r="L3663">
            <v>98.587788085442511</v>
          </cell>
          <cell r="M3663">
            <v>33582152.883658014</v>
          </cell>
          <cell r="N3663">
            <v>1.0907836635891528</v>
          </cell>
          <cell r="O3663">
            <v>40.529095292599791</v>
          </cell>
          <cell r="Q3663">
            <v>135240.67353850004</v>
          </cell>
        </row>
        <row r="3664">
          <cell r="D3664">
            <v>42744</v>
          </cell>
          <cell r="F3664">
            <v>24610.396784000808</v>
          </cell>
          <cell r="G3664">
            <v>246404.90311800022</v>
          </cell>
          <cell r="H3664">
            <v>0.20244148341122165</v>
          </cell>
          <cell r="I3664">
            <v>98.656152528373227</v>
          </cell>
          <cell r="J3664">
            <v>246404.90311800022</v>
          </cell>
          <cell r="K3664">
            <v>0.20244148341122165</v>
          </cell>
          <cell r="L3664">
            <v>98.656152528373227</v>
          </cell>
          <cell r="M3664">
            <v>33267402.875832014</v>
          </cell>
          <cell r="N3664">
            <v>1.0807585602995995</v>
          </cell>
          <cell r="O3664">
            <v>41.96273483877674</v>
          </cell>
          <cell r="Q3664">
            <v>135240.67353850004</v>
          </cell>
        </row>
        <row r="3665">
          <cell r="D3665">
            <v>42745</v>
          </cell>
          <cell r="F3665">
            <v>30937.071679999171</v>
          </cell>
          <cell r="G3665">
            <v>277341.97479799937</v>
          </cell>
          <cell r="H3665">
            <v>0.20507290265679304</v>
          </cell>
          <cell r="I3665">
            <v>98.585804663366062</v>
          </cell>
          <cell r="J3665">
            <v>277341.97479799937</v>
          </cell>
          <cell r="K3665">
            <v>0.20507290265679304</v>
          </cell>
          <cell r="L3665">
            <v>98.585804663366062</v>
          </cell>
          <cell r="M3665">
            <v>32816846.95194402</v>
          </cell>
          <cell r="N3665">
            <v>1.0663170382061338</v>
          </cell>
          <cell r="O3665">
            <v>44.0702193300652</v>
          </cell>
          <cell r="Q3665">
            <v>135240.67353850004</v>
          </cell>
        </row>
        <row r="3666">
          <cell r="D3666">
            <v>42746</v>
          </cell>
          <cell r="F3666">
            <v>35451.309990000598</v>
          </cell>
          <cell r="G3666">
            <v>312793.28478799999</v>
          </cell>
          <cell r="H3666">
            <v>0.21026036338432189</v>
          </cell>
          <cell r="I3666">
            <v>98.440691458503252</v>
          </cell>
          <cell r="J3666">
            <v>312793.28478799999</v>
          </cell>
          <cell r="K3666">
            <v>0.21026036338432189</v>
          </cell>
          <cell r="L3666">
            <v>98.440691458503252</v>
          </cell>
          <cell r="M3666">
            <v>32347073.891950019</v>
          </cell>
          <cell r="N3666">
            <v>1.0512456768588809</v>
          </cell>
          <cell r="O3666">
            <v>46.31858903794361</v>
          </cell>
          <cell r="Q3666">
            <v>135240.67353850004</v>
          </cell>
        </row>
        <row r="3667">
          <cell r="D3667">
            <v>42747</v>
          </cell>
          <cell r="F3667">
            <v>32367.372559999425</v>
          </cell>
          <cell r="G3667">
            <v>345160.6573479994</v>
          </cell>
          <cell r="H3667">
            <v>0.2126829699953024</v>
          </cell>
          <cell r="I3667">
            <v>98.369981057298588</v>
          </cell>
          <cell r="J3667">
            <v>345160.6573479994</v>
          </cell>
          <cell r="K3667">
            <v>0.2126829699953024</v>
          </cell>
          <cell r="L3667">
            <v>98.369981057298588</v>
          </cell>
          <cell r="M3667">
            <v>31996228.488574017</v>
          </cell>
          <cell r="N3667">
            <v>1.0400345132896629</v>
          </cell>
          <cell r="O3667">
            <v>48.020295435376624</v>
          </cell>
          <cell r="Q3667">
            <v>135240.67353850004</v>
          </cell>
        </row>
        <row r="3668">
          <cell r="D3668">
            <v>42748</v>
          </cell>
          <cell r="F3668">
            <v>37251.271152000241</v>
          </cell>
          <cell r="G3668">
            <v>382411.92849999963</v>
          </cell>
          <cell r="H3668">
            <v>0.21751076375653736</v>
          </cell>
          <cell r="I3668">
            <v>98.223453500470015</v>
          </cell>
          <cell r="J3668">
            <v>382411.92849999963</v>
          </cell>
          <cell r="K3668">
            <v>0.21751076375653736</v>
          </cell>
          <cell r="L3668">
            <v>98.223453500470015</v>
          </cell>
          <cell r="M3668">
            <v>31755177.95228602</v>
          </cell>
          <cell r="N3668">
            <v>1.0323887593519177</v>
          </cell>
          <cell r="O3668">
            <v>49.193661890031215</v>
          </cell>
          <cell r="Q3668">
            <v>135240.67353850004</v>
          </cell>
        </row>
        <row r="3669">
          <cell r="D3669">
            <v>42749</v>
          </cell>
          <cell r="F3669">
            <v>39122.848831999872</v>
          </cell>
          <cell r="G3669">
            <v>421534.7773319995</v>
          </cell>
          <cell r="H3669">
            <v>0.2226373631872969</v>
          </cell>
          <cell r="I3669">
            <v>98.059636327725514</v>
          </cell>
          <cell r="J3669">
            <v>421534.7773319995</v>
          </cell>
          <cell r="K3669">
            <v>0.2226373631872969</v>
          </cell>
          <cell r="L3669">
            <v>98.059636327725514</v>
          </cell>
          <cell r="M3669">
            <v>31521350.08656602</v>
          </cell>
          <cell r="N3669">
            <v>1.0249750549911933</v>
          </cell>
          <cell r="O3669">
            <v>50.340426037919414</v>
          </cell>
          <cell r="Q3669">
            <v>135240.67353850004</v>
          </cell>
        </row>
        <row r="3670">
          <cell r="D3670">
            <v>42750</v>
          </cell>
          <cell r="F3670">
            <v>47157.150663999797</v>
          </cell>
          <cell r="G3670">
            <v>468691.92799599929</v>
          </cell>
          <cell r="H3670">
            <v>0.23104091184647602</v>
          </cell>
          <cell r="I3670">
            <v>97.772722539184613</v>
          </cell>
          <cell r="J3670">
            <v>468691.92799599929</v>
          </cell>
          <cell r="K3670">
            <v>0.23104091184647602</v>
          </cell>
          <cell r="L3670">
            <v>97.772722539184613</v>
          </cell>
          <cell r="M3670">
            <v>31319162.505574018</v>
          </cell>
          <cell r="N3670">
            <v>1.0185876579131423</v>
          </cell>
          <cell r="O3670">
            <v>51.334916832152324</v>
          </cell>
          <cell r="Q3670">
            <v>135240.67353850004</v>
          </cell>
        </row>
        <row r="3671">
          <cell r="D3671">
            <v>42751</v>
          </cell>
          <cell r="F3671">
            <v>62580.421392000906</v>
          </cell>
          <cell r="G3671">
            <v>531272.34938800021</v>
          </cell>
          <cell r="H3671">
            <v>0.24552171301703421</v>
          </cell>
          <cell r="I3671">
            <v>97.224732313286836</v>
          </cell>
          <cell r="J3671">
            <v>531272.34938800021</v>
          </cell>
          <cell r="K3671">
            <v>0.24552171301703421</v>
          </cell>
          <cell r="L3671">
            <v>97.224732313286836</v>
          </cell>
          <cell r="M3671">
            <v>31165831.356992021</v>
          </cell>
          <cell r="N3671">
            <v>1.0137871545566288</v>
          </cell>
          <cell r="O3671">
            <v>52.085931384330728</v>
          </cell>
          <cell r="Q3671">
            <v>135240.67353850004</v>
          </cell>
        </row>
        <row r="3672">
          <cell r="D3672">
            <v>42752</v>
          </cell>
          <cell r="F3672">
            <v>44831.928557999912</v>
          </cell>
          <cell r="G3672">
            <v>576104.2779460001</v>
          </cell>
          <cell r="H3672">
            <v>0.25057910502311059</v>
          </cell>
          <cell r="I3672">
            <v>97.017449247745446</v>
          </cell>
          <cell r="J3672">
            <v>576104.2779460001</v>
          </cell>
          <cell r="K3672">
            <v>0.25057910502311059</v>
          </cell>
          <cell r="L3672">
            <v>97.017449247745446</v>
          </cell>
          <cell r="M3672">
            <v>31029961.703982018</v>
          </cell>
          <cell r="N3672">
            <v>1.0095529925246398</v>
          </cell>
          <cell r="O3672">
            <v>52.750692563967959</v>
          </cell>
          <cell r="Q3672">
            <v>135240.67353850004</v>
          </cell>
        </row>
        <row r="3673">
          <cell r="D3673">
            <v>42753</v>
          </cell>
          <cell r="F3673">
            <v>32679.928649999267</v>
          </cell>
          <cell r="G3673">
            <v>608784.20659599942</v>
          </cell>
          <cell r="H3673">
            <v>0.25008264101302835</v>
          </cell>
          <cell r="I3673">
            <v>97.038159478079095</v>
          </cell>
          <cell r="J3673">
            <v>608784.20659599942</v>
          </cell>
          <cell r="K3673">
            <v>0.25008264101302835</v>
          </cell>
          <cell r="L3673">
            <v>97.038159478079095</v>
          </cell>
          <cell r="M3673">
            <v>30898407.879984021</v>
          </cell>
          <cell r="N3673">
            <v>1.0054577141466932</v>
          </cell>
          <cell r="O3673">
            <v>53.395575938954664</v>
          </cell>
          <cell r="Q3673">
            <v>135240.67353850004</v>
          </cell>
        </row>
        <row r="3674">
          <cell r="D3674">
            <v>42754</v>
          </cell>
          <cell r="F3674">
            <v>32592.007940000411</v>
          </cell>
          <cell r="G3674">
            <v>641376.21453599981</v>
          </cell>
          <cell r="H3674">
            <v>0.24960422029180457</v>
          </cell>
          <cell r="I3674">
            <v>97.058042570799344</v>
          </cell>
          <cell r="J3674">
            <v>641376.21453599981</v>
          </cell>
          <cell r="K3674">
            <v>0.24960422029180457</v>
          </cell>
          <cell r="L3674">
            <v>97.058042570799344</v>
          </cell>
          <cell r="M3674">
            <v>30774691.779172018</v>
          </cell>
          <cell r="N3674">
            <v>1.0016160222175106</v>
          </cell>
          <cell r="O3674">
            <v>54.002108100047366</v>
          </cell>
          <cell r="Q3674">
            <v>135240.67353850004</v>
          </cell>
        </row>
        <row r="3675">
          <cell r="D3675">
            <v>42755</v>
          </cell>
          <cell r="F3675">
            <v>51805.916840000384</v>
          </cell>
          <cell r="G3675">
            <v>693182.13137600024</v>
          </cell>
          <cell r="H3675">
            <v>0.25627724013762276</v>
          </cell>
          <cell r="I3675">
            <v>96.77413181069538</v>
          </cell>
          <cell r="J3675">
            <v>693182.13137600024</v>
          </cell>
          <cell r="K3675">
            <v>0.25627724013762276</v>
          </cell>
          <cell r="L3675">
            <v>96.77413181069538</v>
          </cell>
          <cell r="M3675">
            <v>30687457.487390026</v>
          </cell>
          <cell r="N3675">
            <v>0.99896049981233848</v>
          </cell>
          <cell r="O3675">
            <v>54.422189700390192</v>
          </cell>
          <cell r="Q3675">
            <v>135240.67353850004</v>
          </cell>
        </row>
        <row r="3676">
          <cell r="D3676">
            <v>42756</v>
          </cell>
          <cell r="F3676">
            <v>35076.065199999895</v>
          </cell>
          <cell r="G3676">
            <v>728258.19657600019</v>
          </cell>
          <cell r="H3676">
            <v>0.25642405375807276</v>
          </cell>
          <cell r="I3676">
            <v>96.767726565143448</v>
          </cell>
          <cell r="J3676">
            <v>728258.19657600019</v>
          </cell>
          <cell r="K3676">
            <v>0.25642405375807276</v>
          </cell>
          <cell r="L3676">
            <v>96.767726565143448</v>
          </cell>
          <cell r="M3676">
            <v>30596801.055230021</v>
          </cell>
          <cell r="N3676">
            <v>0.99619258005510747</v>
          </cell>
          <cell r="O3676">
            <v>54.860713398455033</v>
          </cell>
          <cell r="Q3676">
            <v>135240.67353850004</v>
          </cell>
        </row>
        <row r="3677">
          <cell r="D3677">
            <v>42757</v>
          </cell>
          <cell r="F3677">
            <v>57598.94576999994</v>
          </cell>
          <cell r="G3677">
            <v>785857.14234600018</v>
          </cell>
          <cell r="H3677">
            <v>0.26412748667194824</v>
          </cell>
          <cell r="I3677">
            <v>96.422118425996914</v>
          </cell>
          <cell r="J3677">
            <v>785857.14234600018</v>
          </cell>
          <cell r="K3677">
            <v>0.26412748667194824</v>
          </cell>
          <cell r="L3677">
            <v>96.422118425996914</v>
          </cell>
          <cell r="M3677">
            <v>30518342.226418022</v>
          </cell>
          <cell r="N3677">
            <v>0.99382085328306735</v>
          </cell>
          <cell r="O3677">
            <v>55.236967275579843</v>
          </cell>
          <cell r="Q3677">
            <v>135240.67353850004</v>
          </cell>
        </row>
        <row r="3678">
          <cell r="D3678">
            <v>42758</v>
          </cell>
          <cell r="F3678">
            <v>31824.096319999921</v>
          </cell>
          <cell r="G3678">
            <v>817681.23866600008</v>
          </cell>
          <cell r="H3678">
            <v>0.26287474967912589</v>
          </cell>
          <cell r="I3678">
            <v>96.479588308198601</v>
          </cell>
          <cell r="J3678">
            <v>817681.23866600008</v>
          </cell>
          <cell r="K3678">
            <v>0.26287474967912589</v>
          </cell>
          <cell r="L3678">
            <v>96.479588308198601</v>
          </cell>
          <cell r="M3678">
            <v>30414560.713650018</v>
          </cell>
          <cell r="N3678">
            <v>0.99062347623813485</v>
          </cell>
          <cell r="O3678">
            <v>55.744872652850944</v>
          </cell>
          <cell r="Q3678">
            <v>135240.67353850004</v>
          </cell>
        </row>
        <row r="3679">
          <cell r="D3679">
            <v>42759</v>
          </cell>
          <cell r="F3679">
            <v>25312.860729999731</v>
          </cell>
          <cell r="G3679">
            <v>842994.0993959998</v>
          </cell>
          <cell r="H3679">
            <v>0.25972034316659004</v>
          </cell>
          <cell r="I3679">
            <v>96.622123306759917</v>
          </cell>
          <cell r="J3679">
            <v>842994.0993959998</v>
          </cell>
          <cell r="K3679">
            <v>0.25972034316659004</v>
          </cell>
          <cell r="L3679">
            <v>96.622123306759917</v>
          </cell>
          <cell r="M3679">
            <v>30302785.181098022</v>
          </cell>
          <cell r="N3679">
            <v>0.98716450364467345</v>
          </cell>
          <cell r="O3679">
            <v>56.295112603304851</v>
          </cell>
          <cell r="Q3679">
            <v>135240.67353850004</v>
          </cell>
        </row>
        <row r="3680">
          <cell r="D3680">
            <v>42760</v>
          </cell>
          <cell r="F3680">
            <v>22800.894400000543</v>
          </cell>
          <cell r="G3680">
            <v>865794.99379600037</v>
          </cell>
          <cell r="H3680">
            <v>0.2560753273827871</v>
          </cell>
          <cell r="I3680">
            <v>96.782929807240208</v>
          </cell>
          <cell r="J3680">
            <v>865794.99379600037</v>
          </cell>
          <cell r="K3680">
            <v>0.2560753273827871</v>
          </cell>
          <cell r="L3680">
            <v>96.782929807240208</v>
          </cell>
          <cell r="M3680">
            <v>30193885.346862018</v>
          </cell>
          <cell r="N3680">
            <v>0.98379795568882256</v>
          </cell>
          <cell r="O3680">
            <v>56.831332501567481</v>
          </cell>
          <cell r="P3680"/>
          <cell r="Q3680">
            <v>135240.67353850004</v>
          </cell>
        </row>
        <row r="3681">
          <cell r="D3681">
            <v>42761</v>
          </cell>
          <cell r="F3681">
            <v>31266.176139999792</v>
          </cell>
          <cell r="G3681">
            <v>897061.16993600014</v>
          </cell>
          <cell r="H3681">
            <v>0.25511816665142611</v>
          </cell>
          <cell r="I3681">
            <v>96.824460818833884</v>
          </cell>
          <cell r="J3681">
            <v>897061.16993600014</v>
          </cell>
          <cell r="K3681">
            <v>0.25511816665142611</v>
          </cell>
          <cell r="L3681">
            <v>96.824460818833884</v>
          </cell>
          <cell r="M3681">
            <v>30104071.74535602</v>
          </cell>
          <cell r="N3681">
            <v>0.98105216344387458</v>
          </cell>
          <cell r="O3681">
            <v>57.269109834135492</v>
          </cell>
          <cell r="P3681"/>
          <cell r="Q3681">
            <v>135240.67353850004</v>
          </cell>
        </row>
        <row r="3682">
          <cell r="D3682">
            <v>42762</v>
          </cell>
          <cell r="F3682">
            <v>25575.356679999513</v>
          </cell>
          <cell r="G3682">
            <v>922636.52661599964</v>
          </cell>
          <cell r="H3682">
            <v>0.25267341779595665</v>
          </cell>
          <cell r="I3682">
            <v>96.929219055063569</v>
          </cell>
          <cell r="J3682">
            <v>922636.52661599964</v>
          </cell>
          <cell r="K3682">
            <v>0.25267341779595665</v>
          </cell>
          <cell r="L3682">
            <v>96.929219055063569</v>
          </cell>
          <cell r="M3682">
            <v>30018507.470120016</v>
          </cell>
          <cell r="N3682">
            <v>0.9784438654851163</v>
          </cell>
          <cell r="O3682">
            <v>57.685271998672214</v>
          </cell>
          <cell r="P3682"/>
          <cell r="Q3682">
            <v>135240.67353850004</v>
          </cell>
        </row>
        <row r="3683">
          <cell r="D3683">
            <v>42763</v>
          </cell>
          <cell r="F3683">
            <v>45269.110329999785</v>
          </cell>
          <cell r="G3683">
            <v>967905.63694599946</v>
          </cell>
          <cell r="H3683">
            <v>0.25560400993208876</v>
          </cell>
          <cell r="I3683">
            <v>96.803416434114169</v>
          </cell>
          <cell r="J3683">
            <v>967905.63694599946</v>
          </cell>
          <cell r="K3683">
            <v>0.25560400993208876</v>
          </cell>
          <cell r="L3683">
            <v>96.803416434114169</v>
          </cell>
          <cell r="M3683">
            <v>29959454.003946017</v>
          </cell>
          <cell r="N3683">
            <v>0.97669887748082562</v>
          </cell>
          <cell r="O3683">
            <v>57.963833686269915</v>
          </cell>
          <cell r="P3683"/>
          <cell r="Q3683">
            <v>135240.67353850004</v>
          </cell>
        </row>
        <row r="3684">
          <cell r="D3684">
            <v>42764</v>
          </cell>
          <cell r="F3684">
            <v>58630.953796000395</v>
          </cell>
          <cell r="G3684">
            <v>1026536.5907419999</v>
          </cell>
          <cell r="H3684">
            <v>0.2617394053704199</v>
          </cell>
          <cell r="I3684">
            <v>96.531249153774596</v>
          </cell>
          <cell r="J3684">
            <v>1026536.5907419999</v>
          </cell>
          <cell r="K3684">
            <v>0.2617394053704199</v>
          </cell>
          <cell r="L3684">
            <v>96.531249153774596</v>
          </cell>
          <cell r="M3684">
            <v>29898230.777588021</v>
          </cell>
          <cell r="N3684">
            <v>0.97488249791547521</v>
          </cell>
          <cell r="O3684">
            <v>58.253896678835162</v>
          </cell>
          <cell r="P3684"/>
          <cell r="Q3684">
            <v>135240.67353850004</v>
          </cell>
        </row>
        <row r="3685">
          <cell r="D3685">
            <v>42765</v>
          </cell>
          <cell r="F3685">
            <v>67609.36667399967</v>
          </cell>
          <cell r="G3685">
            <v>1094145.9574159996</v>
          </cell>
          <cell r="H3685">
            <v>0.26967872134623777</v>
          </cell>
          <cell r="I3685">
            <v>96.161584893596824</v>
          </cell>
          <cell r="J3685">
            <v>1094145.9574159996</v>
          </cell>
          <cell r="K3685">
            <v>0.26967872134623777</v>
          </cell>
          <cell r="L3685">
            <v>96.161584893596824</v>
          </cell>
          <cell r="M3685">
            <v>29856034.90246002</v>
          </cell>
          <cell r="N3685">
            <v>0.97368598241811888</v>
          </cell>
          <cell r="O3685">
            <v>58.445022579602444</v>
          </cell>
          <cell r="P3685"/>
          <cell r="Q3685">
            <v>135240.67353850004</v>
          </cell>
        </row>
        <row r="3686">
          <cell r="D3686">
            <v>42766</v>
          </cell>
          <cell r="E3686" t="str">
            <v>*</v>
          </cell>
          <cell r="F3686">
            <v>29509.63891800023</v>
          </cell>
          <cell r="G3686">
            <v>1123655.5963339999</v>
          </cell>
          <cell r="H3686">
            <v>0.26801814699727083</v>
          </cell>
          <cell r="I3686">
            <v>96.240519845355621</v>
          </cell>
          <cell r="J3686">
            <v>1123655.5963339999</v>
          </cell>
          <cell r="K3686">
            <v>0.26801814699727083</v>
          </cell>
          <cell r="L3686">
            <v>96.240519845355621</v>
          </cell>
          <cell r="M3686">
            <v>29766472.237156019</v>
          </cell>
          <cell r="N3686">
            <v>0.97094398228049461</v>
          </cell>
          <cell r="O3686">
            <v>58.883141931315187</v>
          </cell>
          <cell r="P3686"/>
          <cell r="Q3686">
            <v>135240.67353850004</v>
          </cell>
        </row>
        <row r="3687">
          <cell r="D3687">
            <v>42767</v>
          </cell>
          <cell r="F3687">
            <v>55577.880709999772</v>
          </cell>
          <cell r="G3687">
            <v>55577.880709999772</v>
          </cell>
          <cell r="H3687">
            <v>0.45527828483088051</v>
          </cell>
          <cell r="I3687">
            <v>87.806207156955438</v>
          </cell>
          <cell r="J3687">
            <v>1179233.4770439996</v>
          </cell>
          <cell r="K3687">
            <v>0.27331644458246929</v>
          </cell>
          <cell r="L3687">
            <v>97.596164436915103</v>
          </cell>
          <cell r="M3687">
            <v>29783246.634326018</v>
          </cell>
          <cell r="N3687">
            <v>0.97152412835692081</v>
          </cell>
          <cell r="O3687">
            <v>57.624567920555222</v>
          </cell>
          <cell r="Q3687">
            <v>122074.52576097487</v>
          </cell>
        </row>
        <row r="3688">
          <cell r="D3688">
            <v>42768</v>
          </cell>
          <cell r="F3688">
            <v>87043.671870000544</v>
          </cell>
          <cell r="G3688">
            <v>142621.55258000031</v>
          </cell>
          <cell r="H3688">
            <v>0.58415771714426756</v>
          </cell>
          <cell r="I3688">
            <v>77.479371630637118</v>
          </cell>
          <cell r="J3688">
            <v>1266277.148914</v>
          </cell>
          <cell r="K3688">
            <v>0.28541547905860004</v>
          </cell>
          <cell r="L3688">
            <v>97.156832969212189</v>
          </cell>
          <cell r="M3688">
            <v>29774491.069320016</v>
          </cell>
          <cell r="N3688">
            <v>0.97127150279707697</v>
          </cell>
          <cell r="O3688">
            <v>57.6625971425591</v>
          </cell>
          <cell r="Q3688">
            <v>122074.52576097487</v>
          </cell>
        </row>
        <row r="3689">
          <cell r="D3689">
            <v>42769</v>
          </cell>
          <cell r="F3689">
            <v>107542.24033399968</v>
          </cell>
          <cell r="G3689">
            <v>250163.79291399999</v>
          </cell>
          <cell r="H3689">
            <v>0.68309035363044612</v>
          </cell>
          <cell r="I3689">
            <v>69.04007872795421</v>
          </cell>
          <cell r="J3689">
            <v>1373819.3892479998</v>
          </cell>
          <cell r="K3689">
            <v>0.30136312399195841</v>
          </cell>
          <cell r="L3689">
            <v>96.512810184217059</v>
          </cell>
          <cell r="M3689">
            <v>29798412.412286017</v>
          </cell>
          <cell r="N3689">
            <v>0.97208484731002565</v>
          </cell>
          <cell r="O3689">
            <v>57.540169586319799</v>
          </cell>
          <cell r="Q3689">
            <v>122074.52576097487</v>
          </cell>
        </row>
        <row r="3690">
          <cell r="D3690">
            <v>42770</v>
          </cell>
          <cell r="F3690">
            <v>248860.23887200039</v>
          </cell>
          <cell r="G3690">
            <v>499024.03178600036</v>
          </cell>
          <cell r="H3690">
            <v>1.0219659439085238</v>
          </cell>
          <cell r="I3690">
            <v>43.381661510299097</v>
          </cell>
          <cell r="J3690">
            <v>1622679.6281200002</v>
          </cell>
          <cell r="K3690">
            <v>0.34667019474927668</v>
          </cell>
          <cell r="L3690">
            <v>94.291193958345829</v>
          </cell>
          <cell r="M3690">
            <v>29973540.784562018</v>
          </cell>
          <cell r="N3690">
            <v>0.97783109554342773</v>
          </cell>
          <cell r="O3690">
            <v>56.676136219553953</v>
          </cell>
          <cell r="Q3690">
            <v>122074.52576097487</v>
          </cell>
        </row>
        <row r="3691">
          <cell r="D3691">
            <v>42771</v>
          </cell>
          <cell r="F3691">
            <v>272723.77713000024</v>
          </cell>
          <cell r="G3691">
            <v>771747.80891600065</v>
          </cell>
          <cell r="H3691">
            <v>1.2643879697343294</v>
          </cell>
          <cell r="I3691">
            <v>30.2464957917141</v>
          </cell>
          <cell r="J3691">
            <v>1895403.4052500005</v>
          </cell>
          <cell r="K3691">
            <v>0.39464274618226491</v>
          </cell>
          <cell r="L3691">
            <v>91.360216479690948</v>
          </cell>
          <cell r="M3691">
            <v>30156664.093744021</v>
          </cell>
          <cell r="N3691">
            <v>0.98383856288012261</v>
          </cell>
          <cell r="O3691">
            <v>55.774848621855654</v>
          </cell>
          <cell r="Q3691">
            <v>122074.52576097487</v>
          </cell>
        </row>
        <row r="3692">
          <cell r="D3692">
            <v>42772</v>
          </cell>
          <cell r="F3692">
            <v>207475.61208600001</v>
          </cell>
          <cell r="G3692">
            <v>979223.42100200069</v>
          </cell>
          <cell r="H3692">
            <v>1.3369202336275381</v>
          </cell>
          <cell r="I3692">
            <v>27.119096865650217</v>
          </cell>
          <cell r="J3692">
            <v>2102879.0173360007</v>
          </cell>
          <cell r="K3692">
            <v>0.42698848439557724</v>
          </cell>
          <cell r="L3692">
            <v>89.097551308295024</v>
          </cell>
          <cell r="M3692">
            <v>30269300.79115802</v>
          </cell>
          <cell r="N3692">
            <v>0.98754678727916057</v>
          </cell>
          <cell r="O3692">
            <v>55.219738071420707</v>
          </cell>
          <cell r="Q3692">
            <v>122074.52576097487</v>
          </cell>
        </row>
        <row r="3693">
          <cell r="D3693">
            <v>42773</v>
          </cell>
          <cell r="F3693">
            <v>183201.99234599929</v>
          </cell>
          <cell r="G3693">
            <v>1162425.413348</v>
          </cell>
          <cell r="H3693">
            <v>1.3603229035726909</v>
          </cell>
          <cell r="I3693">
            <v>26.18011160803897</v>
          </cell>
          <cell r="J3693">
            <v>2286081.0096820001</v>
          </cell>
          <cell r="K3693">
            <v>0.45295995825133079</v>
          </cell>
          <cell r="L3693">
            <v>87.142112297125806</v>
          </cell>
          <cell r="M3693">
            <v>30338303.145482022</v>
          </cell>
          <cell r="N3693">
            <v>0.98983162912398182</v>
          </cell>
          <cell r="O3693">
            <v>54.878226011542807</v>
          </cell>
          <cell r="Q3693">
            <v>122074.52576097487</v>
          </cell>
        </row>
        <row r="3694">
          <cell r="D3694">
            <v>42774</v>
          </cell>
          <cell r="F3694">
            <v>164034.82318799995</v>
          </cell>
          <cell r="G3694">
            <v>1326460.2365359999</v>
          </cell>
          <cell r="H3694">
            <v>1.3582484022232082</v>
          </cell>
          <cell r="I3694">
            <v>26.262017953937789</v>
          </cell>
          <cell r="J3694">
            <v>2450115.83287</v>
          </cell>
          <cell r="K3694">
            <v>0.47399666751787622</v>
          </cell>
          <cell r="L3694">
            <v>85.481947079545989</v>
          </cell>
          <cell r="M3694">
            <v>30401146.253776018</v>
          </cell>
          <cell r="N3694">
            <v>0.99191566490983596</v>
          </cell>
          <cell r="O3694">
            <v>54.567100050077798</v>
          </cell>
          <cell r="Q3694">
            <v>122074.52576097487</v>
          </cell>
        </row>
        <row r="3695">
          <cell r="D3695">
            <v>42775</v>
          </cell>
          <cell r="F3695">
            <v>135612.62416800074</v>
          </cell>
          <cell r="G3695">
            <v>1462072.8607040006</v>
          </cell>
          <cell r="H3695">
            <v>1.3307652769121432</v>
          </cell>
          <cell r="I3695">
            <v>27.371579065340946</v>
          </cell>
          <cell r="J3695">
            <v>2585728.4570380007</v>
          </cell>
          <cell r="K3695">
            <v>0.48869101108681479</v>
          </cell>
          <cell r="L3695">
            <v>84.287630795384928</v>
          </cell>
          <cell r="M3695">
            <v>30420286.458826017</v>
          </cell>
          <cell r="N3695">
            <v>0.99257387409801212</v>
          </cell>
          <cell r="O3695">
            <v>54.468912658162715</v>
          </cell>
          <cell r="Q3695">
            <v>122074.52576097487</v>
          </cell>
        </row>
        <row r="3696">
          <cell r="D3696">
            <v>42776</v>
          </cell>
          <cell r="F3696">
            <v>101454.26819199964</v>
          </cell>
          <cell r="G3696">
            <v>1563527.1288960003</v>
          </cell>
          <cell r="H3696">
            <v>1.2807972172322237</v>
          </cell>
          <cell r="I3696">
            <v>29.509312867014227</v>
          </cell>
          <cell r="J3696">
            <v>2687182.7252300004</v>
          </cell>
          <cell r="K3696">
            <v>0.49641241383959228</v>
          </cell>
          <cell r="L3696">
            <v>83.649946469656172</v>
          </cell>
          <cell r="M3696">
            <v>30356283.306050021</v>
          </cell>
          <cell r="N3696">
            <v>0.99051917761577501</v>
          </cell>
          <cell r="O3696">
            <v>54.775541642930307</v>
          </cell>
          <cell r="Q3696">
            <v>122074.52576097487</v>
          </cell>
        </row>
        <row r="3697">
          <cell r="D3697">
            <v>42777</v>
          </cell>
          <cell r="F3697">
            <v>97397.172722000221</v>
          </cell>
          <cell r="G3697">
            <v>1660924.3016180005</v>
          </cell>
          <cell r="H3697">
            <v>1.2368929339488699</v>
          </cell>
          <cell r="I3697">
            <v>31.52206928633148</v>
          </cell>
          <cell r="J3697">
            <v>2784579.8979520006</v>
          </cell>
          <cell r="K3697">
            <v>0.50306029042626943</v>
          </cell>
          <cell r="L3697">
            <v>83.095817867260664</v>
          </cell>
          <cell r="M3697">
            <v>30244403.794726022</v>
          </cell>
          <cell r="N3697">
            <v>0.98690209292032238</v>
          </cell>
          <cell r="O3697">
            <v>55.316173599137699</v>
          </cell>
          <cell r="Q3697">
            <v>122074.52576097487</v>
          </cell>
        </row>
        <row r="3698">
          <cell r="D3698">
            <v>42778</v>
          </cell>
          <cell r="F3698">
            <v>131750.15749399984</v>
          </cell>
          <cell r="G3698">
            <v>1792674.4591120004</v>
          </cell>
          <cell r="H3698">
            <v>1.2237568594109633</v>
          </cell>
          <cell r="I3698">
            <v>32.149701582956126</v>
          </cell>
          <cell r="J3698">
            <v>2916330.0554460003</v>
          </cell>
          <cell r="K3698">
            <v>0.51549354037493333</v>
          </cell>
          <cell r="L3698">
            <v>82.047846742129465</v>
          </cell>
          <cell r="M3698">
            <v>30081506.085876025</v>
          </cell>
          <cell r="N3698">
            <v>0.98161993628663924</v>
          </cell>
          <cell r="O3698">
            <v>56.107435455867559</v>
          </cell>
          <cell r="Q3698">
            <v>122074.52576097487</v>
          </cell>
        </row>
        <row r="3699">
          <cell r="D3699">
            <v>42779</v>
          </cell>
          <cell r="F3699">
            <v>261281.23860799996</v>
          </cell>
          <cell r="G3699">
            <v>2053955.6977200003</v>
          </cell>
          <cell r="H3699">
            <v>1.2942634112023435</v>
          </cell>
          <cell r="I3699">
            <v>28.91751604593118</v>
          </cell>
          <cell r="J3699">
            <v>3177611.2940540002</v>
          </cell>
          <cell r="K3699">
            <v>0.54981398701576367</v>
          </cell>
          <cell r="L3699">
            <v>79.090360987134247</v>
          </cell>
          <cell r="M3699">
            <v>29969356.633156028</v>
          </cell>
          <cell r="N3699">
            <v>0.97799349453123341</v>
          </cell>
          <cell r="O3699">
            <v>56.651742663423946</v>
          </cell>
          <cell r="Q3699">
            <v>122074.52576097487</v>
          </cell>
        </row>
        <row r="3700">
          <cell r="D3700">
            <v>42780</v>
          </cell>
          <cell r="F3700">
            <v>186327.25619599974</v>
          </cell>
          <cell r="G3700">
            <v>2240282.9539160002</v>
          </cell>
          <cell r="H3700">
            <v>1.310840324764593</v>
          </cell>
          <cell r="I3700">
            <v>28.205029595586019</v>
          </cell>
          <cell r="J3700">
            <v>3363938.5502499999</v>
          </cell>
          <cell r="K3700">
            <v>0.57001374789355774</v>
          </cell>
          <cell r="L3700">
            <v>77.316547967664235</v>
          </cell>
          <cell r="M3700">
            <v>29848990.445606023</v>
          </cell>
          <cell r="N3700">
            <v>0.97409865962612241</v>
          </cell>
          <cell r="O3700">
            <v>57.237173533409212</v>
          </cell>
          <cell r="Q3700">
            <v>122074.52576097487</v>
          </cell>
        </row>
        <row r="3701">
          <cell r="D3701">
            <v>42781</v>
          </cell>
          <cell r="F3701">
            <v>194030.83275399983</v>
          </cell>
          <cell r="G3701">
            <v>2434313.7866699998</v>
          </cell>
          <cell r="H3701">
            <v>1.3294140179234717</v>
          </cell>
          <cell r="I3701">
            <v>27.427321081608547</v>
          </cell>
          <cell r="J3701">
            <v>3557969.3830039995</v>
          </cell>
          <cell r="K3701">
            <v>0.59067367111110758</v>
          </cell>
          <cell r="L3701">
            <v>75.485913587055876</v>
          </cell>
          <cell r="M3701">
            <v>29774766.112528019</v>
          </cell>
          <cell r="N3701">
            <v>0.97170941489609819</v>
          </cell>
          <cell r="O3701">
            <v>57.596677410392694</v>
          </cell>
          <cell r="P3701"/>
          <cell r="Q3701">
            <v>122074.52576097487</v>
          </cell>
        </row>
        <row r="3702">
          <cell r="D3702">
            <v>42782</v>
          </cell>
          <cell r="F3702">
            <v>156613.88492600067</v>
          </cell>
          <cell r="G3702">
            <v>2590927.6715960004</v>
          </cell>
          <cell r="H3702">
            <v>1.3265091833477118</v>
          </cell>
          <cell r="I3702">
            <v>27.547533080684026</v>
          </cell>
          <cell r="J3702">
            <v>3714583.2679300001</v>
          </cell>
          <cell r="K3702">
            <v>0.60442447556299961</v>
          </cell>
          <cell r="L3702">
            <v>74.261646088659631</v>
          </cell>
          <cell r="M3702">
            <v>29686683.863798022</v>
          </cell>
          <cell r="N3702">
            <v>0.96886773477064203</v>
          </cell>
          <cell r="O3702">
            <v>58.024583319154146</v>
          </cell>
          <cell r="P3702"/>
          <cell r="Q3702">
            <v>122074.52576097487</v>
          </cell>
        </row>
        <row r="3703">
          <cell r="D3703">
            <v>42783</v>
          </cell>
          <cell r="F3703">
            <v>151014.64206799935</v>
          </cell>
          <cell r="G3703">
            <v>2741942.3136639996</v>
          </cell>
          <cell r="H3703">
            <v>1.3212480108174891</v>
          </cell>
          <cell r="I3703">
            <v>27.766591083555614</v>
          </cell>
          <cell r="J3703">
            <v>3865597.9099979997</v>
          </cell>
          <cell r="K3703">
            <v>0.61674629506481105</v>
          </cell>
          <cell r="L3703">
            <v>73.162464152688599</v>
          </cell>
          <cell r="M3703">
            <v>29620709.340000018</v>
          </cell>
          <cell r="N3703">
            <v>0.96674740355642819</v>
          </cell>
          <cell r="O3703">
            <v>58.344069159658552</v>
          </cell>
          <cell r="P3703"/>
          <cell r="Q3703">
            <v>122074.52576097487</v>
          </cell>
        </row>
        <row r="3704">
          <cell r="D3704">
            <v>42784</v>
          </cell>
          <cell r="F3704">
            <v>123248.48250200049</v>
          </cell>
          <cell r="G3704">
            <v>2865190.796166</v>
          </cell>
          <cell r="H3704">
            <v>1.3039351614221288</v>
          </cell>
          <cell r="I3704">
            <v>28.499689362477334</v>
          </cell>
          <cell r="J3704">
            <v>3988846.3925000001</v>
          </cell>
          <cell r="K3704">
            <v>0.62425192175555366</v>
          </cell>
          <cell r="L3704">
            <v>72.492495615402291</v>
          </cell>
          <cell r="M3704">
            <v>29557908.417864021</v>
          </cell>
          <cell r="N3704">
            <v>0.96473051037219026</v>
          </cell>
          <cell r="O3704">
            <v>58.648108205764103</v>
          </cell>
          <cell r="P3704"/>
          <cell r="Q3704">
            <v>122074.52576097487</v>
          </cell>
        </row>
        <row r="3705">
          <cell r="D3705">
            <v>42785</v>
          </cell>
          <cell r="F3705">
            <v>126397.38593399957</v>
          </cell>
          <cell r="G3705">
            <v>2991588.1820999994</v>
          </cell>
          <cell r="H3705">
            <v>1.289802344942184</v>
          </cell>
          <cell r="I3705">
            <v>29.112263386273174</v>
          </cell>
          <cell r="J3705">
            <v>4115243.7784339995</v>
          </cell>
          <cell r="K3705">
            <v>0.63195970395703882</v>
          </cell>
          <cell r="L3705">
            <v>71.80450247024622</v>
          </cell>
          <cell r="M3705">
            <v>29507935.954334021</v>
          </cell>
          <cell r="N3705">
            <v>0.963132198056464</v>
          </cell>
          <cell r="O3705">
            <v>58.889131767039125</v>
          </cell>
          <cell r="P3705"/>
          <cell r="Q3705">
            <v>122074.52576097487</v>
          </cell>
        </row>
        <row r="3706">
          <cell r="D3706">
            <v>42786</v>
          </cell>
          <cell r="F3706">
            <v>101985.08724999994</v>
          </cell>
          <cell r="G3706">
            <v>3093573.2693499993</v>
          </cell>
          <cell r="H3706">
            <v>1.2670838776827593</v>
          </cell>
          <cell r="I3706">
            <v>30.124159948035732</v>
          </cell>
          <cell r="J3706">
            <v>4217228.8656839998</v>
          </cell>
          <cell r="K3706">
            <v>0.63570391379681035</v>
          </cell>
          <cell r="L3706">
            <v>71.470388653590248</v>
          </cell>
          <cell r="M3706">
            <v>29443116.717444018</v>
          </cell>
          <cell r="N3706">
            <v>0.96104916541949414</v>
          </cell>
          <cell r="O3706">
            <v>59.203345804749596</v>
          </cell>
          <cell r="P3706"/>
          <cell r="Q3706">
            <v>122074.52576097487</v>
          </cell>
        </row>
        <row r="3707">
          <cell r="D3707">
            <v>42787</v>
          </cell>
          <cell r="F3707">
            <v>101954.17584400026</v>
          </cell>
          <cell r="G3707">
            <v>3195527.4451939994</v>
          </cell>
          <cell r="H3707">
            <v>1.2465170159957493</v>
          </cell>
          <cell r="I3707">
            <v>31.069758408620373</v>
          </cell>
          <cell r="J3707">
            <v>4319183.0415280005</v>
          </cell>
          <cell r="K3707">
            <v>0.63930824011656939</v>
          </cell>
          <cell r="L3707">
            <v>71.148855232948634</v>
          </cell>
          <cell r="M3707">
            <v>29364811.27447002</v>
          </cell>
          <cell r="N3707">
            <v>0.95852577467061595</v>
          </cell>
          <cell r="O3707">
            <v>59.584102800505725</v>
          </cell>
          <cell r="P3707"/>
          <cell r="Q3707">
            <v>122074.52576097487</v>
          </cell>
        </row>
        <row r="3708">
          <cell r="D3708">
            <v>42788</v>
          </cell>
          <cell r="F3708">
            <v>92337.894834000152</v>
          </cell>
          <cell r="G3708">
            <v>3287865.3400279996</v>
          </cell>
          <cell r="H3708">
            <v>1.2242392392279384</v>
          </cell>
          <cell r="I3708">
            <v>32.126442644079631</v>
          </cell>
          <cell r="J3708">
            <v>4411520.9363620002</v>
          </cell>
          <cell r="K3708">
            <v>0.64138652389826312</v>
          </cell>
          <cell r="L3708">
            <v>70.96351123343328</v>
          </cell>
          <cell r="M3708">
            <v>29311324.06781802</v>
          </cell>
          <cell r="N3708">
            <v>0.9568123564999359</v>
          </cell>
          <cell r="O3708">
            <v>59.842698199429954</v>
          </cell>
          <cell r="P3708"/>
          <cell r="Q3708">
            <v>122074.52576097487</v>
          </cell>
        </row>
        <row r="3709">
          <cell r="D3709">
            <v>42789</v>
          </cell>
          <cell r="F3709">
            <v>89519.695271999619</v>
          </cell>
          <cell r="G3709">
            <v>3377385.0352999992</v>
          </cell>
          <cell r="H3709">
            <v>1.202894925918133</v>
          </cell>
          <cell r="I3709">
            <v>33.171183106704838</v>
          </cell>
          <cell r="J3709">
            <v>4501040.6316339998</v>
          </cell>
          <cell r="K3709">
            <v>0.64298973232979728</v>
          </cell>
          <cell r="L3709">
            <v>70.820566670378753</v>
          </cell>
          <cell r="M3709">
            <v>29248020.200770013</v>
          </cell>
          <cell r="N3709">
            <v>0.95477836481096079</v>
          </cell>
          <cell r="O3709">
            <v>60.149716368429729</v>
          </cell>
          <cell r="P3709"/>
          <cell r="Q3709">
            <v>122074.52576097487</v>
          </cell>
        </row>
        <row r="3710">
          <cell r="D3710">
            <v>42790</v>
          </cell>
          <cell r="F3710">
            <v>88790.611620000433</v>
          </cell>
          <cell r="G3710">
            <v>3466175.6469199997</v>
          </cell>
          <cell r="H3710">
            <v>1.1830804534200632</v>
          </cell>
          <cell r="I3710">
            <v>34.169952257865809</v>
          </cell>
          <cell r="J3710">
            <v>4589831.2432540003</v>
          </cell>
          <cell r="K3710">
            <v>0.64443561610284095</v>
          </cell>
          <cell r="L3710">
            <v>70.691675231980838</v>
          </cell>
          <cell r="M3710">
            <v>29190677.747728016</v>
          </cell>
          <cell r="N3710">
            <v>0.95293884711958465</v>
          </cell>
          <cell r="O3710">
            <v>60.427402675767361</v>
          </cell>
          <cell r="P3710"/>
          <cell r="Q3710">
            <v>122074.52576097487</v>
          </cell>
        </row>
        <row r="3711">
          <cell r="D3711">
            <v>42791</v>
          </cell>
          <cell r="F3711">
            <v>82884.872703999776</v>
          </cell>
          <cell r="G3711">
            <v>3549060.5196239995</v>
          </cell>
          <cell r="H3711">
            <v>1.162916012984774</v>
          </cell>
          <cell r="I3711">
            <v>35.215479117693761</v>
          </cell>
          <cell r="J3711">
            <v>4672716.1159580005</v>
          </cell>
          <cell r="K3711">
            <v>0.64501754762204999</v>
          </cell>
          <cell r="L3711">
            <v>70.639807023070077</v>
          </cell>
          <cell r="M3711">
            <v>29130919.902924016</v>
          </cell>
          <cell r="N3711">
            <v>0.95102035050260547</v>
          </cell>
          <cell r="O3711">
            <v>60.717018286269209</v>
          </cell>
          <cell r="P3711"/>
          <cell r="Q3711">
            <v>122074.52576097487</v>
          </cell>
        </row>
        <row r="3712">
          <cell r="D3712">
            <v>42792</v>
          </cell>
          <cell r="F3712">
            <v>80281.867278000238</v>
          </cell>
          <cell r="G3712">
            <v>3629342.3869019998</v>
          </cell>
          <cell r="H3712">
            <v>1.1434825647182456</v>
          </cell>
          <cell r="I3712">
            <v>36.251372329719622</v>
          </cell>
          <cell r="J3712">
            <v>4752997.9832360009</v>
          </cell>
          <cell r="K3712">
            <v>0.64522682981526502</v>
          </cell>
          <cell r="L3712">
            <v>70.621154529778579</v>
          </cell>
          <cell r="M3712">
            <v>29039342.152146015</v>
          </cell>
          <cell r="N3712">
            <v>0.94806288205908829</v>
          </cell>
          <cell r="O3712">
            <v>61.163453127821221</v>
          </cell>
          <cell r="P3712"/>
          <cell r="Q3712">
            <v>122074.52576097487</v>
          </cell>
        </row>
        <row r="3713">
          <cell r="D3713">
            <v>42793</v>
          </cell>
          <cell r="F3713">
            <v>87995.253632000298</v>
          </cell>
          <cell r="G3713">
            <v>3717337.640534</v>
          </cell>
          <cell r="H3713">
            <v>1.1278288489214292</v>
          </cell>
          <cell r="I3713">
            <v>37.10626069451223</v>
          </cell>
          <cell r="J3713">
            <v>4840993.2368680015</v>
          </cell>
          <cell r="K3713">
            <v>0.6464593233131134</v>
          </cell>
          <cell r="L3713">
            <v>70.511319018979506</v>
          </cell>
          <cell r="M3713">
            <v>28941749.986898016</v>
          </cell>
          <cell r="N3713">
            <v>0.94490885012905423</v>
          </cell>
          <cell r="O3713">
            <v>61.639467563663388</v>
          </cell>
          <cell r="P3713"/>
          <cell r="Q3713">
            <v>122074.52576097487</v>
          </cell>
        </row>
        <row r="3714">
          <cell r="D3714">
            <v>42794</v>
          </cell>
          <cell r="E3714" t="str">
            <v>*</v>
          </cell>
          <cell r="F3714">
            <v>84778.273327999748</v>
          </cell>
          <cell r="G3714">
            <v>3802115.9138619998</v>
          </cell>
          <cell r="H3714">
            <v>1.1123520916426095</v>
          </cell>
          <cell r="I3714">
            <v>37.969664754635005</v>
          </cell>
          <cell r="J3714">
            <v>4925771.5101960013</v>
          </cell>
          <cell r="K3714">
            <v>0.64722957774395351</v>
          </cell>
          <cell r="L3714">
            <v>70.442687167824729</v>
          </cell>
          <cell r="M3714">
            <v>28679136.812444013</v>
          </cell>
          <cell r="N3714">
            <v>0.94014580253185276</v>
          </cell>
          <cell r="O3714">
            <v>62.35797709437184</v>
          </cell>
          <cell r="P3714"/>
          <cell r="Q3714">
            <v>122074.52576097487</v>
          </cell>
        </row>
        <row r="3715">
          <cell r="D3715">
            <v>42795</v>
          </cell>
          <cell r="F3715">
            <v>78569.219625999831</v>
          </cell>
          <cell r="G3715">
            <v>78569.219625999831</v>
          </cell>
          <cell r="H3715">
            <v>0.64187198569357107</v>
          </cell>
          <cell r="I3715">
            <v>78.410950749104131</v>
          </cell>
          <cell r="J3715">
            <v>5004340.7298220014</v>
          </cell>
          <cell r="K3715">
            <v>0.64714477142077154</v>
          </cell>
          <cell r="L3715">
            <v>75.247281998899155</v>
          </cell>
          <cell r="M3715">
            <v>28605547.630334012</v>
          </cell>
          <cell r="N3715">
            <v>0.93769494315398194</v>
          </cell>
          <cell r="O3715">
            <v>60.46318803923424</v>
          </cell>
          <cell r="Q3715">
            <v>122406.36977029355</v>
          </cell>
        </row>
        <row r="3716">
          <cell r="D3716">
            <v>42796</v>
          </cell>
          <cell r="F3716">
            <v>78729.144272000471</v>
          </cell>
          <cell r="G3716">
            <v>157298.3638980003</v>
          </cell>
          <cell r="H3716">
            <v>0.6425252386505077</v>
          </cell>
          <cell r="I3716">
            <v>78.36072348700479</v>
          </cell>
          <cell r="J3716">
            <v>5083069.8740940019</v>
          </cell>
          <cell r="K3716">
            <v>0.64708296675588084</v>
          </cell>
          <cell r="L3716">
            <v>75.252658358893683</v>
          </cell>
          <cell r="M3716">
            <v>28531123.812518008</v>
          </cell>
          <cell r="N3716">
            <v>0.93521692659895628</v>
          </cell>
          <cell r="O3716">
            <v>60.802593568894437</v>
          </cell>
          <cell r="Q3716">
            <v>122406.36977029355</v>
          </cell>
        </row>
        <row r="3717">
          <cell r="D3717">
            <v>42797</v>
          </cell>
          <cell r="F3717">
            <v>77853.596935999245</v>
          </cell>
          <cell r="G3717">
            <v>235151.96083399956</v>
          </cell>
          <cell r="H3717">
            <v>0.64035872554476581</v>
          </cell>
          <cell r="I3717">
            <v>78.527238211425583</v>
          </cell>
          <cell r="J3717">
            <v>5160923.4710300015</v>
          </cell>
          <cell r="K3717">
            <v>0.64691331025752408</v>
          </cell>
          <cell r="L3717">
            <v>75.26741613225677</v>
          </cell>
          <cell r="M3717">
            <v>28448937.006272003</v>
          </cell>
          <cell r="N3717">
            <v>0.93248466221971948</v>
          </cell>
          <cell r="O3717">
            <v>61.176910978914755</v>
          </cell>
          <cell r="Q3717">
            <v>122406.36977029355</v>
          </cell>
        </row>
        <row r="3718">
          <cell r="D3718">
            <v>42798</v>
          </cell>
          <cell r="F3718">
            <v>84025.676752000611</v>
          </cell>
          <cell r="G3718">
            <v>319177.63758600014</v>
          </cell>
          <cell r="H3718">
            <v>0.65188118515597959</v>
          </cell>
          <cell r="I3718">
            <v>77.639638993307059</v>
          </cell>
          <cell r="J3718">
            <v>5244949.1477820026</v>
          </cell>
          <cell r="K3718">
            <v>0.64751075019361559</v>
          </cell>
          <cell r="L3718">
            <v>75.215443411967314</v>
          </cell>
          <cell r="M3718">
            <v>28366356.287448008</v>
          </cell>
          <cell r="N3718">
            <v>0.92973971119676357</v>
          </cell>
          <cell r="O3718">
            <v>61.553025237046164</v>
          </cell>
          <cell r="Q3718">
            <v>122406.36977029355</v>
          </cell>
        </row>
        <row r="3719">
          <cell r="D3719">
            <v>42799</v>
          </cell>
          <cell r="F3719">
            <v>98162.687485999821</v>
          </cell>
          <cell r="G3719">
            <v>417340.32507199998</v>
          </cell>
          <cell r="H3719">
            <v>0.68189314960516556</v>
          </cell>
          <cell r="I3719">
            <v>75.309096913928926</v>
          </cell>
          <cell r="J3719">
            <v>5343111.835268002</v>
          </cell>
          <cell r="K3719">
            <v>0.64980969388675303</v>
          </cell>
          <cell r="L3719">
            <v>75.015358711205522</v>
          </cell>
          <cell r="M3719">
            <v>28296849.697538011</v>
          </cell>
          <cell r="N3719">
            <v>0.92742348740990566</v>
          </cell>
          <cell r="O3719">
            <v>61.870414310981047</v>
          </cell>
          <cell r="Q3719">
            <v>122406.36977029355</v>
          </cell>
        </row>
        <row r="3720">
          <cell r="D3720">
            <v>42800</v>
          </cell>
          <cell r="F3720">
            <v>110563.19259600017</v>
          </cell>
          <cell r="G3720">
            <v>527903.51766800019</v>
          </cell>
          <cell r="H3720">
            <v>0.71878546660964637</v>
          </cell>
          <cell r="I3720">
            <v>72.423896988194358</v>
          </cell>
          <cell r="J3720">
            <v>5453675.0278640026</v>
          </cell>
          <cell r="K3720">
            <v>0.65352717736681254</v>
          </cell>
          <cell r="L3720">
            <v>74.69151459321975</v>
          </cell>
          <cell r="M3720">
            <v>28244024.683554012</v>
          </cell>
          <cell r="N3720">
            <v>0.92565416656119937</v>
          </cell>
          <cell r="O3720">
            <v>62.112859314864423</v>
          </cell>
          <cell r="Q3720">
            <v>122406.36977029355</v>
          </cell>
        </row>
        <row r="3721">
          <cell r="D3721">
            <v>42801</v>
          </cell>
          <cell r="F3721">
            <v>106189.36470199956</v>
          </cell>
          <cell r="G3721">
            <v>634092.88236999977</v>
          </cell>
          <cell r="H3721">
            <v>0.74003254611192848</v>
          </cell>
          <cell r="I3721">
            <v>70.760548902700677</v>
          </cell>
          <cell r="J3721">
            <v>5559864.392566002</v>
          </cell>
          <cell r="K3721">
            <v>0.65662062984762648</v>
          </cell>
          <cell r="L3721">
            <v>74.421772162259003</v>
          </cell>
          <cell r="M3721">
            <v>28195000.378592011</v>
          </cell>
          <cell r="N3721">
            <v>0.92400954817750625</v>
          </cell>
          <cell r="O3721">
            <v>62.338205083839547</v>
          </cell>
          <cell r="Q3721">
            <v>122406.36977029355</v>
          </cell>
        </row>
        <row r="3722">
          <cell r="D3722">
            <v>42802</v>
          </cell>
          <cell r="F3722">
            <v>96102.246392000437</v>
          </cell>
          <cell r="G3722">
            <v>730195.12876200024</v>
          </cell>
          <cell r="H3722">
            <v>0.74566700463819446</v>
          </cell>
          <cell r="I3722">
            <v>70.31992704946866</v>
          </cell>
          <cell r="J3722">
            <v>5655966.6389580024</v>
          </cell>
          <cell r="K3722">
            <v>0.65845160395810676</v>
          </cell>
          <cell r="L3722">
            <v>74.262012633589222</v>
          </cell>
          <cell r="M3722">
            <v>28135269.290834013</v>
          </cell>
          <cell r="N3722">
            <v>0.92201419535406137</v>
          </cell>
          <cell r="O3722">
            <v>62.611581797689333</v>
          </cell>
          <cell r="Q3722">
            <v>122406.36977029355</v>
          </cell>
        </row>
        <row r="3723">
          <cell r="D3723">
            <v>42803</v>
          </cell>
          <cell r="F3723">
            <v>93588.625871999524</v>
          </cell>
          <cell r="G3723">
            <v>823783.75463399978</v>
          </cell>
          <cell r="H3723">
            <v>0.74776768941382454</v>
          </cell>
          <cell r="I3723">
            <v>70.15573313912121</v>
          </cell>
          <cell r="J3723">
            <v>5749555.2648300016</v>
          </cell>
          <cell r="K3723">
            <v>0.65994261059397219</v>
          </cell>
          <cell r="L3723">
            <v>74.131863804786974</v>
          </cell>
          <cell r="M3723">
            <v>28076287.133230012</v>
          </cell>
          <cell r="N3723">
            <v>0.92004354829908075</v>
          </cell>
          <cell r="O3723">
            <v>62.881531765372735</v>
          </cell>
          <cell r="Q3723">
            <v>122406.36977029355</v>
          </cell>
        </row>
        <row r="3724">
          <cell r="D3724">
            <v>42804</v>
          </cell>
          <cell r="F3724">
            <v>93382.853536000548</v>
          </cell>
          <cell r="G3724">
            <v>917166.60817000037</v>
          </cell>
          <cell r="H3724">
            <v>0.74928013132906812</v>
          </cell>
          <cell r="I3724">
            <v>70.0375484339244</v>
          </cell>
          <cell r="J3724">
            <v>5842938.1183660021</v>
          </cell>
          <cell r="K3724">
            <v>0.66136900886893768</v>
          </cell>
          <cell r="L3724">
            <v>74.007312442596373</v>
          </cell>
          <cell r="M3724">
            <v>28000094.330934014</v>
          </cell>
          <cell r="N3724">
            <v>0.9175091033319176</v>
          </cell>
          <cell r="O3724">
            <v>63.228630274006868</v>
          </cell>
          <cell r="Q3724">
            <v>122406.36977029355</v>
          </cell>
        </row>
        <row r="3725">
          <cell r="D3725">
            <v>42805</v>
          </cell>
          <cell r="F3725">
            <v>91335.976969999872</v>
          </cell>
          <cell r="G3725">
            <v>1008502.5851400002</v>
          </cell>
          <cell r="H3725">
            <v>0.74899740402885073</v>
          </cell>
          <cell r="I3725">
            <v>70.059639171278192</v>
          </cell>
          <cell r="J3725">
            <v>5934274.0953360023</v>
          </cell>
          <cell r="K3725">
            <v>0.66252789879189844</v>
          </cell>
          <cell r="L3725">
            <v>73.906090583002396</v>
          </cell>
          <cell r="M3725">
            <v>27951995.484980009</v>
          </cell>
          <cell r="N3725">
            <v>0.91589541336283986</v>
          </cell>
          <cell r="O3725">
            <v>63.449567697252441</v>
          </cell>
          <cell r="Q3725">
            <v>122406.36977029355</v>
          </cell>
        </row>
        <row r="3726">
          <cell r="D3726">
            <v>42806</v>
          </cell>
          <cell r="F3726">
            <v>116331.27781000009</v>
          </cell>
          <cell r="G3726">
            <v>1124833.8629500002</v>
          </cell>
          <cell r="H3726">
            <v>0.76577841023908788</v>
          </cell>
          <cell r="I3726">
            <v>68.750397598977145</v>
          </cell>
          <cell r="J3726">
            <v>6050605.3731460022</v>
          </cell>
          <cell r="K3726">
            <v>0.66640850208776081</v>
          </cell>
          <cell r="L3726">
            <v>73.566968418598961</v>
          </cell>
          <cell r="M3726">
            <v>28023143.693402007</v>
          </cell>
          <cell r="N3726">
            <v>0.9181890312055252</v>
          </cell>
          <cell r="O3726">
            <v>63.135523158347738</v>
          </cell>
          <cell r="Q3726">
            <v>122406.36977029355</v>
          </cell>
        </row>
        <row r="3727">
          <cell r="D3727">
            <v>42807</v>
          </cell>
          <cell r="F3727">
            <v>87209.04106199996</v>
          </cell>
          <cell r="G3727">
            <v>1212042.9040120002</v>
          </cell>
          <cell r="H3727">
            <v>0.76167661629330763</v>
          </cell>
          <cell r="I3727">
            <v>69.070014191771037</v>
          </cell>
          <cell r="J3727">
            <v>6137814.4142080024</v>
          </cell>
          <cell r="K3727">
            <v>0.66702103190926987</v>
          </cell>
          <cell r="L3727">
            <v>73.513417020283271</v>
          </cell>
          <cell r="M3727">
            <v>27978430.777506009</v>
          </cell>
          <cell r="N3727">
            <v>0.91668638250030632</v>
          </cell>
          <cell r="O3727">
            <v>63.341279253008921</v>
          </cell>
          <cell r="Q3727">
            <v>122406.36977029355</v>
          </cell>
        </row>
        <row r="3728">
          <cell r="D3728">
            <v>42808</v>
          </cell>
          <cell r="F3728">
            <v>93842.022537999612</v>
          </cell>
          <cell r="G3728">
            <v>1305884.9265499997</v>
          </cell>
          <cell r="H3728">
            <v>0.76203137899289808</v>
          </cell>
          <cell r="I3728">
            <v>69.042359344749542</v>
          </cell>
          <cell r="J3728">
            <v>6231656.4367460022</v>
          </cell>
          <cell r="K3728">
            <v>0.66832884934807668</v>
          </cell>
          <cell r="L3728">
            <v>73.399059562699506</v>
          </cell>
          <cell r="M3728">
            <v>27950145.451734003</v>
          </cell>
          <cell r="N3728">
            <v>0.91572206920866084</v>
          </cell>
          <cell r="O3728">
            <v>63.473297761636857</v>
          </cell>
          <cell r="Q3728">
            <v>122406.36977029355</v>
          </cell>
        </row>
        <row r="3729">
          <cell r="D3729">
            <v>42809</v>
          </cell>
          <cell r="F3729">
            <v>77111.101530000378</v>
          </cell>
          <cell r="G3729">
            <v>1382996.0280800001</v>
          </cell>
          <cell r="H3729">
            <v>0.75322661213100539</v>
          </cell>
          <cell r="I3729">
            <v>69.729296044181169</v>
          </cell>
          <cell r="J3729">
            <v>6308767.5382760027</v>
          </cell>
          <cell r="K3729">
            <v>0.66783167732007742</v>
          </cell>
          <cell r="L3729">
            <v>73.442536063735247</v>
          </cell>
          <cell r="M3729">
            <v>27896129.684222005</v>
          </cell>
          <cell r="N3729">
            <v>0.91391487103138491</v>
          </cell>
          <cell r="O3729">
            <v>63.720653886983413</v>
          </cell>
          <cell r="Q3729">
            <v>122406.36977029355</v>
          </cell>
        </row>
        <row r="3730">
          <cell r="D3730">
            <v>42810</v>
          </cell>
          <cell r="F3730">
            <v>80142.746747999874</v>
          </cell>
          <cell r="G3730">
            <v>1463138.774828</v>
          </cell>
          <cell r="H3730">
            <v>0.74707038202633458</v>
          </cell>
          <cell r="I3730">
            <v>70.210230742256257</v>
          </cell>
          <cell r="J3730">
            <v>6388910.2850240022</v>
          </cell>
          <cell r="K3730">
            <v>0.66766404264670121</v>
          </cell>
          <cell r="L3730">
            <v>73.457194476274992</v>
          </cell>
          <cell r="M3730">
            <v>27836905.528632008</v>
          </cell>
          <cell r="N3730">
            <v>0.91193719430831666</v>
          </cell>
          <cell r="O3730">
            <v>63.991248023731885</v>
          </cell>
          <cell r="Q3730">
            <v>122406.36977029355</v>
          </cell>
        </row>
        <row r="3731">
          <cell r="D3731">
            <v>42811</v>
          </cell>
          <cell r="F3731">
            <v>70557.616206000268</v>
          </cell>
          <cell r="G3731">
            <v>1533696.3910340003</v>
          </cell>
          <cell r="H3731">
            <v>0.73703218987710306</v>
          </cell>
          <cell r="I3731">
            <v>70.995293829458788</v>
          </cell>
          <cell r="J3731">
            <v>6459467.9012300028</v>
          </cell>
          <cell r="K3731">
            <v>0.66651161357818411</v>
          </cell>
          <cell r="L3731">
            <v>73.557954148387012</v>
          </cell>
          <cell r="M3731">
            <v>27784483.584524009</v>
          </cell>
          <cell r="N3731">
            <v>0.91018251119344995</v>
          </cell>
          <cell r="O3731">
            <v>64.231236181290214</v>
          </cell>
          <cell r="Q3731">
            <v>122406.36977029355</v>
          </cell>
        </row>
        <row r="3732">
          <cell r="D3732">
            <v>42812</v>
          </cell>
          <cell r="F3732">
            <v>67843.051219999164</v>
          </cell>
          <cell r="G3732">
            <v>1601539.4422539994</v>
          </cell>
          <cell r="H3732">
            <v>0.72687731549856371</v>
          </cell>
          <cell r="I3732">
            <v>71.790218721336103</v>
          </cell>
          <cell r="J3732">
            <v>6527310.9524500016</v>
          </cell>
          <cell r="K3732">
            <v>0.66511132738624845</v>
          </cell>
          <cell r="L3732">
            <v>73.68035596950655</v>
          </cell>
          <cell r="M3732">
            <v>27739791.948364012</v>
          </cell>
          <cell r="N3732">
            <v>0.90868119619575016</v>
          </cell>
          <cell r="O3732">
            <v>64.436492294733966</v>
          </cell>
          <cell r="Q3732">
            <v>122406.36977029355</v>
          </cell>
        </row>
        <row r="3733">
          <cell r="D3733">
            <v>42813</v>
          </cell>
          <cell r="F3733">
            <v>89068.449022000423</v>
          </cell>
          <cell r="G3733">
            <v>1690607.8912759998</v>
          </cell>
          <cell r="H3733">
            <v>0.72691774836321443</v>
          </cell>
          <cell r="I3733">
            <v>71.787052716272427</v>
          </cell>
          <cell r="J3733">
            <v>6616379.4014720023</v>
          </cell>
          <cell r="K3733">
            <v>0.66588169564330513</v>
          </cell>
          <cell r="L3733">
            <v>73.613020512849957</v>
          </cell>
          <cell r="M3733">
            <v>27708846.447546002</v>
          </cell>
          <cell r="N3733">
            <v>0.90763027242579764</v>
          </cell>
          <cell r="O3733">
            <v>64.580125155770389</v>
          </cell>
          <cell r="Q3733">
            <v>122406.36977029355</v>
          </cell>
        </row>
        <row r="3734">
          <cell r="D3734">
            <v>42814</v>
          </cell>
          <cell r="F3734">
            <v>68425.539755999635</v>
          </cell>
          <cell r="G3734">
            <v>1759033.4310319994</v>
          </cell>
          <cell r="H3734">
            <v>0.71852201577948194</v>
          </cell>
          <cell r="I3734">
            <v>72.444528844929906</v>
          </cell>
          <cell r="J3734">
            <v>6684804.9412280023</v>
          </cell>
          <cell r="K3734">
            <v>0.66458106496293634</v>
          </cell>
          <cell r="L3734">
            <v>73.726698739059088</v>
          </cell>
          <cell r="M3734">
            <v>27635536.866180003</v>
          </cell>
          <cell r="N3734">
            <v>0.90519181503939317</v>
          </cell>
          <cell r="O3734">
            <v>64.91323441029499</v>
          </cell>
          <cell r="Q3734">
            <v>122406.36977029355</v>
          </cell>
        </row>
        <row r="3735">
          <cell r="D3735">
            <v>42815</v>
          </cell>
          <cell r="F3735">
            <v>70426.230386000228</v>
          </cell>
          <cell r="G3735">
            <v>1829459.6614179995</v>
          </cell>
          <cell r="H3735">
            <v>0.7117041939702442</v>
          </cell>
          <cell r="I3735">
            <v>72.978424814766129</v>
          </cell>
          <cell r="J3735">
            <v>6755231.1716140024</v>
          </cell>
          <cell r="K3735">
            <v>0.66350821967260443</v>
          </cell>
          <cell r="L3735">
            <v>73.820446142826995</v>
          </cell>
          <cell r="M3735">
            <v>27579441.660546008</v>
          </cell>
          <cell r="N3735">
            <v>0.90331738508515202</v>
          </cell>
          <cell r="O3735">
            <v>65.169126372021992</v>
          </cell>
          <cell r="Q3735">
            <v>122406.36977029355</v>
          </cell>
        </row>
        <row r="3736">
          <cell r="D3736">
            <v>42816</v>
          </cell>
          <cell r="F3736">
            <v>69120.999780000609</v>
          </cell>
          <cell r="G3736">
            <v>1898580.6611980002</v>
          </cell>
          <cell r="H3736">
            <v>0.70502148806057585</v>
          </cell>
          <cell r="I3736">
            <v>73.501585162337122</v>
          </cell>
          <cell r="J3736">
            <v>6824352.1713940026</v>
          </cell>
          <cell r="K3736">
            <v>0.66233418685838841</v>
          </cell>
          <cell r="L3736">
            <v>73.92301188182104</v>
          </cell>
          <cell r="M3736">
            <v>27518119.097812008</v>
          </cell>
          <cell r="N3736">
            <v>0.90127190278032432</v>
          </cell>
          <cell r="O3736">
            <v>65.448187785001124</v>
          </cell>
          <cell r="Q3736">
            <v>122406.36977029355</v>
          </cell>
        </row>
        <row r="3737">
          <cell r="D3737">
            <v>42817</v>
          </cell>
          <cell r="F3737">
            <v>65557.339009999967</v>
          </cell>
          <cell r="G3737">
            <v>1964138.0002080002</v>
          </cell>
          <cell r="H3737">
            <v>0.69765408873022872</v>
          </cell>
          <cell r="I3737">
            <v>74.078007640644273</v>
          </cell>
          <cell r="J3737">
            <v>6889909.5104040029</v>
          </cell>
          <cell r="K3737">
            <v>0.66084591312179009</v>
          </cell>
          <cell r="L3737">
            <v>74.052993187988349</v>
          </cell>
          <cell r="M3737">
            <v>27453683.206466012</v>
          </cell>
          <cell r="N3737">
            <v>0.8991246248744772</v>
          </cell>
          <cell r="O3737">
            <v>65.740915182720599</v>
          </cell>
          <cell r="Q3737">
            <v>122406.36977029355</v>
          </cell>
        </row>
        <row r="3738">
          <cell r="D3738">
            <v>42818</v>
          </cell>
          <cell r="F3738">
            <v>92618.067891999744</v>
          </cell>
          <cell r="G3738">
            <v>2056756.0681</v>
          </cell>
          <cell r="H3738">
            <v>0.70011200940757334</v>
          </cell>
          <cell r="I3738">
            <v>73.885751142410754</v>
          </cell>
          <cell r="J3738">
            <v>6982527.5782960029</v>
          </cell>
          <cell r="K3738">
            <v>0.66195759160653522</v>
          </cell>
          <cell r="L3738">
            <v>73.955906559702044</v>
          </cell>
          <cell r="M3738">
            <v>27421383.548366018</v>
          </cell>
          <cell r="N3738">
            <v>0.89802996088285292</v>
          </cell>
          <cell r="O3738">
            <v>65.890051722986414</v>
          </cell>
          <cell r="Q3738">
            <v>122406.36977029355</v>
          </cell>
        </row>
        <row r="3739">
          <cell r="D3739">
            <v>42819</v>
          </cell>
          <cell r="F3739">
            <v>72624.456459999565</v>
          </cell>
          <cell r="G3739">
            <v>2129380.5245599998</v>
          </cell>
          <cell r="H3739">
            <v>0.69583977649397544</v>
          </cell>
          <cell r="I3739">
            <v>74.219883818193978</v>
          </cell>
          <cell r="J3739">
            <v>7055152.0347560029</v>
          </cell>
          <cell r="K3739">
            <v>0.6611700740229014</v>
          </cell>
          <cell r="L3739">
            <v>74.02468559140317</v>
          </cell>
          <cell r="M3739">
            <v>27353263.896678016</v>
          </cell>
          <cell r="N3739">
            <v>0.8957623565750189</v>
          </cell>
          <cell r="O3739">
            <v>66.198775082795564</v>
          </cell>
          <cell r="Q3739">
            <v>122406.36977029355</v>
          </cell>
        </row>
        <row r="3740">
          <cell r="D3740">
            <v>42820</v>
          </cell>
          <cell r="F3740">
            <v>91763.044690000679</v>
          </cell>
          <cell r="G3740">
            <v>2221143.5692500006</v>
          </cell>
          <cell r="H3740">
            <v>0.69790974912189674</v>
          </cell>
          <cell r="I3740">
            <v>74.058012754011315</v>
          </cell>
          <cell r="J3740">
            <v>7146915.0794460038</v>
          </cell>
          <cell r="K3740">
            <v>0.66217364138222623</v>
          </cell>
          <cell r="L3740">
            <v>73.937035463849952</v>
          </cell>
          <cell r="M3740">
            <v>27292652.51762601</v>
          </cell>
          <cell r="N3740">
            <v>0.893740808436012</v>
          </cell>
          <cell r="O3740">
            <v>66.473740698026347</v>
          </cell>
          <cell r="Q3740">
            <v>122406.36977029355</v>
          </cell>
        </row>
        <row r="3741">
          <cell r="D3741">
            <v>42821</v>
          </cell>
          <cell r="F3741">
            <v>92737.862681999773</v>
          </cell>
          <cell r="G3741">
            <v>2313881.4319320004</v>
          </cell>
          <cell r="H3741">
            <v>0.70012134543815141</v>
          </cell>
          <cell r="I3741">
            <v>73.885020781245032</v>
          </cell>
          <cell r="J3741">
            <v>7239652.9421280036</v>
          </cell>
          <cell r="K3741">
            <v>0.66324400647039816</v>
          </cell>
          <cell r="L3741">
            <v>73.843530499469097</v>
          </cell>
          <cell r="M3741">
            <v>27239195.836308014</v>
          </cell>
          <cell r="N3741">
            <v>0.8919537083052258</v>
          </cell>
          <cell r="O3741">
            <v>66.716601187484017</v>
          </cell>
          <cell r="Q3741">
            <v>122406.36977029355</v>
          </cell>
        </row>
        <row r="3742">
          <cell r="D3742">
            <v>42822</v>
          </cell>
          <cell r="F3742">
            <v>87912.53319000006</v>
          </cell>
          <cell r="G3742">
            <v>2401793.9651220003</v>
          </cell>
          <cell r="H3742">
            <v>0.70076709290688877</v>
          </cell>
          <cell r="I3742">
            <v>73.834501895056576</v>
          </cell>
          <cell r="J3742">
            <v>7327565.4753180034</v>
          </cell>
          <cell r="K3742">
            <v>0.66385347260685723</v>
          </cell>
          <cell r="L3742">
            <v>73.790279448488704</v>
          </cell>
          <cell r="M3742">
            <v>27033191.569542017</v>
          </cell>
          <cell r="N3742">
            <v>0.88517175392326064</v>
          </cell>
          <cell r="O3742">
            <v>67.636199941555006</v>
          </cell>
          <cell r="Q3742">
            <v>122406.36977029355</v>
          </cell>
        </row>
        <row r="3743">
          <cell r="D3743">
            <v>42823</v>
          </cell>
          <cell r="F3743">
            <v>84939.549743999814</v>
          </cell>
          <cell r="G3743">
            <v>2486733.514866</v>
          </cell>
          <cell r="H3743">
            <v>0.70053079515404204</v>
          </cell>
          <cell r="I3743">
            <v>73.852988635850238</v>
          </cell>
          <cell r="J3743">
            <v>7412505.0250620032</v>
          </cell>
          <cell r="K3743">
            <v>0.66418318107752405</v>
          </cell>
          <cell r="L3743">
            <v>73.761468994659523</v>
          </cell>
          <cell r="M3743">
            <v>26929435.689210013</v>
          </cell>
          <cell r="N3743">
            <v>0.88173822797196688</v>
          </cell>
          <cell r="O3743">
            <v>68.10039770887613</v>
          </cell>
          <cell r="Q3743">
            <v>122406.36977029355</v>
          </cell>
        </row>
        <row r="3744">
          <cell r="D3744">
            <v>42824</v>
          </cell>
          <cell r="F3744">
            <v>91524.458749999583</v>
          </cell>
          <cell r="G3744">
            <v>2578257.9736159998</v>
          </cell>
          <cell r="H3744">
            <v>0.70210343313950352</v>
          </cell>
          <cell r="I3744">
            <v>73.729944742920082</v>
          </cell>
          <cell r="J3744">
            <v>7504029.4838120025</v>
          </cell>
          <cell r="K3744">
            <v>0.66508936236639427</v>
          </cell>
          <cell r="L3744">
            <v>73.682275717267956</v>
          </cell>
          <cell r="M3744">
            <v>26850241.41594201</v>
          </cell>
          <cell r="N3744">
            <v>0.87910916009927498</v>
          </cell>
          <cell r="O3744">
            <v>68.455146168929787</v>
          </cell>
          <cell r="Q3744">
            <v>122406.36977029355</v>
          </cell>
        </row>
        <row r="3745">
          <cell r="D3745">
            <v>42825</v>
          </cell>
          <cell r="E3745" t="str">
            <v>*</v>
          </cell>
          <cell r="F3745">
            <v>88349.820120000761</v>
          </cell>
          <cell r="G3745">
            <v>2666607.7937360005</v>
          </cell>
          <cell r="H3745">
            <v>0.70273798995078307</v>
          </cell>
          <cell r="I3745">
            <v>73.680291182755468</v>
          </cell>
          <cell r="J3745">
            <v>7592379.3039320037</v>
          </cell>
          <cell r="K3745">
            <v>0.66569774092370571</v>
          </cell>
          <cell r="L3745">
            <v>73.629100307290358</v>
          </cell>
          <cell r="M3745">
            <v>26743076.103214011</v>
          </cell>
          <cell r="N3745">
            <v>0.87556453991999672</v>
          </cell>
          <cell r="O3745">
            <v>68.932416276045117</v>
          </cell>
          <cell r="P3745"/>
          <cell r="Q3745">
            <v>122406.36977029355</v>
          </cell>
        </row>
        <row r="3746">
          <cell r="D3746">
            <v>42826</v>
          </cell>
          <cell r="F3746">
            <v>50346.269123999868</v>
          </cell>
          <cell r="G3746">
            <v>50346.269123999868</v>
          </cell>
          <cell r="H3746">
            <v>0.40238468249332171</v>
          </cell>
          <cell r="I3746">
            <v>99.670790728597268</v>
          </cell>
          <cell r="J3746">
            <v>7642725.5730560031</v>
          </cell>
          <cell r="K3746">
            <v>0.66284042034699631</v>
          </cell>
          <cell r="L3746">
            <v>82.897117325200114</v>
          </cell>
          <cell r="M3746">
            <v>26627801.826090012</v>
          </cell>
          <cell r="N3746">
            <v>0.87169570274354891</v>
          </cell>
          <cell r="O3746">
            <v>68.797644541435375</v>
          </cell>
          <cell r="Q3746">
            <v>125119.74564249338</v>
          </cell>
        </row>
        <row r="3747">
          <cell r="D3747">
            <v>42827</v>
          </cell>
          <cell r="F3747">
            <v>104528.55092400008</v>
          </cell>
          <cell r="G3747">
            <v>154874.82004799997</v>
          </cell>
          <cell r="H3747">
            <v>0.61890638944602006</v>
          </cell>
          <cell r="I3747">
            <v>94.335123522038515</v>
          </cell>
          <cell r="J3747">
            <v>7747254.1239800034</v>
          </cell>
          <cell r="K3747">
            <v>0.66469313709146893</v>
          </cell>
          <cell r="L3747">
            <v>82.740924318712032</v>
          </cell>
          <cell r="M3747">
            <v>26575432.122090008</v>
          </cell>
          <cell r="N3747">
            <v>0.869886745770868</v>
          </cell>
          <cell r="O3747">
            <v>69.030064062415647</v>
          </cell>
          <cell r="Q3747">
            <v>125119.74564249338</v>
          </cell>
        </row>
        <row r="3748">
          <cell r="D3748">
            <v>42828</v>
          </cell>
          <cell r="F3748">
            <v>68394.094653999215</v>
          </cell>
          <cell r="G3748">
            <v>223268.91470199917</v>
          </cell>
          <cell r="H3748">
            <v>0.59481396149879473</v>
          </cell>
          <cell r="I3748">
            <v>95.430288563857843</v>
          </cell>
          <cell r="J3748">
            <v>7815648.2186340028</v>
          </cell>
          <cell r="K3748">
            <v>0.6634391889401845</v>
          </cell>
          <cell r="L3748">
            <v>82.846689766251203</v>
          </cell>
          <cell r="M3748">
            <v>26459055.540411998</v>
          </cell>
          <cell r="N3748">
            <v>0.86598328916410627</v>
          </cell>
          <cell r="O3748">
            <v>69.530633261158357</v>
          </cell>
          <cell r="Q3748">
            <v>125119.74564249338</v>
          </cell>
        </row>
        <row r="3749">
          <cell r="D3749">
            <v>42829</v>
          </cell>
          <cell r="F3749">
            <v>70399.811476000177</v>
          </cell>
          <cell r="G3749">
            <v>293668.72617799934</v>
          </cell>
          <cell r="H3749">
            <v>0.58677534203335024</v>
          </cell>
          <cell r="I3749">
            <v>95.763840996256775</v>
          </cell>
          <cell r="J3749">
            <v>7886048.0301100034</v>
          </cell>
          <cell r="K3749">
            <v>0.6623800650299837</v>
          </cell>
          <cell r="L3749">
            <v>82.935854249420672</v>
          </cell>
          <cell r="M3749">
            <v>26359156.349438</v>
          </cell>
          <cell r="N3749">
            <v>0.86261991392055726</v>
          </cell>
          <cell r="O3749">
            <v>69.960830036812226</v>
          </cell>
          <cell r="Q3749">
            <v>125119.74564249338</v>
          </cell>
        </row>
        <row r="3750">
          <cell r="D3750">
            <v>42830</v>
          </cell>
          <cell r="F3750">
            <v>68111.350422000236</v>
          </cell>
          <cell r="G3750">
            <v>361780.07659999956</v>
          </cell>
          <cell r="H3750">
            <v>0.5782941369361787</v>
          </cell>
          <cell r="I3750">
            <v>96.098647401554288</v>
          </cell>
          <cell r="J3750">
            <v>7954159.3805320039</v>
          </cell>
          <cell r="K3750">
            <v>0.66115275314566657</v>
          </cell>
          <cell r="L3750">
            <v>83.038983662949576</v>
          </cell>
          <cell r="M3750">
            <v>26236194.283194002</v>
          </cell>
          <cell r="N3750">
            <v>0.85850260459845884</v>
          </cell>
          <cell r="O3750">
            <v>70.485953430579329</v>
          </cell>
          <cell r="Q3750">
            <v>125119.74564249338</v>
          </cell>
        </row>
        <row r="3751">
          <cell r="D3751">
            <v>42831</v>
          </cell>
          <cell r="F3751">
            <v>61262.930777999558</v>
          </cell>
          <cell r="G3751">
            <v>423043.00737799914</v>
          </cell>
          <cell r="H3751">
            <v>0.56351751303742603</v>
          </cell>
          <cell r="I3751">
            <v>96.64051872704043</v>
          </cell>
          <cell r="J3751">
            <v>8015422.3113100035</v>
          </cell>
          <cell r="K3751">
            <v>0.65938732254011545</v>
          </cell>
          <cell r="L3751">
            <v>83.186961402666554</v>
          </cell>
          <cell r="M3751">
            <v>26111922.383108001</v>
          </cell>
          <cell r="N3751">
            <v>0.8543433341686042</v>
          </cell>
          <cell r="O3751">
            <v>71.014627134489544</v>
          </cell>
          <cell r="Q3751">
            <v>125119.74564249338</v>
          </cell>
        </row>
        <row r="3752">
          <cell r="D3752">
            <v>42832</v>
          </cell>
          <cell r="F3752">
            <v>52585.938492000205</v>
          </cell>
          <cell r="G3752">
            <v>475628.94586999936</v>
          </cell>
          <cell r="H3752">
            <v>0.54305570969820205</v>
          </cell>
          <cell r="I3752">
            <v>97.30593324096337</v>
          </cell>
          <cell r="J3752">
            <v>8068008.2498020036</v>
          </cell>
          <cell r="K3752">
            <v>0.65695132577228377</v>
          </cell>
          <cell r="L3752">
            <v>83.390422409677385</v>
          </cell>
          <cell r="M3752">
            <v>25966184.953795999</v>
          </cell>
          <cell r="N3752">
            <v>0.84948272352215515</v>
          </cell>
          <cell r="O3752">
            <v>71.629981863121756</v>
          </cell>
          <cell r="Q3752">
            <v>125119.74564249338</v>
          </cell>
        </row>
        <row r="3753">
          <cell r="D3753">
            <v>42833</v>
          </cell>
          <cell r="F3753">
            <v>60945.289219999839</v>
          </cell>
          <cell r="G3753">
            <v>536574.23508999916</v>
          </cell>
          <cell r="H3753">
            <v>0.53606070761920466</v>
          </cell>
          <cell r="I3753">
            <v>97.51143905886741</v>
          </cell>
          <cell r="J3753">
            <v>8128953.5390220033</v>
          </cell>
          <cell r="K3753">
            <v>0.65523827425961978</v>
          </cell>
          <cell r="L3753">
            <v>83.532992420692509</v>
          </cell>
          <cell r="M3753">
            <v>25855348.073442005</v>
          </cell>
          <cell r="N3753">
            <v>0.84576481494292621</v>
          </cell>
          <cell r="O3753">
            <v>72.098756855079813</v>
          </cell>
          <cell r="Q3753">
            <v>125119.74564249338</v>
          </cell>
        </row>
        <row r="3754">
          <cell r="D3754">
            <v>42834</v>
          </cell>
          <cell r="F3754">
            <v>68991.165410000263</v>
          </cell>
          <cell r="G3754">
            <v>605565.40049999941</v>
          </cell>
          <cell r="H3754">
            <v>0.53776519568905257</v>
          </cell>
          <cell r="I3754">
            <v>97.462372941363327</v>
          </cell>
          <cell r="J3754">
            <v>8197944.7044320032</v>
          </cell>
          <cell r="K3754">
            <v>0.65420149747939538</v>
          </cell>
          <cell r="L3754">
            <v>83.619072695708496</v>
          </cell>
          <cell r="M3754">
            <v>25784910.349482</v>
          </cell>
          <cell r="N3754">
            <v>0.84336908372972474</v>
          </cell>
          <cell r="O3754">
            <v>72.399897781198405</v>
          </cell>
          <cell r="Q3754">
            <v>125119.74564249338</v>
          </cell>
        </row>
        <row r="3755">
          <cell r="D3755">
            <v>42835</v>
          </cell>
          <cell r="F3755">
            <v>50230.958724000127</v>
          </cell>
          <cell r="G3755">
            <v>655796.35922399955</v>
          </cell>
          <cell r="H3755">
            <v>0.52413498433557948</v>
          </cell>
          <cell r="I3755">
            <v>97.83685459669293</v>
          </cell>
          <cell r="J3755">
            <v>8248175.6631560037</v>
          </cell>
          <cell r="K3755">
            <v>0.65170294260946937</v>
          </cell>
          <cell r="L3755">
            <v>83.825873725413686</v>
          </cell>
          <cell r="M3755">
            <v>25676410.260522</v>
          </cell>
          <cell r="N3755">
            <v>0.8397290698227079</v>
          </cell>
          <cell r="O3755">
            <v>72.855990208299332</v>
          </cell>
          <cell r="Q3755">
            <v>125119.74564249338</v>
          </cell>
        </row>
        <row r="3756">
          <cell r="D3756">
            <v>42836</v>
          </cell>
          <cell r="F3756">
            <v>48384.794138000361</v>
          </cell>
          <cell r="G3756">
            <v>704181.1533619999</v>
          </cell>
          <cell r="H3756">
            <v>0.51164161307016875</v>
          </cell>
          <cell r="I3756">
            <v>98.145099595310356</v>
          </cell>
          <cell r="J3756">
            <v>8296560.457294004</v>
          </cell>
          <cell r="K3756">
            <v>0.64910886443704496</v>
          </cell>
          <cell r="L3756">
            <v>84.039602724977613</v>
          </cell>
          <cell r="M3756">
            <v>25564917.893289994</v>
          </cell>
          <cell r="N3756">
            <v>0.83599199673395863</v>
          </cell>
          <cell r="O3756">
            <v>73.322339784846989</v>
          </cell>
          <cell r="Q3756">
            <v>125119.74564249338</v>
          </cell>
        </row>
        <row r="3757">
          <cell r="D3757">
            <v>42837</v>
          </cell>
          <cell r="F3757">
            <v>60112.869601999584</v>
          </cell>
          <cell r="G3757">
            <v>764294.02296399954</v>
          </cell>
          <cell r="H3757">
            <v>0.50904170443503827</v>
          </cell>
          <cell r="I3757">
            <v>98.205173795245386</v>
          </cell>
          <cell r="J3757">
            <v>8356673.3268960034</v>
          </cell>
          <cell r="K3757">
            <v>0.64747377108764381</v>
          </cell>
          <cell r="L3757">
            <v>84.173800821550017</v>
          </cell>
          <cell r="M3757">
            <v>25470757.765325997</v>
          </cell>
          <cell r="N3757">
            <v>0.83282245088699614</v>
          </cell>
          <cell r="O3757">
            <v>73.716286527176933</v>
          </cell>
          <cell r="Q3757">
            <v>125119.74564249338</v>
          </cell>
        </row>
        <row r="3758">
          <cell r="D3758">
            <v>42838</v>
          </cell>
          <cell r="F3758">
            <v>47283.735300000095</v>
          </cell>
          <cell r="G3758">
            <v>811577.7582639996</v>
          </cell>
          <cell r="H3758">
            <v>0.49895448562035516</v>
          </cell>
          <cell r="I3758">
            <v>98.425390599482441</v>
          </cell>
          <cell r="J3758">
            <v>8403957.0621960033</v>
          </cell>
          <cell r="K3758">
            <v>0.64488561960313384</v>
          </cell>
          <cell r="L3758">
            <v>84.385388274322878</v>
          </cell>
          <cell r="M3758">
            <v>25341725.682629995</v>
          </cell>
          <cell r="N3758">
            <v>0.82851350180228445</v>
          </cell>
          <cell r="O3758">
            <v>74.249415696427121</v>
          </cell>
          <cell r="Q3758">
            <v>125119.74564249338</v>
          </cell>
        </row>
        <row r="3759">
          <cell r="D3759">
            <v>42839</v>
          </cell>
          <cell r="F3759">
            <v>57057.085407999824</v>
          </cell>
          <cell r="G3759">
            <v>868634.84367199941</v>
          </cell>
          <cell r="H3759">
            <v>0.49588772465901998</v>
          </cell>
          <cell r="I3759">
            <v>98.488375046542885</v>
          </cell>
          <cell r="J3759">
            <v>8461014.1476040035</v>
          </cell>
          <cell r="K3759">
            <v>0.64308952931794749</v>
          </cell>
          <cell r="L3759">
            <v>84.531616685212413</v>
          </cell>
          <cell r="M3759">
            <v>25196268.111063991</v>
          </cell>
          <cell r="N3759">
            <v>0.82366853737725454</v>
          </cell>
          <cell r="O3759">
            <v>74.845348846265011</v>
          </cell>
          <cell r="Q3759">
            <v>125119.74564249338</v>
          </cell>
        </row>
        <row r="3760">
          <cell r="D3760">
            <v>42840</v>
          </cell>
          <cell r="F3760">
            <v>48912.813255999907</v>
          </cell>
          <cell r="G3760">
            <v>917547.65692799934</v>
          </cell>
          <cell r="H3760">
            <v>0.48889041039119036</v>
          </cell>
          <cell r="I3760">
            <v>98.625361144539895</v>
          </cell>
          <cell r="J3760">
            <v>8509926.9608600028</v>
          </cell>
          <cell r="K3760">
            <v>0.64071409454623185</v>
          </cell>
          <cell r="L3760">
            <v>84.724239558525227</v>
          </cell>
          <cell r="M3760">
            <v>24976113.898937993</v>
          </cell>
          <cell r="N3760">
            <v>0.8163830491214954</v>
          </cell>
          <cell r="O3760">
            <v>75.734029952742546</v>
          </cell>
          <cell r="Q3760">
            <v>125119.74564249338</v>
          </cell>
        </row>
        <row r="3761">
          <cell r="D3761">
            <v>42841</v>
          </cell>
          <cell r="F3761">
            <v>54177.635689999988</v>
          </cell>
          <cell r="G3761">
            <v>971725.29261799937</v>
          </cell>
          <cell r="H3761">
            <v>0.48539765227910403</v>
          </cell>
          <cell r="I3761">
            <v>98.690313767290021</v>
          </cell>
          <cell r="J3761">
            <v>8564104.5965500027</v>
          </cell>
          <cell r="K3761">
            <v>0.63877568695186748</v>
          </cell>
          <cell r="L3761">
            <v>84.880764406709091</v>
          </cell>
          <cell r="M3761">
            <v>24673909.45468799</v>
          </cell>
          <cell r="N3761">
            <v>0.80641749421149223</v>
          </cell>
          <cell r="O3761">
            <v>76.934027342739199</v>
          </cell>
          <cell r="Q3761">
            <v>125119.74564249338</v>
          </cell>
        </row>
        <row r="3762">
          <cell r="D3762">
            <v>42842</v>
          </cell>
          <cell r="F3762">
            <v>41687.413700000652</v>
          </cell>
          <cell r="G3762">
            <v>1013412.706318</v>
          </cell>
          <cell r="H3762">
            <v>0.47644368065360915</v>
          </cell>
          <cell r="I3762">
            <v>98.846735095374584</v>
          </cell>
          <cell r="J3762">
            <v>8605792.010250004</v>
          </cell>
          <cell r="K3762">
            <v>0.63595012331883383</v>
          </cell>
          <cell r="L3762">
            <v>85.107850204062174</v>
          </cell>
          <cell r="M3762">
            <v>24408155.034235992</v>
          </cell>
          <cell r="N3762">
            <v>0.79764526928880486</v>
          </cell>
          <cell r="O3762">
            <v>77.97415559264013</v>
          </cell>
          <cell r="Q3762">
            <v>125119.74564249338</v>
          </cell>
        </row>
        <row r="3763">
          <cell r="D3763">
            <v>42843</v>
          </cell>
          <cell r="F3763">
            <v>42949.923417999205</v>
          </cell>
          <cell r="G3763">
            <v>1056362.6297359993</v>
          </cell>
          <cell r="H3763">
            <v>0.46904517317992162</v>
          </cell>
          <cell r="I3763">
            <v>98.965404064314058</v>
          </cell>
          <cell r="J3763">
            <v>8648741.9336680025</v>
          </cell>
          <cell r="K3763">
            <v>0.63326877393415903</v>
          </cell>
          <cell r="L3763">
            <v>85.322149015898191</v>
          </cell>
          <cell r="M3763">
            <v>24203418.409861993</v>
          </cell>
          <cell r="N3763">
            <v>0.79086876024057229</v>
          </cell>
          <cell r="O3763">
            <v>78.766497327838536</v>
          </cell>
          <cell r="Q3763">
            <v>125119.74564249338</v>
          </cell>
        </row>
        <row r="3764">
          <cell r="D3764">
            <v>42844</v>
          </cell>
          <cell r="F3764">
            <v>49264.046782000347</v>
          </cell>
          <cell r="G3764">
            <v>1105626.6765179997</v>
          </cell>
          <cell r="H3764">
            <v>0.46508148983729042</v>
          </cell>
          <cell r="I3764">
            <v>99.025187748578162</v>
          </cell>
          <cell r="J3764">
            <v>8698005.9804500025</v>
          </cell>
          <cell r="K3764">
            <v>0.63109423705068957</v>
          </cell>
          <cell r="L3764">
            <v>85.495074651020175</v>
          </cell>
          <cell r="M3764">
            <v>24013017.707977995</v>
          </cell>
          <cell r="N3764">
            <v>0.78456211019368005</v>
          </cell>
          <cell r="O3764">
            <v>79.494647809560561</v>
          </cell>
          <cell r="Q3764">
            <v>125119.74564249338</v>
          </cell>
        </row>
        <row r="3765">
          <cell r="D3765">
            <v>42845</v>
          </cell>
          <cell r="F3765">
            <v>39240.910387999851</v>
          </cell>
          <cell r="G3765">
            <v>1144867.5869059996</v>
          </cell>
          <cell r="H3765">
            <v>0.45750875732166502</v>
          </cell>
          <cell r="I3765">
            <v>99.132320176905964</v>
          </cell>
          <cell r="J3765">
            <v>8737246.8908380028</v>
          </cell>
          <cell r="K3765">
            <v>0.62823812877455387</v>
          </cell>
          <cell r="L3765">
            <v>85.721003976275398</v>
          </cell>
          <cell r="M3765">
            <v>23767464.566525999</v>
          </cell>
          <cell r="N3765">
            <v>0.77645506331324199</v>
          </cell>
          <cell r="O3765">
            <v>80.416862324130705</v>
          </cell>
          <cell r="Q3765">
            <v>125119.74564249338</v>
          </cell>
        </row>
        <row r="3766">
          <cell r="D3766">
            <v>42846</v>
          </cell>
          <cell r="F3766">
            <v>35621.072822000271</v>
          </cell>
          <cell r="G3766">
            <v>1180488.6597279999</v>
          </cell>
          <cell r="H3766">
            <v>0.44927957144313357</v>
          </cell>
          <cell r="I3766">
            <v>99.238619412946775</v>
          </cell>
          <cell r="J3766">
            <v>8772867.9636600036</v>
          </cell>
          <cell r="K3766">
            <v>0.62517499442200797</v>
          </cell>
          <cell r="L3766">
            <v>85.961778130164618</v>
          </cell>
          <cell r="M3766">
            <v>23508172.312001999</v>
          </cell>
          <cell r="N3766">
            <v>0.76790098331857093</v>
          </cell>
          <cell r="O3766">
            <v>81.372182646330899</v>
          </cell>
          <cell r="Q3766">
            <v>125119.74564249338</v>
          </cell>
        </row>
        <row r="3767">
          <cell r="D3767">
            <v>42847</v>
          </cell>
          <cell r="F3767">
            <v>38637.712047999506</v>
          </cell>
          <cell r="G3767">
            <v>1219126.3717759994</v>
          </cell>
          <cell r="H3767">
            <v>0.44289440324682966</v>
          </cell>
          <cell r="I3767">
            <v>99.314185572669473</v>
          </cell>
          <cell r="J3767">
            <v>8811505.6757080033</v>
          </cell>
          <cell r="K3767">
            <v>0.62237907403593629</v>
          </cell>
          <cell r="L3767">
            <v>86.180143669338037</v>
          </cell>
          <cell r="M3767">
            <v>23291098.734825999</v>
          </cell>
          <cell r="N3767">
            <v>0.76072769419100883</v>
          </cell>
          <cell r="O3767">
            <v>82.158520155768272</v>
          </cell>
          <cell r="Q3767">
            <v>125119.74564249338</v>
          </cell>
        </row>
        <row r="3768">
          <cell r="D3768">
            <v>42848</v>
          </cell>
          <cell r="F3768">
            <v>45580.778726000652</v>
          </cell>
          <cell r="G3768">
            <v>1264707.150502</v>
          </cell>
          <cell r="H3768">
            <v>0.43947713552940232</v>
          </cell>
          <cell r="I3768">
            <v>99.352248895846643</v>
          </cell>
          <cell r="J3768">
            <v>8857086.4544340037</v>
          </cell>
          <cell r="K3768">
            <v>0.62011824923926551</v>
          </cell>
          <cell r="L3768">
            <v>86.355723857075304</v>
          </cell>
          <cell r="M3768">
            <v>23109538.022351999</v>
          </cell>
          <cell r="N3768">
            <v>0.75471574695979926</v>
          </cell>
          <cell r="O3768">
            <v>82.806715187779119</v>
          </cell>
          <cell r="Q3768">
            <v>125119.74564249338</v>
          </cell>
        </row>
        <row r="3769">
          <cell r="D3769">
            <v>42849</v>
          </cell>
          <cell r="F3769">
            <v>25275.467405999756</v>
          </cell>
          <cell r="G3769">
            <v>1289982.6179079998</v>
          </cell>
          <cell r="H3769">
            <v>0.4295826807364625</v>
          </cell>
          <cell r="I3769">
            <v>99.453550022086873</v>
          </cell>
          <cell r="J3769">
            <v>8882361.9218400028</v>
          </cell>
          <cell r="K3769">
            <v>0.6164873843469536</v>
          </cell>
          <cell r="L3769">
            <v>86.635818365498992</v>
          </cell>
          <cell r="M3769">
            <v>22933156.006077997</v>
          </cell>
          <cell r="N3769">
            <v>0.74887421212184679</v>
          </cell>
          <cell r="O3769">
            <v>83.426734659222973</v>
          </cell>
          <cell r="Q3769">
            <v>125119.74564249338</v>
          </cell>
        </row>
        <row r="3770">
          <cell r="D3770">
            <v>42850</v>
          </cell>
          <cell r="F3770">
            <v>37939.975529999829</v>
          </cell>
          <cell r="G3770">
            <v>1327922.5934379997</v>
          </cell>
          <cell r="H3770">
            <v>0.42452854635184223</v>
          </cell>
          <cell r="I3770">
            <v>99.500423722862024</v>
          </cell>
          <cell r="J3770">
            <v>8920301.8973700032</v>
          </cell>
          <cell r="K3770">
            <v>0.61379046044172958</v>
          </cell>
          <cell r="L3770">
            <v>86.842341024112713</v>
          </cell>
          <cell r="M3770">
            <v>22782358.404527999</v>
          </cell>
          <cell r="N3770">
            <v>0.74386930361650838</v>
          </cell>
          <cell r="O3770">
            <v>83.950042930071078</v>
          </cell>
          <cell r="Q3770">
            <v>125119.74564249338</v>
          </cell>
        </row>
        <row r="3771">
          <cell r="D3771">
            <v>42851</v>
          </cell>
          <cell r="F3771">
            <v>45967.260284000629</v>
          </cell>
          <cell r="G3771">
            <v>1373889.8537220003</v>
          </cell>
          <cell r="H3771">
            <v>0.42233076145976334</v>
          </cell>
          <cell r="I3771">
            <v>99.519826061339359</v>
          </cell>
          <cell r="J3771">
            <v>8966269.1576540042</v>
          </cell>
          <cell r="K3771">
            <v>0.61168720608117988</v>
          </cell>
          <cell r="L3771">
            <v>87.002487881794849</v>
          </cell>
          <cell r="M3771">
            <v>22639598.353244003</v>
          </cell>
          <cell r="N3771">
            <v>0.73912788683359743</v>
          </cell>
          <cell r="O3771">
            <v>84.438892132244717</v>
          </cell>
          <cell r="Q3771">
            <v>125119.74564249338</v>
          </cell>
        </row>
        <row r="3772">
          <cell r="D3772">
            <v>42852</v>
          </cell>
          <cell r="F3772">
            <v>36408.935001999111</v>
          </cell>
          <cell r="G3772">
            <v>1410298.7887239994</v>
          </cell>
          <cell r="H3772">
            <v>0.41746638952181225</v>
          </cell>
          <cell r="I3772">
            <v>99.560727161783745</v>
          </cell>
          <cell r="J3772">
            <v>9002678.0926560033</v>
          </cell>
          <cell r="K3772">
            <v>0.60897299474848965</v>
          </cell>
          <cell r="L3772">
            <v>87.207956589253996</v>
          </cell>
          <cell r="M3772">
            <v>22515078.965985999</v>
          </cell>
          <cell r="N3772">
            <v>0.73498294684853926</v>
          </cell>
          <cell r="O3772">
            <v>84.860617120067445</v>
          </cell>
          <cell r="Q3772">
            <v>125119.74564249338</v>
          </cell>
        </row>
        <row r="3773">
          <cell r="D3773">
            <v>42853</v>
          </cell>
          <cell r="F3773">
            <v>38008.882802000546</v>
          </cell>
          <cell r="G3773">
            <v>1448307.6715259999</v>
          </cell>
          <cell r="H3773">
            <v>0.41340616317161349</v>
          </cell>
          <cell r="I3773">
            <v>99.592781539403276</v>
          </cell>
          <cell r="J3773">
            <v>9040686.9754580036</v>
          </cell>
          <cell r="K3773">
            <v>0.60641165935756236</v>
          </cell>
          <cell r="L3773">
            <v>87.400600664152037</v>
          </cell>
          <cell r="M3773">
            <v>22388311.680408001</v>
          </cell>
          <cell r="N3773">
            <v>0.73076553292121293</v>
          </cell>
          <cell r="O3773">
            <v>85.284223869274939</v>
          </cell>
          <cell r="Q3773">
            <v>125119.74564249338</v>
          </cell>
        </row>
        <row r="3774">
          <cell r="D3774">
            <v>42854</v>
          </cell>
          <cell r="F3774">
            <v>31607.246863999666</v>
          </cell>
          <cell r="G3774">
            <v>1479914.9183899995</v>
          </cell>
          <cell r="H3774">
            <v>0.40786167401437345</v>
          </cell>
          <cell r="I3774">
            <v>99.633620397308349</v>
          </cell>
          <cell r="J3774">
            <v>9072294.2223220039</v>
          </cell>
          <cell r="K3774">
            <v>0.6034671368461092</v>
          </cell>
          <cell r="L3774">
            <v>87.620544921868202</v>
          </cell>
          <cell r="M3774">
            <v>22267071.628159996</v>
          </cell>
          <cell r="N3774">
            <v>0.72672942524158768</v>
          </cell>
          <cell r="O3774">
            <v>85.684341244669653</v>
          </cell>
          <cell r="Q3774">
            <v>125119.74564249338</v>
          </cell>
        </row>
        <row r="3775">
          <cell r="D3775">
            <v>42855</v>
          </cell>
          <cell r="E3775" t="str">
            <v>*</v>
          </cell>
          <cell r="F3775">
            <v>65670.594078000024</v>
          </cell>
          <cell r="G3775">
            <v>1545585.5124679995</v>
          </cell>
          <cell r="H3775">
            <v>0.41176168331954693</v>
          </cell>
          <cell r="I3775">
            <v>99.60524130280433</v>
          </cell>
          <cell r="J3775">
            <v>9137964.8164000046</v>
          </cell>
          <cell r="K3775">
            <v>0.60281833211344882</v>
          </cell>
          <cell r="L3775">
            <v>87.668787506611324</v>
          </cell>
          <cell r="M3775">
            <v>22183841.167757995</v>
          </cell>
          <cell r="N3775">
            <v>0.72393457526828697</v>
          </cell>
          <cell r="O3775">
            <v>85.95833685332704</v>
          </cell>
          <cell r="P3775"/>
          <cell r="Q3775">
            <v>125119.74564249338</v>
          </cell>
        </row>
        <row r="3776">
          <cell r="D3776">
            <v>42856</v>
          </cell>
          <cell r="F3776">
            <v>47889.841462000091</v>
          </cell>
          <cell r="G3776">
            <v>47889.841462000091</v>
          </cell>
          <cell r="H3776">
            <v>0.4462700998904004</v>
          </cell>
          <cell r="I3776">
            <v>99.774064961794977</v>
          </cell>
          <cell r="J3776">
            <v>9185854.6578620039</v>
          </cell>
          <cell r="K3776">
            <v>0.60171789017919242</v>
          </cell>
          <cell r="L3776">
            <v>92.774302223025401</v>
          </cell>
          <cell r="M3776">
            <v>22077713.838415995</v>
          </cell>
          <cell r="N3776">
            <v>0.7204261080200306</v>
          </cell>
          <cell r="O3776">
            <v>85.70889727382287</v>
          </cell>
          <cell r="P3776"/>
          <cell r="Q3776">
            <v>107311.33785069035</v>
          </cell>
        </row>
        <row r="3777">
          <cell r="D3777">
            <v>42857</v>
          </cell>
          <cell r="F3777">
            <v>34561.84663200011</v>
          </cell>
          <cell r="G3777">
            <v>82451.688094000201</v>
          </cell>
          <cell r="H3777">
            <v>0.38417044156471569</v>
          </cell>
          <cell r="I3777">
            <v>99.958521576811336</v>
          </cell>
          <cell r="J3777">
            <v>9220416.504494004</v>
          </cell>
          <cell r="K3777">
            <v>0.59976585724954445</v>
          </cell>
          <cell r="L3777">
            <v>92.892542697543973</v>
          </cell>
          <cell r="M3777">
            <v>21978020.962373998</v>
          </cell>
          <cell r="N3777">
            <v>0.71712803254906043</v>
          </cell>
          <cell r="O3777">
            <v>86.028746420881234</v>
          </cell>
          <cell r="Q3777">
            <v>107311.33785069035</v>
          </cell>
        </row>
        <row r="3778">
          <cell r="D3778">
            <v>42858</v>
          </cell>
          <cell r="F3778">
            <v>37449.59208399964</v>
          </cell>
          <cell r="G3778">
            <v>119901.28017799984</v>
          </cell>
          <cell r="H3778">
            <v>0.37244054722601239</v>
          </cell>
          <cell r="I3778">
            <v>99.971645406740322</v>
          </cell>
          <cell r="J3778">
            <v>9257866.0965780038</v>
          </cell>
          <cell r="K3778">
            <v>0.5980274259064815</v>
          </cell>
          <cell r="L3778">
            <v>92.996907435914153</v>
          </cell>
          <cell r="M3778">
            <v>21907592.826505989</v>
          </cell>
          <cell r="N3778">
            <v>0.71478519948700014</v>
          </cell>
          <cell r="O3778">
            <v>86.253855216038033</v>
          </cell>
          <cell r="Q3778">
            <v>107311.33785069035</v>
          </cell>
        </row>
        <row r="3779">
          <cell r="D3779">
            <v>42859</v>
          </cell>
          <cell r="F3779">
            <v>27259.807492000633</v>
          </cell>
          <cell r="G3779">
            <v>147161.08767000047</v>
          </cell>
          <cell r="H3779">
            <v>0.34283676500882837</v>
          </cell>
          <cell r="I3779">
            <v>99.99023649342287</v>
          </cell>
          <cell r="J3779">
            <v>9285125.9040700048</v>
          </cell>
          <cell r="K3779">
            <v>0.59565923521987141</v>
          </cell>
          <cell r="L3779">
            <v>93.137655864294416</v>
          </cell>
          <cell r="M3779">
            <v>21814549.390033983</v>
          </cell>
          <cell r="N3779">
            <v>0.71170483060757028</v>
          </cell>
          <cell r="O3779">
            <v>86.54714523120883</v>
          </cell>
          <cell r="Q3779">
            <v>107311.33785069035</v>
          </cell>
        </row>
        <row r="3780">
          <cell r="D3780">
            <v>42860</v>
          </cell>
          <cell r="F3780">
            <v>57156.915550000071</v>
          </cell>
          <cell r="G3780">
            <v>204318.00322000054</v>
          </cell>
          <cell r="H3780">
            <v>0.38079481127014225</v>
          </cell>
          <cell r="I3780">
            <v>99.962738964035353</v>
          </cell>
          <cell r="J3780">
            <v>9342282.8196200058</v>
          </cell>
          <cell r="K3780">
            <v>0.5952282733129578</v>
          </cell>
          <cell r="L3780">
            <v>93.163092432295926</v>
          </cell>
          <cell r="M3780">
            <v>21754448.675955988</v>
          </cell>
          <cell r="N3780">
            <v>0.7096995446169162</v>
          </cell>
          <cell r="O3780">
            <v>86.736420378277387</v>
          </cell>
          <cell r="Q3780">
            <v>107311.33785069035</v>
          </cell>
        </row>
        <row r="3781">
          <cell r="D3781">
            <v>42861</v>
          </cell>
          <cell r="F3781">
            <v>54318.371110000131</v>
          </cell>
          <cell r="G3781">
            <v>258636.37433000066</v>
          </cell>
          <cell r="H3781">
            <v>0.40169159430581208</v>
          </cell>
          <cell r="I3781">
            <v>99.929585188118864</v>
          </cell>
          <cell r="J3781">
            <v>9396601.1907300055</v>
          </cell>
          <cell r="K3781">
            <v>0.59462353941323465</v>
          </cell>
          <cell r="L3781">
            <v>93.198693662029399</v>
          </cell>
          <cell r="M3781">
            <v>21671653.086995993</v>
          </cell>
          <cell r="N3781">
            <v>0.70695417714326636</v>
          </cell>
          <cell r="O3781">
            <v>86.993416427224489</v>
          </cell>
          <cell r="Q3781">
            <v>107311.33785069035</v>
          </cell>
        </row>
        <row r="3782">
          <cell r="D3782">
            <v>42862</v>
          </cell>
          <cell r="F3782">
            <v>55656.618377999621</v>
          </cell>
          <cell r="G3782">
            <v>314292.9927080003</v>
          </cell>
          <cell r="H3782">
            <v>0.41839939616405514</v>
          </cell>
          <cell r="I3782">
            <v>99.88787194443519</v>
          </cell>
          <cell r="J3782">
            <v>9452257.8091080058</v>
          </cell>
          <cell r="K3782">
            <v>0.59411107732701463</v>
          </cell>
          <cell r="L3782">
            <v>93.228778781528163</v>
          </cell>
          <cell r="M3782">
            <v>21562787.241151989</v>
          </cell>
          <cell r="N3782">
            <v>0.70335876540047593</v>
          </cell>
          <cell r="O3782">
            <v>87.326220310620187</v>
          </cell>
          <cell r="Q3782">
            <v>107311.33785069035</v>
          </cell>
        </row>
        <row r="3783">
          <cell r="D3783">
            <v>42863</v>
          </cell>
          <cell r="F3783">
            <v>39904.737346000038</v>
          </cell>
          <cell r="G3783">
            <v>354197.73005400033</v>
          </cell>
          <cell r="H3783">
            <v>0.41258190554247398</v>
          </cell>
          <cell r="I3783">
            <v>99.904247778505351</v>
          </cell>
          <cell r="J3783">
            <v>9492162.5464540049</v>
          </cell>
          <cell r="K3783">
            <v>0.59262204832702603</v>
          </cell>
          <cell r="L3783">
            <v>93.315757778914872</v>
          </cell>
          <cell r="M3783">
            <v>21374705.611909993</v>
          </cell>
          <cell r="N3783">
            <v>0.69718001846292132</v>
          </cell>
          <cell r="O3783">
            <v>87.888036562063704</v>
          </cell>
          <cell r="Q3783">
            <v>107311.33785069035</v>
          </cell>
        </row>
        <row r="3784">
          <cell r="D3784">
            <v>42864</v>
          </cell>
          <cell r="F3784">
            <v>44984.66751600003</v>
          </cell>
          <cell r="G3784">
            <v>399182.39757000038</v>
          </cell>
          <cell r="H3784">
            <v>0.41331699537389288</v>
          </cell>
          <cell r="I3784">
            <v>99.902295282084765</v>
          </cell>
          <cell r="J3784">
            <v>9537147.2139700055</v>
          </cell>
          <cell r="K3784">
            <v>0.59146788219657531</v>
          </cell>
          <cell r="L3784">
            <v>93.382728259429982</v>
          </cell>
          <cell r="M3784">
            <v>21144855.026707992</v>
          </cell>
          <cell r="N3784">
            <v>0.68963975078621853</v>
          </cell>
          <cell r="O3784">
            <v>88.556031373630518</v>
          </cell>
          <cell r="Q3784">
            <v>107311.33785069035</v>
          </cell>
        </row>
        <row r="3785">
          <cell r="D3785">
            <v>42865</v>
          </cell>
          <cell r="F3785">
            <v>52491.749465999826</v>
          </cell>
          <cell r="G3785">
            <v>451674.14703600021</v>
          </cell>
          <cell r="H3785">
            <v>0.42090067655707131</v>
          </cell>
          <cell r="I3785">
            <v>99.88015207159026</v>
          </cell>
          <cell r="J3785">
            <v>9589638.9634360056</v>
          </cell>
          <cell r="K3785">
            <v>0.59079146763389701</v>
          </cell>
          <cell r="L3785">
            <v>93.421795208648007</v>
          </cell>
          <cell r="M3785">
            <v>20907149.786853988</v>
          </cell>
          <cell r="N3785">
            <v>0.68184426442258794</v>
          </cell>
          <cell r="O3785">
            <v>89.225869196361842</v>
          </cell>
          <cell r="Q3785">
            <v>107311.33785069035</v>
          </cell>
        </row>
        <row r="3786">
          <cell r="D3786">
            <v>42866</v>
          </cell>
          <cell r="F3786">
            <v>85542.420404000193</v>
          </cell>
          <cell r="G3786">
            <v>537216.56744000036</v>
          </cell>
          <cell r="H3786">
            <v>0.45510447214090505</v>
          </cell>
          <cell r="I3786">
            <v>99.722837050294885</v>
          </cell>
          <cell r="J3786">
            <v>9675181.3838400058</v>
          </cell>
          <cell r="K3786">
            <v>0.59214672669912971</v>
          </cell>
          <cell r="L3786">
            <v>93.343385726929526</v>
          </cell>
          <cell r="M3786">
            <v>20719018.189577986</v>
          </cell>
          <cell r="N3786">
            <v>0.67566639737447698</v>
          </cell>
          <cell r="O3786">
            <v>89.741451265918542</v>
          </cell>
          <cell r="Q3786">
            <v>107311.33785069035</v>
          </cell>
        </row>
        <row r="3787">
          <cell r="D3787">
            <v>42867</v>
          </cell>
          <cell r="F3787">
            <v>57381.332081999484</v>
          </cell>
          <cell r="G3787">
            <v>594597.89952199988</v>
          </cell>
          <cell r="H3787">
            <v>0.46173895463971137</v>
          </cell>
          <cell r="I3787">
            <v>99.678525142622505</v>
          </cell>
          <cell r="J3787">
            <v>9732562.7159220055</v>
          </cell>
          <cell r="K3787">
            <v>0.59177201260806789</v>
          </cell>
          <cell r="L3787">
            <v>93.365119085854872</v>
          </cell>
          <cell r="M3787">
            <v>20419114.692139979</v>
          </cell>
          <cell r="N3787">
            <v>0.66584454747600308</v>
          </cell>
          <cell r="O3787">
            <v>90.532900724734958</v>
          </cell>
          <cell r="Q3787">
            <v>107311.33785069035</v>
          </cell>
        </row>
        <row r="3788">
          <cell r="D3788">
            <v>42868</v>
          </cell>
          <cell r="F3788">
            <v>93707.607060000693</v>
          </cell>
          <cell r="G3788">
            <v>688305.50658200053</v>
          </cell>
          <cell r="H3788">
            <v>0.49339220337605771</v>
          </cell>
          <cell r="I3788">
            <v>99.383120628378222</v>
          </cell>
          <cell r="J3788">
            <v>9826270.3229820058</v>
          </cell>
          <cell r="K3788">
            <v>0.59359659598904968</v>
          </cell>
          <cell r="L3788">
            <v>93.258904911046301</v>
          </cell>
          <cell r="M3788">
            <v>20251845.385721978</v>
          </cell>
          <cell r="N3788">
            <v>0.66034871023501307</v>
          </cell>
          <cell r="O3788">
            <v>90.960430614722839</v>
          </cell>
          <cell r="Q3788">
            <v>107311.33785069035</v>
          </cell>
        </row>
        <row r="3789">
          <cell r="D3789">
            <v>42869</v>
          </cell>
          <cell r="F3789">
            <v>162612.34454599966</v>
          </cell>
          <cell r="G3789">
            <v>850917.85112800018</v>
          </cell>
          <cell r="H3789">
            <v>0.56638792998471466</v>
          </cell>
          <cell r="I3789">
            <v>97.927140241049585</v>
          </cell>
          <cell r="J3789">
            <v>9988882.6675280053</v>
          </cell>
          <cell r="K3789">
            <v>0.59953334221023025</v>
          </cell>
          <cell r="L3789">
            <v>92.906552657724959</v>
          </cell>
          <cell r="M3789">
            <v>20184160.753417976</v>
          </cell>
          <cell r="N3789">
            <v>0.65810049981242968</v>
          </cell>
          <cell r="O3789">
            <v>91.132123726900176</v>
          </cell>
          <cell r="Q3789">
            <v>107311.33785069035</v>
          </cell>
        </row>
        <row r="3790">
          <cell r="D3790">
            <v>42870</v>
          </cell>
          <cell r="F3790">
            <v>74038.758299999594</v>
          </cell>
          <cell r="G3790">
            <v>924956.60942799982</v>
          </cell>
          <cell r="H3790">
            <v>0.57462496691322318</v>
          </cell>
          <cell r="I3790">
            <v>97.672846177946965</v>
          </cell>
          <cell r="J3790">
            <v>10062921.425828004</v>
          </cell>
          <cell r="K3790">
            <v>0.60011193223201942</v>
          </cell>
          <cell r="L3790">
            <v>92.871661043759644</v>
          </cell>
          <cell r="M3790">
            <v>20023343.689335976</v>
          </cell>
          <cell r="N3790">
            <v>0.65281619705585425</v>
          </cell>
          <cell r="O3790">
            <v>91.528324695245928</v>
          </cell>
          <cell r="Q3790">
            <v>107311.33785069035</v>
          </cell>
        </row>
        <row r="3791">
          <cell r="D3791">
            <v>42871</v>
          </cell>
          <cell r="F3791">
            <v>66372.392640000689</v>
          </cell>
          <cell r="G3791">
            <v>991329.0020680005</v>
          </cell>
          <cell r="H3791">
            <v>0.57736734878337403</v>
          </cell>
          <cell r="I3791">
            <v>97.583434157514702</v>
          </cell>
          <cell r="J3791">
            <v>10129293.818468004</v>
          </cell>
          <cell r="K3791">
            <v>0.60022888004033947</v>
          </cell>
          <cell r="L3791">
            <v>92.864596676266046</v>
          </cell>
          <cell r="M3791">
            <v>19862748.467875984</v>
          </cell>
          <cell r="N3791">
            <v>0.64753978849955429</v>
          </cell>
          <cell r="O3791">
            <v>91.913588190164646</v>
          </cell>
          <cell r="Q3791">
            <v>107311.33785069035</v>
          </cell>
        </row>
        <row r="3792">
          <cell r="D3792">
            <v>42872</v>
          </cell>
          <cell r="F3792">
            <v>191968.22727199964</v>
          </cell>
          <cell r="G3792">
            <v>1183297.2293400001</v>
          </cell>
          <cell r="H3792">
            <v>0.64863341345896186</v>
          </cell>
          <cell r="I3792">
            <v>94.334995561785163</v>
          </cell>
          <cell r="J3792">
            <v>10321262.045740005</v>
          </cell>
          <cell r="K3792">
            <v>0.60773972244076579</v>
          </cell>
          <cell r="L3792">
            <v>92.402548694880622</v>
          </cell>
          <cell r="M3792">
            <v>19853505.654533979</v>
          </cell>
          <cell r="N3792">
            <v>0.64719792846698498</v>
          </cell>
          <cell r="O3792">
            <v>91.938191652653572</v>
          </cell>
          <cell r="Q3792">
            <v>107311.33785069035</v>
          </cell>
        </row>
        <row r="3793">
          <cell r="D3793">
            <v>42873</v>
          </cell>
          <cell r="F3793">
            <v>67443.566308000343</v>
          </cell>
          <cell r="G3793">
            <v>1250740.7956480004</v>
          </cell>
          <cell r="H3793">
            <v>0.64751405722760014</v>
          </cell>
          <cell r="I3793">
            <v>94.400747885031848</v>
          </cell>
          <cell r="J3793">
            <v>10388705.612048006</v>
          </cell>
          <cell r="K3793">
            <v>0.60786998336188258</v>
          </cell>
          <cell r="L3793">
            <v>92.39439074630539</v>
          </cell>
          <cell r="M3793">
            <v>19745742.231197983</v>
          </cell>
          <cell r="N3793">
            <v>0.64364467129465119</v>
          </cell>
          <cell r="O3793">
            <v>92.191332050086856</v>
          </cell>
          <cell r="Q3793">
            <v>107311.33785069035</v>
          </cell>
        </row>
        <row r="3794">
          <cell r="D3794">
            <v>42874</v>
          </cell>
          <cell r="F3794">
            <v>71798.703447999884</v>
          </cell>
          <cell r="G3794">
            <v>1322539.4990960003</v>
          </cell>
          <cell r="H3794">
            <v>0.64864853473855399</v>
          </cell>
          <cell r="I3794">
            <v>94.334103954007915</v>
          </cell>
          <cell r="J3794">
            <v>10460504.315496005</v>
          </cell>
          <cell r="K3794">
            <v>0.60825185886260091</v>
          </cell>
          <cell r="L3794">
            <v>92.370446408434717</v>
          </cell>
          <cell r="M3794">
            <v>19648338.701853983</v>
          </cell>
          <cell r="N3794">
            <v>0.64042953565303418</v>
          </cell>
          <cell r="O3794">
            <v>92.416312233317186</v>
          </cell>
          <cell r="Q3794">
            <v>107311.33785069035</v>
          </cell>
        </row>
        <row r="3795">
          <cell r="D3795">
            <v>42875</v>
          </cell>
          <cell r="F3795">
            <v>75646.390528000135</v>
          </cell>
          <cell r="G3795">
            <v>1398185.8896240005</v>
          </cell>
          <cell r="H3795">
            <v>0.65146233269842968</v>
          </cell>
          <cell r="I3795">
            <v>94.166627852884034</v>
          </cell>
          <cell r="J3795">
            <v>10536150.706024006</v>
          </cell>
          <cell r="K3795">
            <v>0.60885134405594099</v>
          </cell>
          <cell r="L3795">
            <v>92.332772323104749</v>
          </cell>
          <cell r="M3795">
            <v>19573580.050001986</v>
          </cell>
          <cell r="N3795">
            <v>0.63795285694302883</v>
          </cell>
          <cell r="O3795">
            <v>92.586976039289979</v>
          </cell>
          <cell r="Q3795">
            <v>107311.33785069035</v>
          </cell>
        </row>
        <row r="3796">
          <cell r="D3796">
            <v>42876</v>
          </cell>
          <cell r="F3796">
            <v>57767.311237999922</v>
          </cell>
          <cell r="G3796">
            <v>1455953.2008620005</v>
          </cell>
          <cell r="H3796">
            <v>0.64607436820345621</v>
          </cell>
          <cell r="I3796">
            <v>94.484594799773021</v>
          </cell>
          <cell r="J3796">
            <v>10593918.017262006</v>
          </cell>
          <cell r="K3796">
            <v>0.60841663114132782</v>
          </cell>
          <cell r="L3796">
            <v>92.360101819557826</v>
          </cell>
          <cell r="M3796">
            <v>19477477.79268799</v>
          </cell>
          <cell r="N3796">
            <v>0.63478088945546907</v>
          </cell>
          <cell r="O3796">
            <v>92.802187525250119</v>
          </cell>
          <cell r="Q3796">
            <v>107311.33785069035</v>
          </cell>
        </row>
        <row r="3797">
          <cell r="D3797">
            <v>42877</v>
          </cell>
          <cell r="F3797">
            <v>47559.131131999697</v>
          </cell>
          <cell r="G3797">
            <v>1503512.3319940001</v>
          </cell>
          <cell r="H3797">
            <v>0.63685227493090346</v>
          </cell>
          <cell r="I3797">
            <v>95.002508748604683</v>
          </cell>
          <cell r="J3797">
            <v>10641477.148394005</v>
          </cell>
          <cell r="K3797">
            <v>0.60740457123020464</v>
          </cell>
          <cell r="L3797">
            <v>92.423515855688393</v>
          </cell>
          <cell r="M3797">
            <v>19373307.19715599</v>
          </cell>
          <cell r="N3797">
            <v>0.63134638440098889</v>
          </cell>
          <cell r="O3797">
            <v>93.030947751793107</v>
          </cell>
          <cell r="Q3797">
            <v>107311.33785069035</v>
          </cell>
        </row>
        <row r="3798">
          <cell r="D3798">
            <v>42878</v>
          </cell>
          <cell r="F3798">
            <v>45512.632126000091</v>
          </cell>
          <cell r="G3798">
            <v>1549024.9641200001</v>
          </cell>
          <cell r="H3798">
            <v>0.6276029432899759</v>
          </cell>
          <cell r="I3798">
            <v>95.488959988551386</v>
          </cell>
          <cell r="J3798">
            <v>10686989.780520005</v>
          </cell>
          <cell r="K3798">
            <v>0.60628873310587783</v>
          </cell>
          <cell r="L3798">
            <v>92.493088240294952</v>
          </cell>
          <cell r="M3798">
            <v>19278521.12531399</v>
          </cell>
          <cell r="N3798">
            <v>0.62821811749771295</v>
          </cell>
          <cell r="O3798">
            <v>93.235449821931098</v>
          </cell>
          <cell r="Q3798">
            <v>107311.33785069035</v>
          </cell>
        </row>
        <row r="3799">
          <cell r="D3799">
            <v>42879</v>
          </cell>
          <cell r="F3799">
            <v>40992.252459999741</v>
          </cell>
          <cell r="G3799">
            <v>1590017.2165799998</v>
          </cell>
          <cell r="H3799">
            <v>0.61736922383429016</v>
          </cell>
          <cell r="I3799">
            <v>95.989353995767317</v>
          </cell>
          <cell r="J3799">
            <v>10727982.032980004</v>
          </cell>
          <cell r="K3799">
            <v>0.60493150302708742</v>
          </cell>
          <cell r="L3799">
            <v>92.577224138971289</v>
          </cell>
          <cell r="M3799">
            <v>19172718.937121995</v>
          </cell>
          <cell r="N3799">
            <v>0.62473128888511131</v>
          </cell>
          <cell r="O3799">
            <v>93.459053254430032</v>
          </cell>
          <cell r="Q3799">
            <v>107311.33785069035</v>
          </cell>
        </row>
        <row r="3800">
          <cell r="D3800">
            <v>42880</v>
          </cell>
          <cell r="F3800">
            <v>64456.822310000149</v>
          </cell>
          <cell r="G3800">
            <v>1654474.03889</v>
          </cell>
          <cell r="H3800">
            <v>0.61670055449014471</v>
          </cell>
          <cell r="I3800">
            <v>96.020686693414461</v>
          </cell>
          <cell r="J3800">
            <v>10792438.855290005</v>
          </cell>
          <cell r="K3800">
            <v>0.6049057660626791</v>
          </cell>
          <cell r="L3800">
            <v>92.578814424655249</v>
          </cell>
          <cell r="M3800">
            <v>19115677.667729996</v>
          </cell>
          <cell r="N3800">
            <v>0.62283364200059188</v>
          </cell>
          <cell r="O3800">
            <v>93.578823905645407</v>
          </cell>
          <cell r="Q3800">
            <v>107311.33785069035</v>
          </cell>
        </row>
        <row r="3801">
          <cell r="D3801">
            <v>42881</v>
          </cell>
          <cell r="F3801">
            <v>67479.620878000002</v>
          </cell>
          <cell r="G3801">
            <v>1721953.659768</v>
          </cell>
          <cell r="H3801">
            <v>0.61716672479009438</v>
          </cell>
          <cell r="I3801">
            <v>95.998860253993001</v>
          </cell>
          <cell r="J3801">
            <v>10859918.476168005</v>
          </cell>
          <cell r="K3801">
            <v>0.60504874883822413</v>
          </cell>
          <cell r="L3801">
            <v>92.56997708957573</v>
          </cell>
          <cell r="M3801">
            <v>19061437.588345997</v>
          </cell>
          <cell r="N3801">
            <v>0.62102749631984322</v>
          </cell>
          <cell r="O3801">
            <v>93.691561779408431</v>
          </cell>
          <cell r="Q3801">
            <v>107311.33785069035</v>
          </cell>
        </row>
        <row r="3802">
          <cell r="D3802">
            <v>42882</v>
          </cell>
          <cell r="F3802">
            <v>35134.676860000298</v>
          </cell>
          <cell r="G3802">
            <v>1757088.3366280003</v>
          </cell>
          <cell r="H3802">
            <v>0.60643494997316716</v>
          </cell>
          <cell r="I3802">
            <v>96.481103346862128</v>
          </cell>
          <cell r="J3802">
            <v>10895053.153028006</v>
          </cell>
          <cell r="K3802">
            <v>0.6033986781156605</v>
          </cell>
          <cell r="L3802">
            <v>92.67160131580799</v>
          </cell>
          <cell r="M3802">
            <v>18974095.520559996</v>
          </cell>
          <cell r="N3802">
            <v>0.61814317128820695</v>
          </cell>
          <cell r="O3802">
            <v>93.869056632906094</v>
          </cell>
          <cell r="Q3802">
            <v>107311.33785069035</v>
          </cell>
        </row>
        <row r="3803">
          <cell r="D3803">
            <v>42883</v>
          </cell>
          <cell r="F3803">
            <v>66537.605583999772</v>
          </cell>
          <cell r="G3803">
            <v>1823625.942212</v>
          </cell>
          <cell r="H3803">
            <v>0.60692093902288324</v>
          </cell>
          <cell r="I3803">
            <v>96.460170833216537</v>
          </cell>
          <cell r="J3803">
            <v>10961590.758612005</v>
          </cell>
          <cell r="K3803">
            <v>0.60349701217097063</v>
          </cell>
          <cell r="L3803">
            <v>92.665567340890391</v>
          </cell>
          <cell r="M3803">
            <v>18909380.733271997</v>
          </cell>
          <cell r="N3803">
            <v>0.61599631878207062</v>
          </cell>
          <cell r="O3803">
            <v>93.999141321594863</v>
          </cell>
          <cell r="Q3803">
            <v>107311.33785069035</v>
          </cell>
        </row>
        <row r="3804">
          <cell r="D3804">
            <v>42884</v>
          </cell>
          <cell r="F3804">
            <v>61304.498284000103</v>
          </cell>
          <cell r="G3804">
            <v>1884930.4404960002</v>
          </cell>
          <cell r="H3804">
            <v>0.60569183739792187</v>
          </cell>
          <cell r="I3804">
            <v>96.512946370564322</v>
          </cell>
          <cell r="J3804">
            <v>11022895.256896006</v>
          </cell>
          <cell r="K3804">
            <v>0.60330777142226433</v>
          </cell>
          <cell r="L3804">
            <v>92.677177028154162</v>
          </cell>
          <cell r="M3804">
            <v>18820120.601640001</v>
          </cell>
          <cell r="N3804">
            <v>0.61305019027840324</v>
          </cell>
          <cell r="O3804">
            <v>94.174843305236294</v>
          </cell>
          <cell r="Q3804">
            <v>107311.33785069035</v>
          </cell>
        </row>
        <row r="3805">
          <cell r="D3805">
            <v>42885</v>
          </cell>
          <cell r="F3805">
            <v>62031.194529999833</v>
          </cell>
          <cell r="G3805">
            <v>1946961.635026</v>
          </cell>
          <cell r="H3805">
            <v>0.60477040420306183</v>
          </cell>
          <cell r="I3805">
            <v>96.552155277699555</v>
          </cell>
          <cell r="J3805">
            <v>11084926.451426005</v>
          </cell>
          <cell r="K3805">
            <v>0.60316028213526396</v>
          </cell>
          <cell r="L3805">
            <v>92.686218083051671</v>
          </cell>
          <cell r="M3805">
            <v>18752265.589399997</v>
          </cell>
          <cell r="N3805">
            <v>0.61080164131527803</v>
          </cell>
          <cell r="O3805">
            <v>94.306755817141635</v>
          </cell>
          <cell r="Q3805">
            <v>107311.33785069035</v>
          </cell>
        </row>
        <row r="3806">
          <cell r="D3806">
            <v>42886</v>
          </cell>
          <cell r="E3806" t="str">
            <v>*</v>
          </cell>
          <cell r="F3806">
            <v>42572.773130000256</v>
          </cell>
          <cell r="G3806">
            <v>1989534.4081560003</v>
          </cell>
          <cell r="H3806">
            <v>0.59805916672710624</v>
          </cell>
          <cell r="I3806">
            <v>96.828619103174248</v>
          </cell>
          <cell r="J3806">
            <v>11127499.224556005</v>
          </cell>
          <cell r="K3806">
            <v>0.60196186733337065</v>
          </cell>
          <cell r="L3806">
            <v>92.759445618904309</v>
          </cell>
          <cell r="M3806">
            <v>18690280.586401995</v>
          </cell>
          <cell r="N3806">
            <v>0.6087445606342119</v>
          </cell>
          <cell r="O3806">
            <v>94.42578006180031</v>
          </cell>
          <cell r="P3806"/>
          <cell r="Q3806">
            <v>107311.33785069035</v>
          </cell>
        </row>
        <row r="3807">
          <cell r="D3807">
            <v>42887</v>
          </cell>
          <cell r="F3807">
            <v>40376.535897999958</v>
          </cell>
          <cell r="G3807">
            <v>40376.535897999958</v>
          </cell>
          <cell r="H3807">
            <v>0.60183042182147195</v>
          </cell>
          <cell r="I3807">
            <v>90.477228527670633</v>
          </cell>
          <cell r="J3807">
            <v>11167875.760454005</v>
          </cell>
          <cell r="K3807">
            <v>0.60196139199951848</v>
          </cell>
          <cell r="L3807">
            <v>93.563730059967426</v>
          </cell>
          <cell r="M3807">
            <v>18634539.967615999</v>
          </cell>
          <cell r="N3807">
            <v>0.60693454064051855</v>
          </cell>
          <cell r="O3807">
            <v>93.848200469519327</v>
          </cell>
          <cell r="P3807"/>
          <cell r="Q3807">
            <v>67089.556183946654</v>
          </cell>
        </row>
        <row r="3808">
          <cell r="D3808">
            <v>42888</v>
          </cell>
          <cell r="F3808">
            <v>62398.150317999578</v>
          </cell>
          <cell r="G3808">
            <v>102774.68621599954</v>
          </cell>
          <cell r="H3808">
            <v>0.76595145401030174</v>
          </cell>
          <cell r="I3808">
            <v>73.167253815703077</v>
          </cell>
          <cell r="J3808">
            <v>11230273.910772005</v>
          </cell>
          <cell r="K3808">
            <v>0.60314363358893375</v>
          </cell>
          <cell r="L3808">
            <v>93.49432263573425</v>
          </cell>
          <cell r="M3808">
            <v>18598054.417808</v>
          </cell>
          <cell r="N3808">
            <v>0.60575163915333696</v>
          </cell>
          <cell r="O3808">
            <v>93.919520450265765</v>
          </cell>
          <cell r="P3808"/>
          <cell r="Q3808">
            <v>67089.556183946654</v>
          </cell>
        </row>
        <row r="3809">
          <cell r="D3809">
            <v>42889</v>
          </cell>
          <cell r="F3809">
            <v>49963.671258000206</v>
          </cell>
          <cell r="G3809">
            <v>152738.35747399973</v>
          </cell>
          <cell r="H3809">
            <v>0.75887796432985066</v>
          </cell>
          <cell r="I3809">
            <v>74.036744337118705</v>
          </cell>
          <cell r="J3809">
            <v>11280237.582030006</v>
          </cell>
          <cell r="K3809">
            <v>0.60365196593928483</v>
          </cell>
          <cell r="L3809">
            <v>93.464343437749264</v>
          </cell>
          <cell r="M3809">
            <v>18561850.392873999</v>
          </cell>
          <cell r="N3809">
            <v>0.60457788593392248</v>
          </cell>
          <cell r="O3809">
            <v>93.989784060765572</v>
          </cell>
          <cell r="P3809"/>
          <cell r="Q3809">
            <v>67089.556183946654</v>
          </cell>
        </row>
        <row r="3810">
          <cell r="D3810">
            <v>42890</v>
          </cell>
          <cell r="F3810">
            <v>48788.967280000536</v>
          </cell>
          <cell r="G3810">
            <v>201527.32475400026</v>
          </cell>
          <cell r="H3810">
            <v>0.75096384674781247</v>
          </cell>
          <cell r="I3810">
            <v>75.001424638171869</v>
          </cell>
          <cell r="J3810">
            <v>11329026.549310006</v>
          </cell>
          <cell r="K3810">
            <v>0.60409402291795389</v>
          </cell>
          <cell r="L3810">
            <v>93.438206466057537</v>
          </cell>
          <cell r="M3810">
            <v>18503393.885148004</v>
          </cell>
          <cell r="N3810">
            <v>0.60267931963842358</v>
          </cell>
          <cell r="O3810">
            <v>94.102372733186542</v>
          </cell>
          <cell r="P3810"/>
          <cell r="Q3810">
            <v>67089.556183946654</v>
          </cell>
        </row>
        <row r="3811">
          <cell r="D3811">
            <v>42891</v>
          </cell>
          <cell r="F3811">
            <v>64975.60603599919</v>
          </cell>
          <cell r="G3811">
            <v>266502.93078999943</v>
          </cell>
          <cell r="H3811">
            <v>0.79446920191065107</v>
          </cell>
          <cell r="I3811">
            <v>69.605070334391939</v>
          </cell>
          <cell r="J3811">
            <v>11394002.155346006</v>
          </cell>
          <cell r="K3811">
            <v>0.60539296655957031</v>
          </cell>
          <cell r="L3811">
            <v>93.361048044426425</v>
          </cell>
          <cell r="M3811">
            <v>18471146.107092004</v>
          </cell>
          <cell r="N3811">
            <v>0.60163437887954885</v>
          </cell>
          <cell r="O3811">
            <v>94.163779043891836</v>
          </cell>
          <cell r="P3811"/>
          <cell r="Q3811">
            <v>67089.556183946654</v>
          </cell>
        </row>
        <row r="3812">
          <cell r="D3812">
            <v>42892</v>
          </cell>
          <cell r="F3812">
            <v>67692.613684000346</v>
          </cell>
          <cell r="G3812">
            <v>334195.54447399976</v>
          </cell>
          <cell r="H3812">
            <v>0.83022247545678562</v>
          </cell>
          <cell r="I3812">
            <v>65.057456691240361</v>
          </cell>
          <cell r="J3812">
            <v>11461694.769030007</v>
          </cell>
          <cell r="K3812">
            <v>0.60682653146719323</v>
          </cell>
          <cell r="L3812">
            <v>93.275274266141551</v>
          </cell>
          <cell r="M3812">
            <v>18450065.676874001</v>
          </cell>
          <cell r="N3812">
            <v>0.60095316073906291</v>
          </cell>
          <cell r="O3812">
            <v>94.203596825782199</v>
          </cell>
          <cell r="P3812"/>
          <cell r="Q3812">
            <v>67089.556183946654</v>
          </cell>
        </row>
        <row r="3813">
          <cell r="D3813">
            <v>42893</v>
          </cell>
          <cell r="F3813">
            <v>31818.615683999666</v>
          </cell>
          <cell r="G3813">
            <v>366014.16015799943</v>
          </cell>
          <cell r="H3813">
            <v>0.77937223227510366</v>
          </cell>
          <cell r="I3813">
            <v>71.500961055386881</v>
          </cell>
          <cell r="J3813">
            <v>11493513.384714006</v>
          </cell>
          <cell r="K3813">
            <v>0.60635736240467708</v>
          </cell>
          <cell r="L3813">
            <v>93.30341727210201</v>
          </cell>
          <cell r="M3813">
            <v>18404164.566312004</v>
          </cell>
          <cell r="N3813">
            <v>0.59946346707365294</v>
          </cell>
          <cell r="O3813">
            <v>94.29008180220147</v>
          </cell>
          <cell r="P3813"/>
          <cell r="Q3813">
            <v>67089.556183946654</v>
          </cell>
        </row>
        <row r="3814">
          <cell r="D3814">
            <v>42894</v>
          </cell>
          <cell r="F3814">
            <v>32083.742932000358</v>
          </cell>
          <cell r="G3814">
            <v>398097.9030899998</v>
          </cell>
          <cell r="H3814">
            <v>0.74172852999372207</v>
          </cell>
          <cell r="I3814">
            <v>76.11514130418297</v>
          </cell>
          <cell r="J3814">
            <v>11525597.127646007</v>
          </cell>
          <cell r="K3814">
            <v>0.60590544064103868</v>
          </cell>
          <cell r="L3814">
            <v>93.330459977810349</v>
          </cell>
          <cell r="M3814">
            <v>18362363.143184002</v>
          </cell>
          <cell r="N3814">
            <v>0.5981072835046346</v>
          </cell>
          <cell r="O3814">
            <v>94.368113448917768</v>
          </cell>
          <cell r="P3814"/>
          <cell r="Q3814">
            <v>67089.556183946654</v>
          </cell>
        </row>
        <row r="3815">
          <cell r="D3815">
            <v>42895</v>
          </cell>
          <cell r="F3815">
            <v>34522.308751999721</v>
          </cell>
          <cell r="G3815">
            <v>432620.21184199955</v>
          </cell>
          <cell r="H3815">
            <v>0.71648875266208545</v>
          </cell>
          <cell r="I3815">
            <v>79.08196287262021</v>
          </cell>
          <cell r="J3815">
            <v>11560119.436398007</v>
          </cell>
          <cell r="K3815">
            <v>0.60558444133340772</v>
          </cell>
          <cell r="L3815">
            <v>93.349629187392324</v>
          </cell>
          <cell r="M3815">
            <v>18319405.862470001</v>
          </cell>
          <cell r="N3815">
            <v>0.59671342608065314</v>
          </cell>
          <cell r="O3815">
            <v>94.447615841782152</v>
          </cell>
          <cell r="P3815"/>
          <cell r="Q3815">
            <v>67089.556183946654</v>
          </cell>
        </row>
        <row r="3816">
          <cell r="D3816">
            <v>42896</v>
          </cell>
          <cell r="F3816">
            <v>43637.513102000019</v>
          </cell>
          <cell r="G3816">
            <v>476257.72494399955</v>
          </cell>
          <cell r="H3816">
            <v>0.70988355272196535</v>
          </cell>
          <cell r="I3816">
            <v>79.837229209065015</v>
          </cell>
          <cell r="J3816">
            <v>11603756.949500008</v>
          </cell>
          <cell r="K3816">
            <v>0.60574152407594106</v>
          </cell>
          <cell r="L3816">
            <v>93.34025269783406</v>
          </cell>
          <cell r="M3816">
            <v>18287851.896063995</v>
          </cell>
          <cell r="N3816">
            <v>0.59569098422999378</v>
          </cell>
          <cell r="O3816">
            <v>94.505484759902913</v>
          </cell>
          <cell r="P3816"/>
          <cell r="Q3816">
            <v>67089.556183946654</v>
          </cell>
        </row>
        <row r="3817">
          <cell r="D3817">
            <v>42897</v>
          </cell>
          <cell r="F3817">
            <v>55615.623654000097</v>
          </cell>
          <cell r="G3817">
            <v>531873.34859799966</v>
          </cell>
          <cell r="H3817">
            <v>0.72071012762770303</v>
          </cell>
          <cell r="I3817">
            <v>78.594397082042647</v>
          </cell>
          <cell r="J3817">
            <v>11659372.573154008</v>
          </cell>
          <cell r="K3817">
            <v>0.60652061174402849</v>
          </cell>
          <cell r="L3817">
            <v>93.293632680045619</v>
          </cell>
          <cell r="M3817">
            <v>18267078.057657998</v>
          </cell>
          <cell r="N3817">
            <v>0.59501966871738787</v>
          </cell>
          <cell r="O3817">
            <v>94.543273970131906</v>
          </cell>
          <cell r="P3817"/>
          <cell r="Q3817">
            <v>67089.556183946654</v>
          </cell>
        </row>
        <row r="3818">
          <cell r="D3818">
            <v>42898</v>
          </cell>
          <cell r="F3818">
            <v>32364.342644000186</v>
          </cell>
          <cell r="G3818">
            <v>564237.69124199986</v>
          </cell>
          <cell r="H3818">
            <v>0.70085137356671012</v>
          </cell>
          <cell r="I3818">
            <v>80.854126996260106</v>
          </cell>
          <cell r="J3818">
            <v>11691736.915798008</v>
          </cell>
          <cell r="K3818">
            <v>0.60608895513922612</v>
          </cell>
          <cell r="L3818">
            <v>93.319486367150176</v>
          </cell>
          <cell r="M3818">
            <v>18224161.821063995</v>
          </cell>
          <cell r="N3818">
            <v>0.59362708286897092</v>
          </cell>
          <cell r="O3818">
            <v>94.621143098443511</v>
          </cell>
          <cell r="P3818"/>
          <cell r="Q3818">
            <v>67089.556183946654</v>
          </cell>
        </row>
        <row r="3819">
          <cell r="D3819">
            <v>42899</v>
          </cell>
          <cell r="F3819">
            <v>25492.739110000337</v>
          </cell>
          <cell r="G3819">
            <v>589730.43035200017</v>
          </cell>
          <cell r="H3819">
            <v>0.67616901702952292</v>
          </cell>
          <cell r="I3819">
            <v>83.529991320157592</v>
          </cell>
          <cell r="J3819">
            <v>11717229.654908009</v>
          </cell>
          <cell r="K3819">
            <v>0.60530530754745737</v>
          </cell>
          <cell r="L3819">
            <v>93.366271843249805</v>
          </cell>
          <cell r="M3819">
            <v>18171335.217975993</v>
          </cell>
          <cell r="N3819">
            <v>0.59191165246677169</v>
          </cell>
          <cell r="O3819">
            <v>94.716098667245433</v>
          </cell>
          <cell r="P3819"/>
          <cell r="Q3819">
            <v>67089.556183946654</v>
          </cell>
        </row>
        <row r="3820">
          <cell r="D3820">
            <v>42900</v>
          </cell>
          <cell r="F3820">
            <v>47710.623641999569</v>
          </cell>
          <cell r="G3820">
            <v>637441.05399399973</v>
          </cell>
          <cell r="H3820">
            <v>0.67866753704370375</v>
          </cell>
          <cell r="I3820">
            <v>83.266459514382404</v>
          </cell>
          <cell r="J3820">
            <v>11764940.278550008</v>
          </cell>
          <cell r="K3820">
            <v>0.60567087201703584</v>
          </cell>
          <cell r="L3820">
            <v>93.344470982927305</v>
          </cell>
          <cell r="M3820">
            <v>18156753.902155999</v>
          </cell>
          <cell r="N3820">
            <v>0.59144200140822711</v>
          </cell>
          <cell r="O3820">
            <v>94.741909881457005</v>
          </cell>
          <cell r="P3820"/>
          <cell r="Q3820">
            <v>67089.556183946654</v>
          </cell>
        </row>
        <row r="3821">
          <cell r="D3821">
            <v>42901</v>
          </cell>
          <cell r="F3821">
            <v>18723.012555999609</v>
          </cell>
          <cell r="G3821">
            <v>656164.06654999929</v>
          </cell>
          <cell r="H3821">
            <v>0.6520280292717231</v>
          </cell>
          <cell r="I3821">
            <v>85.982947885163199</v>
          </cell>
          <cell r="J3821">
            <v>11783663.291106008</v>
          </cell>
          <cell r="K3821">
            <v>0.60454674527648045</v>
          </cell>
          <cell r="L3821">
            <v>93.411374879671172</v>
          </cell>
          <cell r="M3821">
            <v>18094335.829409994</v>
          </cell>
          <cell r="N3821">
            <v>0.58941408309096532</v>
          </cell>
          <cell r="O3821">
            <v>94.852445222264819</v>
          </cell>
          <cell r="P3821"/>
          <cell r="Q3821">
            <v>67089.556183946654</v>
          </cell>
        </row>
        <row r="3822">
          <cell r="D3822">
            <v>42902</v>
          </cell>
          <cell r="F3822">
            <v>4855.3089740000451</v>
          </cell>
          <cell r="G3822">
            <v>661019.37552399933</v>
          </cell>
          <cell r="H3822">
            <v>0.61579943764981415</v>
          </cell>
          <cell r="I3822">
            <v>89.314865812974148</v>
          </cell>
          <cell r="J3822">
            <v>11788518.600080008</v>
          </cell>
          <cell r="K3822">
            <v>0.60272130485812847</v>
          </cell>
          <cell r="L3822">
            <v>93.519167588748132</v>
          </cell>
          <cell r="M3822">
            <v>18038134.799919996</v>
          </cell>
          <cell r="N3822">
            <v>0.58758864723887017</v>
          </cell>
          <cell r="O3822">
            <v>94.950674190119685</v>
          </cell>
          <cell r="P3822"/>
          <cell r="Q3822">
            <v>67089.556183946654</v>
          </cell>
        </row>
        <row r="3823">
          <cell r="D3823">
            <v>42903</v>
          </cell>
          <cell r="F3823">
            <v>42875.751320000483</v>
          </cell>
          <cell r="G3823">
            <v>703895.12684399984</v>
          </cell>
          <cell r="H3823">
            <v>0.61716902081122282</v>
          </cell>
          <cell r="I3823">
            <v>89.197111991211329</v>
          </cell>
          <cell r="J3823">
            <v>11831394.351400008</v>
          </cell>
          <cell r="K3823">
            <v>0.60284560209098093</v>
          </cell>
          <cell r="L3823">
            <v>93.511861229068089</v>
          </cell>
          <cell r="M3823">
            <v>18009591.26182</v>
          </cell>
          <cell r="N3823">
            <v>0.58666412392388811</v>
          </cell>
          <cell r="O3823">
            <v>94.999965782454382</v>
          </cell>
          <cell r="P3823"/>
          <cell r="Q3823">
            <v>67089.556183946654</v>
          </cell>
        </row>
        <row r="3824">
          <cell r="D3824">
            <v>42904</v>
          </cell>
          <cell r="F3824">
            <v>30117.699382000385</v>
          </cell>
          <cell r="G3824">
            <v>734012.82622600021</v>
          </cell>
          <cell r="H3824">
            <v>0.6078217335956454</v>
          </cell>
          <cell r="I3824">
            <v>89.987381417224796</v>
          </cell>
          <cell r="J3824">
            <v>11861512.050782008</v>
          </cell>
          <cell r="K3824">
            <v>0.60232120540035905</v>
          </cell>
          <cell r="L3824">
            <v>93.542652805244842</v>
          </cell>
          <cell r="M3824">
            <v>17962010.720936</v>
          </cell>
          <cell r="N3824">
            <v>0.58511944624888423</v>
          </cell>
          <cell r="O3824">
            <v>95.081635107168566</v>
          </cell>
          <cell r="P3824"/>
          <cell r="Q3824">
            <v>67089.556183946654</v>
          </cell>
        </row>
        <row r="3825">
          <cell r="D3825">
            <v>42905</v>
          </cell>
          <cell r="F3825">
            <v>28704.467371999959</v>
          </cell>
          <cell r="G3825">
            <v>762717.29359800019</v>
          </cell>
          <cell r="H3825">
            <v>0.59834969458527809</v>
          </cell>
          <cell r="I3825">
            <v>90.755738765958725</v>
          </cell>
          <cell r="J3825">
            <v>11890216.518154008</v>
          </cell>
          <cell r="K3825">
            <v>0.60172885006707355</v>
          </cell>
          <cell r="L3825">
            <v>93.577330187516267</v>
          </cell>
          <cell r="M3825">
            <v>17911801.675517999</v>
          </cell>
          <cell r="N3825">
            <v>0.58348911546394688</v>
          </cell>
          <cell r="O3825">
            <v>95.166903242804082</v>
          </cell>
          <cell r="P3825"/>
          <cell r="Q3825">
            <v>67089.556183946654</v>
          </cell>
        </row>
        <row r="3826">
          <cell r="D3826">
            <v>42906</v>
          </cell>
          <cell r="F3826">
            <v>16375.67710999946</v>
          </cell>
          <cell r="G3826">
            <v>779092.97070799966</v>
          </cell>
          <cell r="H3826">
            <v>0.5806365513671583</v>
          </cell>
          <cell r="I3826">
            <v>92.102744789413563</v>
          </cell>
          <cell r="J3826">
            <v>11906592.195264008</v>
          </cell>
          <cell r="K3826">
            <v>0.60051869086402387</v>
          </cell>
          <cell r="L3826">
            <v>93.647829775987276</v>
          </cell>
          <cell r="M3826">
            <v>17883306.635563996</v>
          </cell>
          <cell r="N3826">
            <v>0.58256611020089666</v>
          </cell>
          <cell r="O3826">
            <v>95.214754847042116</v>
          </cell>
          <cell r="P3826"/>
          <cell r="Q3826">
            <v>67089.556183946654</v>
          </cell>
        </row>
        <row r="3827">
          <cell r="D3827">
            <v>42907</v>
          </cell>
          <cell r="F3827">
            <v>42369.094168000091</v>
          </cell>
          <cell r="G3827">
            <v>821462.0648759997</v>
          </cell>
          <cell r="H3827">
            <v>0.58306006790862475</v>
          </cell>
          <cell r="I3827">
            <v>91.925455474064293</v>
          </cell>
          <cell r="J3827">
            <v>11948961.289432008</v>
          </cell>
          <cell r="K3827">
            <v>0.60062327181929509</v>
          </cell>
          <cell r="L3827">
            <v>93.641755547831636</v>
          </cell>
          <cell r="M3827">
            <v>17860443.191801995</v>
          </cell>
          <cell r="N3827">
            <v>0.58182654470757855</v>
          </cell>
          <cell r="O3827">
            <v>95.252876160785789</v>
          </cell>
          <cell r="P3827"/>
          <cell r="Q3827">
            <v>67089.556183946654</v>
          </cell>
        </row>
        <row r="3828">
          <cell r="D3828">
            <v>42908</v>
          </cell>
          <cell r="F3828">
            <v>25263.739727999797</v>
          </cell>
          <cell r="G3828">
            <v>846725.80460399948</v>
          </cell>
          <cell r="H3828">
            <v>0.57367403754145674</v>
          </cell>
          <cell r="I3828">
            <v>92.599589941978806</v>
          </cell>
          <cell r="J3828">
            <v>11974225.029160008</v>
          </cell>
          <cell r="K3828">
            <v>0.59987022645275756</v>
          </cell>
          <cell r="L3828">
            <v>93.68541637242032</v>
          </cell>
          <cell r="M3828">
            <v>17833199.776479997</v>
          </cell>
          <cell r="N3828">
            <v>0.58094428150833133</v>
          </cell>
          <cell r="O3828">
            <v>95.298096978534019</v>
          </cell>
          <cell r="P3828"/>
          <cell r="Q3828">
            <v>67089.556183946654</v>
          </cell>
        </row>
        <row r="3829">
          <cell r="D3829">
            <v>42909</v>
          </cell>
          <cell r="F3829">
            <v>16768.126220000115</v>
          </cell>
          <cell r="G3829">
            <v>863493.93082399957</v>
          </cell>
          <cell r="H3829">
            <v>0.55959849072061085</v>
          </cell>
          <cell r="I3829">
            <v>93.547060288437777</v>
          </cell>
          <cell r="J3829">
            <v>11990993.155380009</v>
          </cell>
          <cell r="K3829">
            <v>0.59869804874724541</v>
          </cell>
          <cell r="L3829">
            <v>93.753021048402161</v>
          </cell>
          <cell r="M3829">
            <v>17794911.128253993</v>
          </cell>
          <cell r="N3829">
            <v>0.57970218352107827</v>
          </cell>
          <cell r="O3829">
            <v>95.361289967971473</v>
          </cell>
          <cell r="P3829"/>
          <cell r="Q3829">
            <v>67089.556183946654</v>
          </cell>
        </row>
        <row r="3830">
          <cell r="D3830">
            <v>42910</v>
          </cell>
          <cell r="F3830">
            <v>24697.495263999786</v>
          </cell>
          <cell r="G3830">
            <v>888191.42608799937</v>
          </cell>
          <cell r="H3830">
            <v>0.55162052325299693</v>
          </cell>
          <cell r="I3830">
            <v>94.05008062763045</v>
          </cell>
          <cell r="J3830">
            <v>12015690.650644008</v>
          </cell>
          <cell r="K3830">
            <v>0.59792828130342768</v>
          </cell>
          <cell r="L3830">
            <v>93.797180414439822</v>
          </cell>
          <cell r="M3830">
            <v>17767901.949201997</v>
          </cell>
          <cell r="N3830">
            <v>0.57882751608961158</v>
          </cell>
          <cell r="O3830">
            <v>95.405459310475578</v>
          </cell>
          <cell r="P3830"/>
          <cell r="Q3830">
            <v>67089.556183946654</v>
          </cell>
        </row>
        <row r="3831">
          <cell r="D3831">
            <v>42911</v>
          </cell>
          <cell r="F3831">
            <v>23064.919642000088</v>
          </cell>
          <cell r="G3831">
            <v>911256.34572999948</v>
          </cell>
          <cell r="H3831">
            <v>0.54330742223514517</v>
          </cell>
          <cell r="I3831">
            <v>94.548041733112228</v>
          </cell>
          <cell r="J3831">
            <v>12038755.570286008</v>
          </cell>
          <cell r="K3831">
            <v>0.59708266616138406</v>
          </cell>
          <cell r="L3831">
            <v>93.845474780868301</v>
          </cell>
          <cell r="M3831">
            <v>17734758.677122001</v>
          </cell>
          <cell r="N3831">
            <v>0.57775299988763973</v>
          </cell>
          <cell r="O3831">
            <v>95.459347704991956</v>
          </cell>
          <cell r="P3831"/>
          <cell r="Q3831">
            <v>67089.556183946654</v>
          </cell>
        </row>
        <row r="3832">
          <cell r="D3832">
            <v>42912</v>
          </cell>
          <cell r="F3832">
            <v>20269.577129999936</v>
          </cell>
          <cell r="G3832">
            <v>931525.92285999947</v>
          </cell>
          <cell r="H3832">
            <v>0.53403125833425902</v>
          </cell>
          <cell r="I3832">
            <v>95.072242857271149</v>
          </cell>
          <cell r="J3832">
            <v>12059025.147416007</v>
          </cell>
          <cell r="K3832">
            <v>0.59610447978395731</v>
          </cell>
          <cell r="L3832">
            <v>93.901058151862046</v>
          </cell>
          <cell r="M3832">
            <v>17675303.336333998</v>
          </cell>
          <cell r="N3832">
            <v>0.57582127685888673</v>
          </cell>
          <cell r="O3832">
            <v>95.555193972048684</v>
          </cell>
          <cell r="P3832"/>
          <cell r="Q3832">
            <v>67089.556183946654</v>
          </cell>
        </row>
        <row r="3833">
          <cell r="D3833">
            <v>42913</v>
          </cell>
          <cell r="F3833">
            <v>29316.554212000716</v>
          </cell>
          <cell r="G3833">
            <v>960842.47707200015</v>
          </cell>
          <cell r="H3833">
            <v>0.53043663476476222</v>
          </cell>
          <cell r="I3833">
            <v>95.266505388415951</v>
          </cell>
          <cell r="J3833">
            <v>12088341.701628007</v>
          </cell>
          <cell r="K3833">
            <v>0.59557849405545282</v>
          </cell>
          <cell r="L3833">
            <v>93.930820960030175</v>
          </cell>
          <cell r="M3833">
            <v>17654603.353348002</v>
          </cell>
          <cell r="N3833">
            <v>0.57515209205417872</v>
          </cell>
          <cell r="O3833">
            <v>95.588088147414837</v>
          </cell>
          <cell r="P3833"/>
          <cell r="Q3833">
            <v>67089.556183946654</v>
          </cell>
        </row>
        <row r="3834">
          <cell r="D3834">
            <v>42914</v>
          </cell>
          <cell r="F3834">
            <v>34744.246739999922</v>
          </cell>
          <cell r="G3834">
            <v>995586.72381200013</v>
          </cell>
          <cell r="H3834">
            <v>0.5299881342199062</v>
          </cell>
          <cell r="I3834">
            <v>95.290397290938188</v>
          </cell>
          <cell r="J3834">
            <v>12123085.948368007</v>
          </cell>
          <cell r="K3834">
            <v>0.59532250915079155</v>
          </cell>
          <cell r="L3834">
            <v>93.945274138234041</v>
          </cell>
          <cell r="M3834">
            <v>17659983.792456001</v>
          </cell>
          <cell r="N3834">
            <v>0.57533255147054341</v>
          </cell>
          <cell r="O3834">
            <v>95.579233182939475</v>
          </cell>
          <cell r="P3834"/>
          <cell r="Q3834">
            <v>67089.556183946654</v>
          </cell>
        </row>
        <row r="3835">
          <cell r="D3835">
            <v>42915</v>
          </cell>
          <cell r="F3835">
            <v>31417.335347999586</v>
          </cell>
          <cell r="G3835">
            <v>1027004.0591599997</v>
          </cell>
          <cell r="H3835">
            <v>0.52786059543134523</v>
          </cell>
          <cell r="I3835">
            <v>95.402688769001983</v>
          </cell>
          <cell r="J3835">
            <v>12154503.283716006</v>
          </cell>
          <cell r="K3835">
            <v>0.59490536885407352</v>
          </cell>
          <cell r="L3835">
            <v>93.968781879014941</v>
          </cell>
          <cell r="M3835">
            <v>17644553.589164</v>
          </cell>
          <cell r="N3835">
            <v>0.57483503232823419</v>
          </cell>
          <cell r="O3835">
            <v>95.603618022250032</v>
          </cell>
          <cell r="P3835"/>
          <cell r="Q3835">
            <v>67089.556183946654</v>
          </cell>
        </row>
        <row r="3836">
          <cell r="D3836">
            <v>42916</v>
          </cell>
          <cell r="E3836" t="str">
            <v>*</v>
          </cell>
          <cell r="F3836">
            <v>47257.111615999791</v>
          </cell>
          <cell r="G3836">
            <v>1074261.1707759995</v>
          </cell>
          <cell r="H3836">
            <v>0.53374485880265421</v>
          </cell>
          <cell r="I3836">
            <v>95.087901749123603</v>
          </cell>
          <cell r="J3836">
            <v>12201760.395332007</v>
          </cell>
          <cell r="K3836">
            <v>0.59526370368483128</v>
          </cell>
          <cell r="L3836">
            <v>93.948591427125621</v>
          </cell>
          <cell r="M3836">
            <v>17652988.501294002</v>
          </cell>
          <cell r="N3836">
            <v>0.57511500352004075</v>
          </cell>
          <cell r="O3836">
            <v>95.589906616079048</v>
          </cell>
          <cell r="P3836"/>
          <cell r="Q3836">
            <v>67089.556183946654</v>
          </cell>
        </row>
        <row r="3837">
          <cell r="D3837">
            <v>42917</v>
          </cell>
          <cell r="F3837">
            <v>17630.889559999916</v>
          </cell>
          <cell r="G3837">
            <v>17630.889559999916</v>
          </cell>
          <cell r="H3837">
            <v>0.5977559016351216</v>
          </cell>
          <cell r="I3837">
            <v>84.611574882914041</v>
          </cell>
          <cell r="J3837">
            <v>12219391.284892006</v>
          </cell>
          <cell r="K3837">
            <v>0.59526728461069467</v>
          </cell>
          <cell r="L3837">
            <v>93.88350275181584</v>
          </cell>
          <cell r="M3837">
            <v>17624079.636909999</v>
          </cell>
          <cell r="N3837">
            <v>0.57417970090144699</v>
          </cell>
          <cell r="O3837">
            <v>95.294950133605198</v>
          </cell>
          <cell r="P3837"/>
          <cell r="Q3837">
            <v>29495.132564600011</v>
          </cell>
        </row>
        <row r="3838">
          <cell r="D3838">
            <v>42918</v>
          </cell>
          <cell r="F3838">
            <v>33042.621928000131</v>
          </cell>
          <cell r="G3838">
            <v>50673.511488000047</v>
          </cell>
          <cell r="H3838">
            <v>0.85901481163061932</v>
          </cell>
          <cell r="I3838">
            <v>52.731944092253599</v>
          </cell>
          <cell r="J3838">
            <v>12252433.906820007</v>
          </cell>
          <cell r="K3838">
            <v>0.59602056012990667</v>
          </cell>
          <cell r="L3838">
            <v>93.840264550508152</v>
          </cell>
          <cell r="M3838">
            <v>17614003.248764001</v>
          </cell>
          <cell r="N3838">
            <v>0.57385793239954452</v>
          </cell>
          <cell r="O3838">
            <v>95.311266735699078</v>
          </cell>
          <cell r="P3838"/>
          <cell r="Q3838">
            <v>29495.132564600011</v>
          </cell>
        </row>
        <row r="3839">
          <cell r="D3839">
            <v>42919</v>
          </cell>
          <cell r="F3839">
            <v>32464.222740000154</v>
          </cell>
          <cell r="G3839">
            <v>83137.734228000205</v>
          </cell>
          <cell r="H3839">
            <v>0.93956445238224284</v>
          </cell>
          <cell r="I3839">
            <v>43.382890159659603</v>
          </cell>
          <cell r="J3839">
            <v>12284898.129560007</v>
          </cell>
          <cell r="K3839">
            <v>0.59674358119763915</v>
          </cell>
          <cell r="L3839">
            <v>93.798590604518978</v>
          </cell>
          <cell r="M3839">
            <v>17592482.198066004</v>
          </cell>
          <cell r="N3839">
            <v>0.57316328934513927</v>
          </cell>
          <cell r="O3839">
            <v>95.346367729449796</v>
          </cell>
          <cell r="P3839"/>
          <cell r="Q3839">
            <v>29495.132564600011</v>
          </cell>
        </row>
        <row r="3840">
          <cell r="D3840">
            <v>42920</v>
          </cell>
          <cell r="F3840">
            <v>22375.748725999605</v>
          </cell>
          <cell r="G3840">
            <v>105513.4829539998</v>
          </cell>
          <cell r="H3840">
            <v>0.89432962136129568</v>
          </cell>
          <cell r="I3840">
            <v>48.517349773660811</v>
          </cell>
          <cell r="J3840">
            <v>12307273.878286006</v>
          </cell>
          <cell r="K3840">
            <v>0.59697518309390751</v>
          </cell>
          <cell r="L3840">
            <v>93.785205688018848</v>
          </cell>
          <cell r="M3840">
            <v>17577439.502548005</v>
          </cell>
          <cell r="N3840">
            <v>0.57267969781080053</v>
          </cell>
          <cell r="O3840">
            <v>95.370704279056412</v>
          </cell>
          <cell r="P3840"/>
          <cell r="Q3840">
            <v>29495.132564600011</v>
          </cell>
        </row>
        <row r="3841">
          <cell r="D3841">
            <v>42921</v>
          </cell>
          <cell r="F3841">
            <v>19180.821824000253</v>
          </cell>
          <cell r="G3841">
            <v>124694.30477800005</v>
          </cell>
          <cell r="H3841">
            <v>0.84552462685085783</v>
          </cell>
          <cell r="I3841">
            <v>54.382082087179406</v>
          </cell>
          <cell r="J3841">
            <v>12326454.700110007</v>
          </cell>
          <cell r="K3841">
            <v>0.59705137188835788</v>
          </cell>
          <cell r="L3841">
            <v>93.780798739686162</v>
          </cell>
          <cell r="M3841">
            <v>17552542.462908003</v>
          </cell>
          <cell r="N3841">
            <v>0.57187503335690426</v>
          </cell>
          <cell r="O3841">
            <v>95.411017282767247</v>
          </cell>
          <cell r="P3841"/>
          <cell r="Q3841">
            <v>29495.132564600011</v>
          </cell>
        </row>
        <row r="3842">
          <cell r="D3842">
            <v>42922</v>
          </cell>
          <cell r="F3842">
            <v>20962.642350000111</v>
          </cell>
          <cell r="G3842">
            <v>145656.94712800015</v>
          </cell>
          <cell r="H3842">
            <v>0.82305640774786282</v>
          </cell>
          <cell r="I3842">
            <v>57.170973071212352</v>
          </cell>
          <cell r="J3842">
            <v>12347417.342460006</v>
          </cell>
          <cell r="K3842">
            <v>0.59721352547802586</v>
          </cell>
          <cell r="L3842">
            <v>93.771413134697326</v>
          </cell>
          <cell r="M3842">
            <v>17533481.748064004</v>
          </cell>
          <cell r="N3842">
            <v>0.57126050464630229</v>
          </cell>
          <cell r="O3842">
            <v>95.441652154965055</v>
          </cell>
          <cell r="P3842"/>
          <cell r="Q3842">
            <v>29495.132564600011</v>
          </cell>
        </row>
        <row r="3843">
          <cell r="D3843">
            <v>42923</v>
          </cell>
          <cell r="F3843">
            <v>30075.392741999683</v>
          </cell>
          <cell r="G3843">
            <v>175732.33986999982</v>
          </cell>
          <cell r="H3843">
            <v>0.85114450414639109</v>
          </cell>
          <cell r="I3843">
            <v>53.692228033841459</v>
          </cell>
          <cell r="J3843">
            <v>12377492.735202007</v>
          </cell>
          <cell r="K3843">
            <v>0.59781534999206398</v>
          </cell>
          <cell r="L3843">
            <v>93.736504719893432</v>
          </cell>
          <cell r="M3843">
            <v>17522676.191890005</v>
          </cell>
          <cell r="N3843">
            <v>0.57091492736874705</v>
          </cell>
          <cell r="O3843">
            <v>95.458821563251391</v>
          </cell>
          <cell r="P3843"/>
          <cell r="Q3843">
            <v>29495.132564600011</v>
          </cell>
        </row>
        <row r="3844">
          <cell r="D3844">
            <v>42924</v>
          </cell>
          <cell r="F3844">
            <v>39072.449470000123</v>
          </cell>
          <cell r="G3844">
            <v>214804.78933999996</v>
          </cell>
          <cell r="H3844">
            <v>0.91033998944375061</v>
          </cell>
          <cell r="I3844">
            <v>46.663624721766652</v>
          </cell>
          <cell r="J3844">
            <v>12416565.184672007</v>
          </cell>
          <cell r="K3844">
            <v>0.5988493891824106</v>
          </cell>
          <cell r="L3844">
            <v>93.67625289449461</v>
          </cell>
          <cell r="M3844">
            <v>17512208.684786007</v>
          </cell>
          <cell r="N3844">
            <v>0.57058035651438554</v>
          </cell>
          <cell r="O3844">
            <v>95.475404405718493</v>
          </cell>
          <cell r="P3844"/>
          <cell r="Q3844">
            <v>29495.132564600011</v>
          </cell>
        </row>
        <row r="3845">
          <cell r="D3845">
            <v>42925</v>
          </cell>
          <cell r="F3845">
            <v>10452.418350000273</v>
          </cell>
          <cell r="G3845">
            <v>225257.20769000024</v>
          </cell>
          <cell r="H3845">
            <v>0.84856640591137722</v>
          </cell>
          <cell r="I3845">
            <v>54.008279313167272</v>
          </cell>
          <cell r="J3845">
            <v>12427017.603022007</v>
          </cell>
          <cell r="K3845">
            <v>0.59850211089445904</v>
          </cell>
          <cell r="L3845">
            <v>93.696526752941793</v>
          </cell>
          <cell r="M3845">
            <v>17485274.370204009</v>
          </cell>
          <cell r="N3845">
            <v>0.5697092527360812</v>
          </cell>
          <cell r="O3845">
            <v>95.518397008376581</v>
          </cell>
          <cell r="P3845"/>
          <cell r="Q3845">
            <v>29495.132564600011</v>
          </cell>
        </row>
        <row r="3846">
          <cell r="D3846">
            <v>42926</v>
          </cell>
          <cell r="F3846">
            <v>49714.428229999889</v>
          </cell>
          <cell r="G3846">
            <v>274971.63592000015</v>
          </cell>
          <cell r="H3846">
            <v>0.93226106144042376</v>
          </cell>
          <cell r="I3846">
            <v>44.189763688928394</v>
          </cell>
          <cell r="J3846">
            <v>12476732.031252008</v>
          </cell>
          <cell r="K3846">
            <v>0.60004404748964035</v>
          </cell>
          <cell r="L3846">
            <v>93.606212244775207</v>
          </cell>
          <cell r="M3846">
            <v>17492510.791622005</v>
          </cell>
          <cell r="N3846">
            <v>0.56995150064186118</v>
          </cell>
          <cell r="O3846">
            <v>95.50646762958992</v>
          </cell>
          <cell r="P3846"/>
          <cell r="Q3846">
            <v>29495.132564600011</v>
          </cell>
        </row>
        <row r="3847">
          <cell r="D3847">
            <v>42927</v>
          </cell>
          <cell r="F3847">
            <v>3597.4873880000223</v>
          </cell>
          <cell r="G3847">
            <v>278569.12330800015</v>
          </cell>
          <cell r="H3847">
            <v>0.85859813309220734</v>
          </cell>
          <cell r="I3847">
            <v>52.782608127968075</v>
          </cell>
          <cell r="J3847">
            <v>12480329.518640008</v>
          </cell>
          <cell r="K3847">
            <v>0.59936685328121186</v>
          </cell>
          <cell r="L3847">
            <v>93.645971475780726</v>
          </cell>
          <cell r="M3847">
            <v>17459081.598216001</v>
          </cell>
          <cell r="N3847">
            <v>0.56886874750287797</v>
          </cell>
          <cell r="O3847">
            <v>95.559628712101173</v>
          </cell>
          <cell r="P3847"/>
          <cell r="Q3847">
            <v>29495.132564600011</v>
          </cell>
        </row>
        <row r="3848">
          <cell r="D3848">
            <v>42928</v>
          </cell>
          <cell r="F3848">
            <v>25262.630490000021</v>
          </cell>
          <cell r="G3848">
            <v>303831.75379800017</v>
          </cell>
          <cell r="H3848">
            <v>0.85842342837571073</v>
          </cell>
          <cell r="I3848">
            <v>52.803856493759447</v>
          </cell>
          <cell r="J3848">
            <v>12505592.149130007</v>
          </cell>
          <cell r="K3848">
            <v>0.59973056992460172</v>
          </cell>
          <cell r="L3848">
            <v>93.624635451953083</v>
          </cell>
          <cell r="M3848">
            <v>17460147.940696005</v>
          </cell>
          <cell r="N3848">
            <v>0.56890994958330809</v>
          </cell>
          <cell r="O3848">
            <v>95.557613243762901</v>
          </cell>
          <cell r="P3848"/>
          <cell r="Q3848">
            <v>29495.132564600011</v>
          </cell>
        </row>
        <row r="3849">
          <cell r="D3849">
            <v>42929</v>
          </cell>
          <cell r="F3849">
            <v>16863.148058000086</v>
          </cell>
          <cell r="G3849">
            <v>320694.90185600024</v>
          </cell>
          <cell r="H3849">
            <v>0.83636981628335483</v>
          </cell>
          <cell r="I3849">
            <v>55.51277787580392</v>
          </cell>
          <cell r="J3849">
            <v>12522455.297188008</v>
          </cell>
          <cell r="K3849">
            <v>0.59969101413992032</v>
          </cell>
          <cell r="L3849">
            <v>93.626957908025403</v>
          </cell>
          <cell r="M3849">
            <v>17440400.609412007</v>
          </cell>
          <cell r="N3849">
            <v>0.56827296587703946</v>
          </cell>
          <cell r="O3849">
            <v>95.58870632326591</v>
          </cell>
          <cell r="P3849"/>
          <cell r="Q3849">
            <v>29495.132564600011</v>
          </cell>
        </row>
        <row r="3850">
          <cell r="D3850">
            <v>42930</v>
          </cell>
          <cell r="F3850">
            <v>12641.96985199958</v>
          </cell>
          <cell r="G3850">
            <v>333336.87170799985</v>
          </cell>
          <cell r="H3850">
            <v>0.8072442630465696</v>
          </cell>
          <cell r="I3850">
            <v>59.158550291830679</v>
          </cell>
          <cell r="J3850">
            <v>12535097.267040009</v>
          </cell>
          <cell r="K3850">
            <v>0.5994497060097207</v>
          </cell>
          <cell r="L3850">
            <v>93.641114998417621</v>
          </cell>
          <cell r="M3850">
            <v>17424354.282784004</v>
          </cell>
          <cell r="N3850">
            <v>0.56775656154338749</v>
          </cell>
          <cell r="O3850">
            <v>95.613809977882582</v>
          </cell>
          <cell r="P3850"/>
          <cell r="Q3850">
            <v>29495.132564600011</v>
          </cell>
        </row>
        <row r="3851">
          <cell r="D3851">
            <v>42931</v>
          </cell>
          <cell r="F3851">
            <v>18813.900324000482</v>
          </cell>
          <cell r="G3851">
            <v>352150.77203200036</v>
          </cell>
          <cell r="H3851">
            <v>0.79595228412851371</v>
          </cell>
          <cell r="I3851">
            <v>60.587598914511261</v>
          </cell>
          <cell r="J3851">
            <v>12553911.167364009</v>
          </cell>
          <cell r="K3851">
            <v>0.59950381415612619</v>
          </cell>
          <cell r="L3851">
            <v>93.637942210996755</v>
          </cell>
          <cell r="M3851">
            <v>17415513.23349601</v>
          </cell>
          <cell r="N3851">
            <v>0.5674749254876128</v>
          </cell>
          <cell r="O3851">
            <v>95.627461924024033</v>
          </cell>
          <cell r="P3851"/>
          <cell r="Q3851">
            <v>29495.132564600011</v>
          </cell>
        </row>
        <row r="3852">
          <cell r="D3852">
            <v>42932</v>
          </cell>
          <cell r="F3852">
            <v>44375.635526000129</v>
          </cell>
          <cell r="G3852">
            <v>396526.40755800047</v>
          </cell>
          <cell r="H3852">
            <v>0.8402369583556103</v>
          </cell>
          <cell r="I3852">
            <v>55.03414411559843</v>
          </cell>
          <cell r="J3852">
            <v>12598286.802890008</v>
          </cell>
          <cell r="K3852">
            <v>0.60077673709201351</v>
          </cell>
          <cell r="L3852">
            <v>93.563028064235112</v>
          </cell>
          <cell r="M3852">
            <v>17436057.928734012</v>
          </cell>
          <cell r="N3852">
            <v>0.56815081223920061</v>
          </cell>
          <cell r="O3852">
            <v>95.594652877098</v>
          </cell>
          <cell r="P3852"/>
          <cell r="Q3852">
            <v>29495.132564600011</v>
          </cell>
        </row>
        <row r="3853">
          <cell r="D3853">
            <v>42933</v>
          </cell>
          <cell r="F3853">
            <v>1005.8903679999992</v>
          </cell>
          <cell r="G3853">
            <v>397532.29792600049</v>
          </cell>
          <cell r="H3853">
            <v>0.7928173493697811</v>
          </cell>
          <cell r="I3853">
            <v>60.985481413386154</v>
          </cell>
          <cell r="J3853">
            <v>12599292.693258008</v>
          </cell>
          <cell r="K3853">
            <v>0.5999808083875865</v>
          </cell>
          <cell r="L3853">
            <v>93.609931387261668</v>
          </cell>
          <cell r="M3853">
            <v>17409022.664450012</v>
          </cell>
          <cell r="N3853">
            <v>0.56727631231112929</v>
          </cell>
          <cell r="O3853">
            <v>95.637072875441703</v>
          </cell>
          <cell r="P3853"/>
          <cell r="Q3853">
            <v>29495.132564600011</v>
          </cell>
        </row>
        <row r="3854">
          <cell r="D3854">
            <v>42934</v>
          </cell>
          <cell r="F3854">
            <v>4493.1087440001229</v>
          </cell>
          <cell r="G3854">
            <v>402025.40667000064</v>
          </cell>
          <cell r="H3854">
            <v>0.75723493583501089</v>
          </cell>
          <cell r="I3854">
            <v>65.520869074397524</v>
          </cell>
          <cell r="J3854">
            <v>12603785.802002009</v>
          </cell>
          <cell r="K3854">
            <v>0.59935294152355623</v>
          </cell>
          <cell r="L3854">
            <v>93.646786707026934</v>
          </cell>
          <cell r="M3854">
            <v>17396000.673836011</v>
          </cell>
          <cell r="N3854">
            <v>0.56685842289857746</v>
          </cell>
          <cell r="O3854">
            <v>95.657249943598075</v>
          </cell>
          <cell r="P3854"/>
          <cell r="Q3854">
            <v>29495.132564600011</v>
          </cell>
        </row>
        <row r="3855">
          <cell r="D3855">
            <v>42935</v>
          </cell>
          <cell r="F3855">
            <v>16202.698279999679</v>
          </cell>
          <cell r="G3855">
            <v>418228.1049500003</v>
          </cell>
          <cell r="H3855">
            <v>0.74629281544925075</v>
          </cell>
          <cell r="I3855">
            <v>66.916607946018587</v>
          </cell>
          <cell r="J3855">
            <v>12619988.500282008</v>
          </cell>
          <cell r="K3855">
            <v>0.59928288442706634</v>
          </cell>
          <cell r="L3855">
            <v>93.650891114655508</v>
          </cell>
          <cell r="M3855">
            <v>17395714.498406012</v>
          </cell>
          <cell r="N3855">
            <v>0.5668555323787654</v>
          </cell>
          <cell r="O3855">
            <v>95.657389296269258</v>
          </cell>
          <cell r="P3855"/>
          <cell r="Q3855">
            <v>29495.132564600011</v>
          </cell>
        </row>
        <row r="3856">
          <cell r="D3856">
            <v>42936</v>
          </cell>
          <cell r="F3856">
            <v>8506.9737639999694</v>
          </cell>
          <cell r="G3856">
            <v>426735.07871400029</v>
          </cell>
          <cell r="H3856">
            <v>0.72339915370674868</v>
          </cell>
          <cell r="I3856">
            <v>69.824499549518166</v>
          </cell>
          <cell r="J3856">
            <v>12628495.474046009</v>
          </cell>
          <cell r="K3856">
            <v>0.59884808910197307</v>
          </cell>
          <cell r="L3856">
            <v>93.67632886487381</v>
          </cell>
          <cell r="M3856">
            <v>17387863.885090008</v>
          </cell>
          <cell r="N3856">
            <v>0.56660614475285598</v>
          </cell>
          <cell r="O3856">
            <v>95.6694014201789</v>
          </cell>
          <cell r="P3856"/>
          <cell r="Q3856">
            <v>29495.132564600011</v>
          </cell>
        </row>
        <row r="3857">
          <cell r="D3857">
            <v>42937</v>
          </cell>
          <cell r="F3857">
            <v>11659.735106000169</v>
          </cell>
          <cell r="G3857">
            <v>438394.81382000045</v>
          </cell>
          <cell r="H3857">
            <v>0.70777588368235966</v>
          </cell>
          <cell r="I3857">
            <v>71.791058560355836</v>
          </cell>
          <cell r="J3857">
            <v>12640155.209152009</v>
          </cell>
          <cell r="K3857">
            <v>0.59856380468208736</v>
          </cell>
          <cell r="L3857">
            <v>93.692927957941549</v>
          </cell>
          <cell r="M3857">
            <v>17395157.162234008</v>
          </cell>
          <cell r="N3857">
            <v>0.56685024042094201</v>
          </cell>
          <cell r="O3857">
            <v>95.657644415344549</v>
          </cell>
          <cell r="P3857"/>
          <cell r="Q3857">
            <v>29495.132564600011</v>
          </cell>
        </row>
        <row r="3858">
          <cell r="D3858">
            <v>42938</v>
          </cell>
          <cell r="F3858">
            <v>3580.1353179997136</v>
          </cell>
          <cell r="G3858">
            <v>441974.94913800014</v>
          </cell>
          <cell r="H3858">
            <v>0.68112155018673615</v>
          </cell>
          <cell r="I3858">
            <v>75.091214330432777</v>
          </cell>
          <cell r="J3858">
            <v>12643735.344470009</v>
          </cell>
          <cell r="K3858">
            <v>0.59789824434686312</v>
          </cell>
          <cell r="L3858">
            <v>93.731687326116329</v>
          </cell>
          <cell r="M3858">
            <v>17375892.064214002</v>
          </cell>
          <cell r="N3858">
            <v>0.56622888280776829</v>
          </cell>
          <cell r="O3858">
            <v>95.687531799904562</v>
          </cell>
          <cell r="P3858"/>
          <cell r="Q3858">
            <v>29495.132564600011</v>
          </cell>
        </row>
        <row r="3859">
          <cell r="D3859">
            <v>42939</v>
          </cell>
          <cell r="F3859">
            <v>11501.396654000298</v>
          </cell>
          <cell r="G3859">
            <v>453476.34579200041</v>
          </cell>
          <cell r="H3859">
            <v>0.66846157810408657</v>
          </cell>
          <cell r="I3859">
            <v>76.626123743851323</v>
          </cell>
          <cell r="J3859">
            <v>12655236.74112401</v>
          </cell>
          <cell r="K3859">
            <v>0.59760859771713659</v>
          </cell>
          <cell r="L3859">
            <v>93.748510430715811</v>
          </cell>
          <cell r="M3859">
            <v>17358783.98494</v>
          </cell>
          <cell r="N3859">
            <v>0.56567780274034818</v>
          </cell>
          <cell r="O3859">
            <v>95.713926830584469</v>
          </cell>
          <cell r="P3859"/>
          <cell r="Q3859">
            <v>29495.132564600011</v>
          </cell>
        </row>
        <row r="3860">
          <cell r="D3860">
            <v>42940</v>
          </cell>
          <cell r="F3860">
            <v>29826.26498399963</v>
          </cell>
          <cell r="G3860">
            <v>483302.61077600007</v>
          </cell>
          <cell r="H3860">
            <v>0.68274345735616215</v>
          </cell>
          <cell r="I3860">
            <v>74.892878362200094</v>
          </cell>
          <cell r="J3860">
            <v>12685063.00610801</v>
          </cell>
          <cell r="K3860">
            <v>0.5981838945147413</v>
          </cell>
          <cell r="L3860">
            <v>93.715069810319321</v>
          </cell>
          <cell r="M3860">
            <v>17359226.282500003</v>
          </cell>
          <cell r="N3860">
            <v>0.56569863797088304</v>
          </cell>
          <cell r="O3860">
            <v>95.71293080125875</v>
          </cell>
          <cell r="P3860"/>
          <cell r="Q3860">
            <v>29495.132564600011</v>
          </cell>
        </row>
        <row r="3861">
          <cell r="D3861">
            <v>42941</v>
          </cell>
          <cell r="F3861">
            <v>3156.1152319998355</v>
          </cell>
          <cell r="G3861">
            <v>486458.72600799991</v>
          </cell>
          <cell r="H3861">
            <v>0.65971390356366333</v>
          </cell>
          <cell r="I3861">
            <v>77.671661643778691</v>
          </cell>
          <cell r="J3861">
            <v>12688219.12134001</v>
          </cell>
          <cell r="K3861">
            <v>0.59750166760785528</v>
          </cell>
          <cell r="L3861">
            <v>93.754714242980327</v>
          </cell>
          <cell r="M3861">
            <v>17345029.023026001</v>
          </cell>
          <cell r="N3861">
            <v>0.5652423976023222</v>
          </cell>
          <cell r="O3861">
            <v>95.734707004401457</v>
          </cell>
          <cell r="P3861"/>
          <cell r="Q3861">
            <v>29495.132564600011</v>
          </cell>
        </row>
        <row r="3862">
          <cell r="D3862">
            <v>42942</v>
          </cell>
          <cell r="F3862">
            <v>8686.8206500006854</v>
          </cell>
          <cell r="G3862">
            <v>495145.54665800062</v>
          </cell>
          <cell r="H3862">
            <v>0.64566787232218836</v>
          </cell>
          <cell r="I3862">
            <v>79.321204644360748</v>
          </cell>
          <cell r="J3862">
            <v>12696905.94199001</v>
          </cell>
          <cell r="K3862">
            <v>0.59708141876421172</v>
          </cell>
          <cell r="L3862">
            <v>93.779060238660477</v>
          </cell>
          <cell r="M3862">
            <v>17336446.727898005</v>
          </cell>
          <cell r="N3862">
            <v>0.56496913024921824</v>
          </cell>
          <cell r="O3862">
            <v>95.747715465506346</v>
          </cell>
          <cell r="P3862"/>
          <cell r="Q3862">
            <v>29495.132564600011</v>
          </cell>
        </row>
        <row r="3863">
          <cell r="D3863">
            <v>42943</v>
          </cell>
          <cell r="F3863">
            <v>15672.003331999582</v>
          </cell>
          <cell r="G3863">
            <v>510817.5499900002</v>
          </cell>
          <cell r="H3863">
            <v>0.64143358151422247</v>
          </cell>
          <cell r="I3863">
            <v>79.810743429094501</v>
          </cell>
          <cell r="J3863">
            <v>12712577.945322011</v>
          </cell>
          <cell r="K3863">
            <v>0.59699036251260384</v>
          </cell>
          <cell r="L3863">
            <v>93.784327822423734</v>
          </cell>
          <cell r="M3863">
            <v>17329260.722798001</v>
          </cell>
          <cell r="N3863">
            <v>0.56474136023271004</v>
          </cell>
          <cell r="O3863">
            <v>95.758538358374793</v>
          </cell>
          <cell r="P3863"/>
          <cell r="Q3863">
            <v>29495.132564600011</v>
          </cell>
        </row>
        <row r="3864">
          <cell r="D3864">
            <v>42944</v>
          </cell>
          <cell r="F3864">
            <v>13390.439215999722</v>
          </cell>
          <cell r="G3864">
            <v>524207.98920599994</v>
          </cell>
          <cell r="H3864">
            <v>0.63473910006032808</v>
          </cell>
          <cell r="I3864">
            <v>80.57683708371259</v>
          </cell>
          <cell r="J3864">
            <v>12725968.38453801</v>
          </cell>
          <cell r="K3864">
            <v>0.59679256272495684</v>
          </cell>
          <cell r="L3864">
            <v>93.79576127041085</v>
          </cell>
          <cell r="M3864">
            <v>17332381.59527</v>
          </cell>
          <cell r="N3864">
            <v>0.56484947855058543</v>
          </cell>
          <cell r="O3864">
            <v>95.753403163479533</v>
          </cell>
          <cell r="P3864"/>
          <cell r="Q3864">
            <v>29495.132564600011</v>
          </cell>
        </row>
        <row r="3865">
          <cell r="D3865">
            <v>42945</v>
          </cell>
          <cell r="F3865">
            <v>1527.2473500006402</v>
          </cell>
          <cell r="G3865">
            <v>525735.23655600054</v>
          </cell>
          <cell r="H3865">
            <v>0.61463704971815902</v>
          </cell>
          <cell r="I3865">
            <v>82.814124648483755</v>
          </cell>
          <cell r="J3865">
            <v>12727495.63188801</v>
          </cell>
          <cell r="K3865">
            <v>0.59603974572734431</v>
          </cell>
          <cell r="L3865">
            <v>93.839160899352862</v>
          </cell>
          <cell r="M3865">
            <v>17315022.799796</v>
          </cell>
          <cell r="N3865">
            <v>0.56429017453663133</v>
          </cell>
          <cell r="O3865">
            <v>95.77992428288951</v>
          </cell>
          <cell r="P3865"/>
          <cell r="Q3865">
            <v>29495.132564600011</v>
          </cell>
        </row>
        <row r="3866">
          <cell r="D3866">
            <v>42946</v>
          </cell>
          <cell r="F3866">
            <v>7658.5041500001025</v>
          </cell>
          <cell r="G3866">
            <v>533393.74070600059</v>
          </cell>
          <cell r="H3866">
            <v>0.6028042531399217</v>
          </cell>
          <cell r="I3866">
            <v>84.082387807568566</v>
          </cell>
          <cell r="J3866">
            <v>12735154.136038009</v>
          </cell>
          <cell r="K3866">
            <v>0.5955757416192079</v>
          </cell>
          <cell r="L3866">
            <v>93.865819399145096</v>
          </cell>
          <cell r="M3866">
            <v>17289203.452188</v>
          </cell>
          <cell r="N3866">
            <v>0.5634551284349163</v>
          </cell>
          <cell r="O3866">
            <v>95.81931944040825</v>
          </cell>
          <cell r="P3866"/>
          <cell r="Q3866">
            <v>29495.132564600011</v>
          </cell>
        </row>
        <row r="3867">
          <cell r="D3867">
            <v>42947</v>
          </cell>
          <cell r="E3867" t="str">
            <v>*</v>
          </cell>
          <cell r="F3867">
            <v>23753.820245999861</v>
          </cell>
          <cell r="G3867">
            <v>557147.56095200044</v>
          </cell>
          <cell r="H3867">
            <v>0.60933789420441942</v>
          </cell>
          <cell r="I3867">
            <v>83.386820137858365</v>
          </cell>
          <cell r="J3867">
            <v>12758907.956284009</v>
          </cell>
          <cell r="K3867">
            <v>0.59586469697484468</v>
          </cell>
          <cell r="L3867">
            <v>93.849226170112146</v>
          </cell>
          <cell r="M3867">
            <v>17295607.164020002</v>
          </cell>
          <cell r="N3867">
            <v>0.56367022477952666</v>
          </cell>
          <cell r="O3867">
            <v>95.809194809693423</v>
          </cell>
          <cell r="P3867"/>
          <cell r="Q3867">
            <v>29495.132564600011</v>
          </cell>
        </row>
        <row r="3868">
          <cell r="D3868">
            <v>42948</v>
          </cell>
          <cell r="F3868">
            <v>3816.8256220002227</v>
          </cell>
          <cell r="G3868">
            <v>3816.8256220002227</v>
          </cell>
          <cell r="H3868">
            <v>0.2096052605232975</v>
          </cell>
          <cell r="I3868">
            <v>99.999678663249654</v>
          </cell>
          <cell r="J3868">
            <v>12762724.781906009</v>
          </cell>
          <cell r="K3868">
            <v>0.59553649271150222</v>
          </cell>
          <cell r="L3868">
            <v>94.056544783900847</v>
          </cell>
          <cell r="M3868">
            <v>17264502.763710003</v>
          </cell>
          <cell r="N3868">
            <v>0.56267077014612621</v>
          </cell>
          <cell r="O3868">
            <v>95.64947936337451</v>
          </cell>
          <cell r="P3868"/>
          <cell r="Q3868">
            <v>18209.588883748387</v>
          </cell>
        </row>
        <row r="3869">
          <cell r="D3869">
            <v>42949</v>
          </cell>
          <cell r="F3869">
            <v>1438.0734259992314</v>
          </cell>
          <cell r="G3869">
            <v>5254.8990479994536</v>
          </cell>
          <cell r="H3869">
            <v>0.14428933792924128</v>
          </cell>
          <cell r="I3869">
            <v>99.999999123832367</v>
          </cell>
          <cell r="J3869">
            <v>12764162.855332008</v>
          </cell>
          <cell r="K3869">
            <v>0.59509794220852519</v>
          </cell>
          <cell r="L3869">
            <v>94.081399592579913</v>
          </cell>
          <cell r="M3869">
            <v>17236643.666138005</v>
          </cell>
          <cell r="N3869">
            <v>0.56177703586101246</v>
          </cell>
          <cell r="O3869">
            <v>95.692416269542363</v>
          </cell>
          <cell r="P3869"/>
          <cell r="Q3869">
            <v>18209.588883748387</v>
          </cell>
        </row>
        <row r="3870">
          <cell r="D3870">
            <v>42950</v>
          </cell>
          <cell r="F3870">
            <v>2975.8475200000821</v>
          </cell>
          <cell r="G3870">
            <v>8230.7465679995366</v>
          </cell>
          <cell r="H3870">
            <v>0.15066689351684151</v>
          </cell>
          <cell r="I3870">
            <v>99.999998151582503</v>
          </cell>
          <cell r="J3870">
            <v>12767138.702852007</v>
          </cell>
          <cell r="K3870">
            <v>0.5947317698614526</v>
          </cell>
          <cell r="L3870">
            <v>94.102103841827528</v>
          </cell>
          <cell r="M3870">
            <v>17238127.002568007</v>
          </cell>
          <cell r="N3870">
            <v>0.56183960972339075</v>
          </cell>
          <cell r="O3870">
            <v>95.689419059042365</v>
          </cell>
          <cell r="P3870"/>
          <cell r="Q3870">
            <v>18209.588883748387</v>
          </cell>
        </row>
        <row r="3871">
          <cell r="D3871">
            <v>42951</v>
          </cell>
          <cell r="F3871">
            <v>4144.6258560001579</v>
          </cell>
          <cell r="G3871">
            <v>12375.372423999695</v>
          </cell>
          <cell r="H3871">
            <v>0.16990186465775201</v>
          </cell>
          <cell r="I3871">
            <v>99.999986510499525</v>
          </cell>
          <cell r="J3871">
            <v>12771283.328708008</v>
          </cell>
          <cell r="K3871">
            <v>0.59442061727507189</v>
          </cell>
          <cell r="L3871">
            <v>94.11966243365579</v>
          </cell>
          <cell r="M3871">
            <v>17238232.504070006</v>
          </cell>
          <cell r="N3871">
            <v>0.56185727805710073</v>
          </cell>
          <cell r="O3871">
            <v>95.688572523284932</v>
          </cell>
          <cell r="P3871"/>
          <cell r="Q3871">
            <v>18209.588883748387</v>
          </cell>
        </row>
        <row r="3872">
          <cell r="D3872">
            <v>42952</v>
          </cell>
          <cell r="F3872">
            <v>14927.450494000192</v>
          </cell>
          <cell r="G3872">
            <v>27302.822917999889</v>
          </cell>
          <cell r="H3872">
            <v>0.29987302944952249</v>
          </cell>
          <cell r="I3872">
            <v>99.970348778632868</v>
          </cell>
          <cell r="J3872">
            <v>12786210.779202009</v>
          </cell>
          <cell r="K3872">
            <v>0.59461143740431122</v>
          </cell>
          <cell r="L3872">
            <v>94.108898081241691</v>
          </cell>
          <cell r="M3872">
            <v>17248749.119698007</v>
          </cell>
          <cell r="N3872">
            <v>0.56221429230843889</v>
          </cell>
          <cell r="O3872">
            <v>95.671443972764948</v>
          </cell>
          <cell r="P3872"/>
          <cell r="Q3872">
            <v>18209.588883748387</v>
          </cell>
        </row>
        <row r="3873">
          <cell r="D3873">
            <v>42953</v>
          </cell>
          <cell r="F3873">
            <v>21924.414267999924</v>
          </cell>
          <cell r="G3873">
            <v>49227.237185999809</v>
          </cell>
          <cell r="H3873">
            <v>0.45056149171617588</v>
          </cell>
          <cell r="I3873">
            <v>98.645984447594671</v>
          </cell>
          <cell r="J3873">
            <v>12808135.193470009</v>
          </cell>
          <cell r="K3873">
            <v>0.5951270469336315</v>
          </cell>
          <cell r="L3873">
            <v>94.079752047856189</v>
          </cell>
          <cell r="M3873">
            <v>17264577.083474003</v>
          </cell>
          <cell r="N3873">
            <v>0.56274444974811511</v>
          </cell>
          <cell r="O3873">
            <v>95.645927336095909</v>
          </cell>
          <cell r="P3873"/>
          <cell r="Q3873">
            <v>18209.588883748387</v>
          </cell>
        </row>
        <row r="3874">
          <cell r="D3874">
            <v>42954</v>
          </cell>
          <cell r="F3874">
            <v>4351.699258000066</v>
          </cell>
          <cell r="G3874">
            <v>53578.936443999875</v>
          </cell>
          <cell r="H3874">
            <v>0.42033534236159464</v>
          </cell>
          <cell r="I3874">
            <v>99.222262732188852</v>
          </cell>
          <cell r="J3874">
            <v>12812486.892728008</v>
          </cell>
          <cell r="K3874">
            <v>0.59482596280315703</v>
          </cell>
          <cell r="L3874">
            <v>94.096782169875269</v>
          </cell>
          <cell r="M3874">
            <v>17248119.707942002</v>
          </cell>
          <cell r="N3874">
            <v>0.56222225635791323</v>
          </cell>
          <cell r="O3874">
            <v>95.671061378413029</v>
          </cell>
          <cell r="P3874"/>
          <cell r="Q3874">
            <v>18209.588883748387</v>
          </cell>
        </row>
        <row r="3875">
          <cell r="D3875">
            <v>42955</v>
          </cell>
          <cell r="F3875">
            <v>4957.3860239996575</v>
          </cell>
          <cell r="G3875">
            <v>58536.322467999533</v>
          </cell>
          <cell r="H3875">
            <v>0.40182347636800408</v>
          </cell>
          <cell r="I3875">
            <v>99.468530835152663</v>
          </cell>
          <cell r="J3875">
            <v>12817444.278752008</v>
          </cell>
          <cell r="K3875">
            <v>0.59455348286145915</v>
          </cell>
          <cell r="L3875">
            <v>94.112168622525843</v>
          </cell>
          <cell r="M3875">
            <v>17248794.478390001</v>
          </cell>
          <cell r="N3875">
            <v>0.56225849261859173</v>
          </cell>
          <cell r="O3875">
            <v>95.66932030566187</v>
          </cell>
          <cell r="P3875"/>
          <cell r="Q3875">
            <v>18209.588883748387</v>
          </cell>
        </row>
        <row r="3876">
          <cell r="D3876">
            <v>42956</v>
          </cell>
          <cell r="F3876">
            <v>7606.0317239999868</v>
          </cell>
          <cell r="G3876">
            <v>66142.354191999519</v>
          </cell>
          <cell r="H3876">
            <v>0.40358684167420494</v>
          </cell>
          <cell r="I3876">
            <v>99.448084489530402</v>
          </cell>
          <cell r="J3876">
            <v>12825050.310476009</v>
          </cell>
          <cell r="K3876">
            <v>0.59440421996067483</v>
          </cell>
          <cell r="L3876">
            <v>94.12058686281415</v>
          </cell>
          <cell r="M3876">
            <v>17253040.760651998</v>
          </cell>
          <cell r="N3876">
            <v>0.56241115413909748</v>
          </cell>
          <cell r="O3876">
            <v>95.661980278719099</v>
          </cell>
          <cell r="P3876"/>
          <cell r="Q3876">
            <v>18209.588883748387</v>
          </cell>
        </row>
        <row r="3877">
          <cell r="D3877">
            <v>42957</v>
          </cell>
          <cell r="F3877">
            <v>11689.617402</v>
          </cell>
          <cell r="G3877">
            <v>77831.971593999522</v>
          </cell>
          <cell r="H3877">
            <v>0.42742300274259698</v>
          </cell>
          <cell r="I3877">
            <v>99.107971597319093</v>
          </cell>
          <cell r="J3877">
            <v>12836739.927878009</v>
          </cell>
          <cell r="K3877">
            <v>0.59444431165533074</v>
          </cell>
          <cell r="L3877">
            <v>94.118326462366113</v>
          </cell>
          <cell r="M3877">
            <v>17260303.264233999</v>
          </cell>
          <cell r="N3877">
            <v>0.56266214806044057</v>
          </cell>
          <cell r="O3877">
            <v>95.64989490383708</v>
          </cell>
          <cell r="P3877"/>
          <cell r="Q3877">
            <v>18209.588883748387</v>
          </cell>
        </row>
        <row r="3878">
          <cell r="D3878">
            <v>42958</v>
          </cell>
          <cell r="F3878">
            <v>5402.2796820006697</v>
          </cell>
          <cell r="G3878">
            <v>83234.251276000199</v>
          </cell>
          <cell r="H3878">
            <v>0.41553657055668924</v>
          </cell>
          <cell r="I3878">
            <v>99.29308528408535</v>
          </cell>
          <cell r="J3878">
            <v>12842142.20756001</v>
          </cell>
          <cell r="K3878">
            <v>0.59419342679244902</v>
          </cell>
          <cell r="L3878">
            <v>94.132462833766297</v>
          </cell>
          <cell r="M3878">
            <v>17251284.450077996</v>
          </cell>
          <cell r="N3878">
            <v>0.56238239268691592</v>
          </cell>
          <cell r="O3878">
            <v>95.663363755809684</v>
          </cell>
          <cell r="P3878"/>
          <cell r="Q3878">
            <v>18209.588883748387</v>
          </cell>
        </row>
        <row r="3879">
          <cell r="D3879">
            <v>42959</v>
          </cell>
          <cell r="F3879">
            <v>16487.690755999654</v>
          </cell>
          <cell r="G3879">
            <v>99721.942031999846</v>
          </cell>
          <cell r="H3879">
            <v>0.45636185907615967</v>
          </cell>
          <cell r="I3879">
            <v>98.506797729375336</v>
          </cell>
          <cell r="J3879">
            <v>12858629.898316011</v>
          </cell>
          <cell r="K3879">
            <v>0.59445544373657777</v>
          </cell>
          <cell r="L3879">
            <v>94.117698733190949</v>
          </cell>
          <cell r="M3879">
            <v>17259098.215543997</v>
          </cell>
          <cell r="N3879">
            <v>0.5626513698857547</v>
          </cell>
          <cell r="O3879">
            <v>95.650414320667096</v>
          </cell>
          <cell r="P3879"/>
          <cell r="Q3879">
            <v>18209.588883748387</v>
          </cell>
        </row>
        <row r="3880">
          <cell r="D3880">
            <v>42960</v>
          </cell>
          <cell r="F3880">
            <v>7091.9091539998517</v>
          </cell>
          <cell r="G3880">
            <v>106813.85118599969</v>
          </cell>
          <cell r="H3880">
            <v>0.45121557349181696</v>
          </cell>
          <cell r="I3880">
            <v>98.630784275834756</v>
          </cell>
          <cell r="J3880">
            <v>12865721.807470011</v>
          </cell>
          <cell r="K3880">
            <v>0.59428301755832069</v>
          </cell>
          <cell r="L3880">
            <v>94.127417127605824</v>
          </cell>
          <cell r="M3880">
            <v>17249179.323957998</v>
          </cell>
          <cell r="N3880">
            <v>0.56234225654908265</v>
          </cell>
          <cell r="O3880">
            <v>95.66529389831166</v>
          </cell>
          <cell r="P3880"/>
          <cell r="Q3880">
            <v>18209.588883748387</v>
          </cell>
        </row>
        <row r="3881">
          <cell r="D3881">
            <v>42961</v>
          </cell>
          <cell r="F3881">
            <v>3661.566798000119</v>
          </cell>
          <cell r="G3881">
            <v>110475.41798399981</v>
          </cell>
          <cell r="H3881">
            <v>0.4333486788169077</v>
          </cell>
          <cell r="I3881">
            <v>99.00307421243437</v>
          </cell>
          <cell r="J3881">
            <v>12869383.37426801</v>
          </cell>
          <cell r="K3881">
            <v>0.59395256276453601</v>
          </cell>
          <cell r="L3881">
            <v>94.146015065317457</v>
          </cell>
          <cell r="M3881">
            <v>17237459.440250002</v>
          </cell>
          <cell r="N3881">
            <v>0.56197441173517537</v>
          </cell>
          <cell r="O3881">
            <v>95.682957621652704</v>
          </cell>
          <cell r="P3881"/>
          <cell r="Q3881">
            <v>18209.588883748387</v>
          </cell>
        </row>
        <row r="3882">
          <cell r="D3882">
            <v>42962</v>
          </cell>
          <cell r="F3882">
            <v>10475.100337999793</v>
          </cell>
          <cell r="G3882">
            <v>120950.51832199961</v>
          </cell>
          <cell r="H3882">
            <v>0.44280889259008283</v>
          </cell>
          <cell r="I3882">
            <v>98.816845799231075</v>
          </cell>
          <cell r="J3882">
            <v>12879858.474606009</v>
          </cell>
          <cell r="K3882">
            <v>0.59393685961864673</v>
          </cell>
          <cell r="L3882">
            <v>94.146897940476578</v>
          </cell>
          <cell r="M3882">
            <v>17239386.985498004</v>
          </cell>
          <cell r="N3882">
            <v>0.56205149205157701</v>
          </cell>
          <cell r="O3882">
            <v>95.679260129872915</v>
          </cell>
          <cell r="P3882"/>
          <cell r="Q3882">
            <v>18209.588883748387</v>
          </cell>
        </row>
        <row r="3883">
          <cell r="D3883">
            <v>42963</v>
          </cell>
          <cell r="F3883">
            <v>3159.3870580005478</v>
          </cell>
          <cell r="G3883">
            <v>124109.90538000016</v>
          </cell>
          <cell r="H3883">
            <v>0.42597716707227939</v>
          </cell>
          <cell r="I3883">
            <v>99.132253820873473</v>
          </cell>
          <cell r="J3883">
            <v>12883017.86166401</v>
          </cell>
          <cell r="K3883">
            <v>0.59358411186501003</v>
          </cell>
          <cell r="L3883">
            <v>94.166709012602283</v>
          </cell>
          <cell r="M3883">
            <v>17234755.015450004</v>
          </cell>
          <cell r="N3883">
            <v>0.56191471259236925</v>
          </cell>
          <cell r="O3883">
            <v>95.685819941708218</v>
          </cell>
          <cell r="P3883"/>
          <cell r="Q3883">
            <v>18209.588883748387</v>
          </cell>
        </row>
        <row r="3884">
          <cell r="D3884">
            <v>42964</v>
          </cell>
          <cell r="F3884">
            <v>458.96479200006797</v>
          </cell>
          <cell r="G3884">
            <v>124568.87017200023</v>
          </cell>
          <cell r="H3884">
            <v>0.40240230820876133</v>
          </cell>
          <cell r="I3884">
            <v>99.461884937100535</v>
          </cell>
          <cell r="J3884">
            <v>12883476.82645601</v>
          </cell>
          <cell r="K3884">
            <v>0.59310763807311129</v>
          </cell>
          <cell r="L3884">
            <v>94.193403749417214</v>
          </cell>
          <cell r="M3884">
            <v>17219901.820826005</v>
          </cell>
          <cell r="N3884">
            <v>0.56144466924718162</v>
          </cell>
          <cell r="O3884">
            <v>95.708313590044455</v>
          </cell>
          <cell r="P3884"/>
          <cell r="Q3884">
            <v>18209.588883748387</v>
          </cell>
        </row>
        <row r="3885">
          <cell r="D3885">
            <v>42965</v>
          </cell>
          <cell r="F3885">
            <v>9479.7988639998784</v>
          </cell>
          <cell r="G3885">
            <v>134048.66903600009</v>
          </cell>
          <cell r="H3885">
            <v>0.40896850155821907</v>
          </cell>
          <cell r="I3885">
            <v>99.381912761855844</v>
          </cell>
          <cell r="J3885">
            <v>12892956.62532001</v>
          </cell>
          <cell r="K3885">
            <v>0.59304690047396191</v>
          </cell>
          <cell r="L3885">
            <v>94.196801238578914</v>
          </cell>
          <cell r="M3885">
            <v>17201736.251832005</v>
          </cell>
          <cell r="N3885">
            <v>0.56086660134925703</v>
          </cell>
          <cell r="O3885">
            <v>95.735872290550702</v>
          </cell>
          <cell r="P3885"/>
          <cell r="Q3885">
            <v>18209.588883748387</v>
          </cell>
        </row>
        <row r="3886">
          <cell r="D3886">
            <v>42966</v>
          </cell>
          <cell r="F3886">
            <v>7892.8468739995997</v>
          </cell>
          <cell r="G3886">
            <v>141941.5159099997</v>
          </cell>
          <cell r="H3886">
            <v>0.41025671409823156</v>
          </cell>
          <cell r="I3886">
            <v>99.365205623620128</v>
          </cell>
          <cell r="J3886">
            <v>12900849.47219401</v>
          </cell>
          <cell r="K3886">
            <v>0.59291332941855046</v>
          </cell>
          <cell r="L3886">
            <v>94.204268551956901</v>
          </cell>
          <cell r="M3886">
            <v>17207554.830922004</v>
          </cell>
          <cell r="N3886">
            <v>0.56107053268493257</v>
          </cell>
          <cell r="O3886">
            <v>95.726163247233941</v>
          </cell>
          <cell r="P3886"/>
          <cell r="Q3886">
            <v>18209.588883748387</v>
          </cell>
        </row>
        <row r="3887">
          <cell r="D3887">
            <v>42967</v>
          </cell>
          <cell r="F3887">
            <v>12568.396003999778</v>
          </cell>
          <cell r="G3887">
            <v>154509.91191399947</v>
          </cell>
          <cell r="H3887">
            <v>0.42425425664578226</v>
          </cell>
          <cell r="I3887">
            <v>99.160534391498246</v>
          </cell>
          <cell r="J3887">
            <v>12913417.868198011</v>
          </cell>
          <cell r="K3887">
            <v>0.5929946867787852</v>
          </cell>
          <cell r="L3887">
            <v>94.199720953757009</v>
          </cell>
          <cell r="M3887">
            <v>17206230.452704001</v>
          </cell>
          <cell r="N3887">
            <v>0.56104156477253664</v>
          </cell>
          <cell r="O3887">
            <v>95.727543264151478</v>
          </cell>
          <cell r="P3887"/>
          <cell r="Q3887">
            <v>18209.588883748387</v>
          </cell>
        </row>
        <row r="3888">
          <cell r="D3888">
            <v>42968</v>
          </cell>
          <cell r="F3888">
            <v>5658.2524279998961</v>
          </cell>
          <cell r="G3888">
            <v>160168.16434199936</v>
          </cell>
          <cell r="H3888">
            <v>0.41884830533785805</v>
          </cell>
          <cell r="I3888">
            <v>99.24476078886434</v>
          </cell>
          <cell r="J3888">
            <v>12919076.120626012</v>
          </cell>
          <cell r="K3888">
            <v>0.59275885387915905</v>
          </cell>
          <cell r="L3888">
            <v>94.212897208836949</v>
          </cell>
          <cell r="M3888">
            <v>17177012.030849997</v>
          </cell>
          <cell r="N3888">
            <v>0.56010303449434262</v>
          </cell>
          <cell r="O3888">
            <v>95.772098089476614</v>
          </cell>
          <cell r="P3888"/>
          <cell r="Q3888">
            <v>18209.588883748387</v>
          </cell>
        </row>
        <row r="3889">
          <cell r="D3889">
            <v>42969</v>
          </cell>
          <cell r="F3889">
            <v>4589.4439959999781</v>
          </cell>
          <cell r="G3889">
            <v>164757.60833799935</v>
          </cell>
          <cell r="H3889">
            <v>0.41126585805929533</v>
          </cell>
          <cell r="I3889">
            <v>99.351877566065212</v>
          </cell>
          <cell r="J3889">
            <v>12923665.564622011</v>
          </cell>
          <cell r="K3889">
            <v>0.59247441611735885</v>
          </cell>
          <cell r="L3889">
            <v>94.228764711916597</v>
          </cell>
          <cell r="M3889">
            <v>17179608.24718</v>
          </cell>
          <cell r="N3889">
            <v>0.56020188545011695</v>
          </cell>
          <cell r="O3889">
            <v>95.767419620033095</v>
          </cell>
          <cell r="P3889"/>
          <cell r="Q3889">
            <v>18209.588883748387</v>
          </cell>
        </row>
        <row r="3890">
          <cell r="D3890">
            <v>42970</v>
          </cell>
          <cell r="F3890">
            <v>2921.0418860007135</v>
          </cell>
          <cell r="G3890">
            <v>167678.65022400007</v>
          </cell>
          <cell r="H3890">
            <v>0.40035918126642256</v>
          </cell>
          <cell r="I3890">
            <v>99.485059871319876</v>
          </cell>
          <cell r="J3890">
            <v>12926586.606508011</v>
          </cell>
          <cell r="K3890">
            <v>0.59211403018577191</v>
          </cell>
          <cell r="L3890">
            <v>94.248830769081977</v>
          </cell>
          <cell r="M3890">
            <v>17177400.303507999</v>
          </cell>
          <cell r="N3890">
            <v>0.56014408081836264</v>
          </cell>
          <cell r="O3890">
            <v>95.770155835688172</v>
          </cell>
          <cell r="P3890"/>
          <cell r="Q3890">
            <v>18209.588883748387</v>
          </cell>
        </row>
        <row r="3891">
          <cell r="D3891">
            <v>42971</v>
          </cell>
          <cell r="F3891">
            <v>4626.0877719999917</v>
          </cell>
          <cell r="G3891">
            <v>172304.73799600007</v>
          </cell>
          <cell r="H3891">
            <v>0.39426283201671153</v>
          </cell>
          <cell r="I3891">
            <v>99.549637455043268</v>
          </cell>
          <cell r="J3891">
            <v>12931212.694280012</v>
          </cell>
          <cell r="K3891">
            <v>0.59183228103749608</v>
          </cell>
          <cell r="L3891">
            <v>94.264488602147722</v>
          </cell>
          <cell r="M3891">
            <v>17180293.191856001</v>
          </cell>
          <cell r="N3891">
            <v>0.56025261235460488</v>
          </cell>
          <cell r="O3891">
            <v>95.765017485941144</v>
          </cell>
          <cell r="P3891"/>
          <cell r="Q3891">
            <v>18209.588883748387</v>
          </cell>
        </row>
        <row r="3892">
          <cell r="D3892">
            <v>42972</v>
          </cell>
          <cell r="F3892">
            <v>6162.4998199996498</v>
          </cell>
          <cell r="G3892">
            <v>178467.23781599972</v>
          </cell>
          <cell r="H3892">
            <v>0.39202914234989089</v>
          </cell>
          <cell r="I3892">
            <v>99.571649118138694</v>
          </cell>
          <cell r="J3892">
            <v>12937375.194100011</v>
          </cell>
          <cell r="K3892">
            <v>0.59162126066438137</v>
          </cell>
          <cell r="L3892">
            <v>94.276198664116805</v>
          </cell>
          <cell r="M3892">
            <v>17180063.614872001</v>
          </cell>
          <cell r="N3892">
            <v>0.5602593226256406</v>
          </cell>
          <cell r="O3892">
            <v>95.764699659862274</v>
          </cell>
          <cell r="P3892"/>
          <cell r="Q3892">
            <v>18209.588883748387</v>
          </cell>
        </row>
        <row r="3893">
          <cell r="D3893">
            <v>42973</v>
          </cell>
          <cell r="F3893">
            <v>1906.2715880004926</v>
          </cell>
          <cell r="G3893">
            <v>180373.50940400021</v>
          </cell>
          <cell r="H3893">
            <v>0.3809774462056153</v>
          </cell>
          <cell r="I3893">
            <v>99.668486933635876</v>
          </cell>
          <cell r="J3893">
            <v>12939281.465688013</v>
          </cell>
          <cell r="K3893">
            <v>0.59121611767861304</v>
          </cell>
          <cell r="L3893">
            <v>94.298640006929986</v>
          </cell>
          <cell r="M3893">
            <v>17164088.553934004</v>
          </cell>
          <cell r="N3893">
            <v>0.55975254400183883</v>
          </cell>
          <cell r="O3893">
            <v>95.788659211300015</v>
          </cell>
          <cell r="P3893"/>
          <cell r="Q3893">
            <v>18209.588883748387</v>
          </cell>
        </row>
        <row r="3894">
          <cell r="D3894">
            <v>42974</v>
          </cell>
          <cell r="F3894">
            <v>21763.451713999657</v>
          </cell>
          <cell r="G3894">
            <v>202136.96111799986</v>
          </cell>
          <cell r="H3894">
            <v>0.41113251722904304</v>
          </cell>
          <cell r="I3894">
            <v>99.35365082521561</v>
          </cell>
          <cell r="J3894">
            <v>12961044.917402012</v>
          </cell>
          <cell r="K3894">
            <v>0.59171819982319174</v>
          </cell>
          <cell r="L3894">
            <v>94.270821081462941</v>
          </cell>
          <cell r="M3894">
            <v>17167257.346235998</v>
          </cell>
          <cell r="N3894">
            <v>0.55987007183116866</v>
          </cell>
          <cell r="O3894">
            <v>95.783110577803058</v>
          </cell>
          <cell r="P3894"/>
          <cell r="Q3894">
            <v>18209.588883748387</v>
          </cell>
        </row>
        <row r="3895">
          <cell r="D3895">
            <v>42975</v>
          </cell>
          <cell r="F3895">
            <v>1935.0464739997406</v>
          </cell>
          <cell r="G3895">
            <v>204072.0075919996</v>
          </cell>
          <cell r="H3895">
            <v>0.40024440046162557</v>
          </cell>
          <cell r="I3895">
            <v>99.486338488772461</v>
          </cell>
          <cell r="J3895">
            <v>12962979.963876013</v>
          </cell>
          <cell r="K3895">
            <v>0.59131496195920186</v>
          </cell>
          <cell r="L3895">
            <v>94.29316988894368</v>
          </cell>
          <cell r="M3895">
            <v>17160367.764899999</v>
          </cell>
          <cell r="N3895">
            <v>0.55965956689981833</v>
          </cell>
          <cell r="O3895">
            <v>95.793045411522968</v>
          </cell>
          <cell r="P3895"/>
          <cell r="Q3895">
            <v>18209.588883748387</v>
          </cell>
        </row>
        <row r="3896">
          <cell r="D3896">
            <v>42976</v>
          </cell>
          <cell r="F3896">
            <v>20435.218976000036</v>
          </cell>
          <cell r="G3896">
            <v>224507.22656799963</v>
          </cell>
          <cell r="H3896">
            <v>0.42514021331113233</v>
          </cell>
          <cell r="I3896">
            <v>99.146080306468008</v>
          </cell>
          <cell r="J3896">
            <v>12983415.182852013</v>
          </cell>
          <cell r="K3896">
            <v>0.59175559072305539</v>
          </cell>
          <cell r="L3896">
            <v>94.268746039890999</v>
          </cell>
          <cell r="M3896">
            <v>17175566.353547998</v>
          </cell>
          <cell r="N3896">
            <v>0.56016944197472718</v>
          </cell>
          <cell r="O3896">
            <v>95.768955492179813</v>
          </cell>
          <cell r="P3896"/>
          <cell r="Q3896">
            <v>18209.588883748387</v>
          </cell>
        </row>
        <row r="3897">
          <cell r="D3897">
            <v>42977</v>
          </cell>
          <cell r="F3897">
            <v>17370.576209999832</v>
          </cell>
          <cell r="G3897">
            <v>241877.80277799946</v>
          </cell>
          <cell r="H3897">
            <v>0.442766362129624</v>
          </cell>
          <cell r="I3897">
            <v>98.817736753518375</v>
          </cell>
          <cell r="J3897">
            <v>13000785.759062013</v>
          </cell>
          <cell r="K3897">
            <v>0.59205592482610891</v>
          </cell>
          <cell r="L3897">
            <v>94.252062035729651</v>
          </cell>
          <cell r="M3897">
            <v>17175997.037661996</v>
          </cell>
          <cell r="N3897">
            <v>0.5601976855016717</v>
          </cell>
          <cell r="O3897">
            <v>95.767618465734785</v>
          </cell>
          <cell r="P3897"/>
          <cell r="Q3897">
            <v>18209.588883748387</v>
          </cell>
        </row>
        <row r="3898">
          <cell r="D3898">
            <v>42978</v>
          </cell>
          <cell r="E3898" t="str">
            <v>*</v>
          </cell>
          <cell r="F3898">
            <v>10939.863956000016</v>
          </cell>
          <cell r="G3898">
            <v>252817.66673399947</v>
          </cell>
          <cell r="H3898">
            <v>0.44786341176549377</v>
          </cell>
          <cell r="I3898">
            <v>98.707379185505602</v>
          </cell>
          <cell r="J3898">
            <v>13011725.623018013</v>
          </cell>
          <cell r="K3898">
            <v>0.59206314917577174</v>
          </cell>
          <cell r="L3898">
            <v>94.251660346714473</v>
          </cell>
          <cell r="M3898">
            <v>17181577.295809999</v>
          </cell>
          <cell r="N3898">
            <v>0.56039388883618102</v>
          </cell>
          <cell r="O3898">
            <v>95.7583227799947</v>
          </cell>
          <cell r="P3898"/>
          <cell r="Q3898">
            <v>18209.588883748387</v>
          </cell>
        </row>
        <row r="3899">
          <cell r="D3899">
            <v>42979</v>
          </cell>
          <cell r="F3899">
            <v>8206.9701240003233</v>
          </cell>
          <cell r="G3899">
            <v>8206.9701240003233</v>
          </cell>
          <cell r="H3899">
            <v>0.34459703201184777</v>
          </cell>
          <cell r="I3899">
            <v>99.71031721975659</v>
          </cell>
          <cell r="J3899">
            <v>13019932.593142014</v>
          </cell>
          <cell r="K3899">
            <v>0.59179526330194632</v>
          </cell>
          <cell r="L3899">
            <v>94.708449952257581</v>
          </cell>
          <cell r="M3899">
            <v>17188960.213297997</v>
          </cell>
          <cell r="N3899">
            <v>0.56064635730860135</v>
          </cell>
          <cell r="O3899">
            <v>95.668148829427082</v>
          </cell>
          <cell r="P3899"/>
          <cell r="Q3899">
            <v>23816.136999456674</v>
          </cell>
        </row>
        <row r="3900">
          <cell r="D3900">
            <v>42980</v>
          </cell>
          <cell r="F3900">
            <v>18052.470175999915</v>
          </cell>
          <cell r="G3900">
            <v>26259.440300000238</v>
          </cell>
          <cell r="H3900">
            <v>0.55129512188730068</v>
          </cell>
          <cell r="I3900">
            <v>92.835574504312319</v>
          </cell>
          <cell r="J3900">
            <v>13037985.063318014</v>
          </cell>
          <cell r="K3900">
            <v>0.59197498058784759</v>
          </cell>
          <cell r="L3900">
            <v>94.698824763786178</v>
          </cell>
          <cell r="M3900">
            <v>17200878.531205997</v>
          </cell>
          <cell r="N3900">
            <v>0.56104676895163008</v>
          </cell>
          <cell r="O3900">
            <v>95.64885477960496</v>
          </cell>
          <cell r="P3900"/>
          <cell r="Q3900">
            <v>23816.136999456674</v>
          </cell>
        </row>
        <row r="3901">
          <cell r="D3901">
            <v>42981</v>
          </cell>
          <cell r="F3901">
            <v>10010.554954000334</v>
          </cell>
          <cell r="G3901">
            <v>36269.995254000576</v>
          </cell>
          <cell r="H3901">
            <v>0.50763893482288946</v>
          </cell>
          <cell r="I3901">
            <v>95.45931235791862</v>
          </cell>
          <cell r="J3901">
            <v>13047995.618272014</v>
          </cell>
          <cell r="K3901">
            <v>0.59178956995587284</v>
          </cell>
          <cell r="L3901">
            <v>94.70875469406117</v>
          </cell>
          <cell r="M3901">
            <v>17181154.513742</v>
          </cell>
          <cell r="N3901">
            <v>0.56041508721758992</v>
          </cell>
          <cell r="O3901">
            <v>95.679267447066678</v>
          </cell>
          <cell r="P3901"/>
          <cell r="Q3901">
            <v>23816.136999456674</v>
          </cell>
        </row>
        <row r="3902">
          <cell r="D3902">
            <v>42982</v>
          </cell>
          <cell r="F3902">
            <v>12942.998063999432</v>
          </cell>
          <cell r="G3902">
            <v>49212.993318000008</v>
          </cell>
          <cell r="H3902">
            <v>0.51659294409419465</v>
          </cell>
          <cell r="I3902">
            <v>94.979943342500178</v>
          </cell>
          <cell r="J3902">
            <v>13060938.616336014</v>
          </cell>
          <cell r="K3902">
            <v>0.59173741638202271</v>
          </cell>
          <cell r="L3902">
            <v>94.711545752683463</v>
          </cell>
          <cell r="M3902">
            <v>17184187.337113999</v>
          </cell>
          <cell r="N3902">
            <v>0.5605256775237194</v>
          </cell>
          <cell r="O3902">
            <v>95.6739529774229</v>
          </cell>
          <cell r="P3902"/>
          <cell r="Q3902">
            <v>23816.136999456674</v>
          </cell>
        </row>
        <row r="3903">
          <cell r="D3903">
            <v>42983</v>
          </cell>
          <cell r="F3903">
            <v>9238.3161040006762</v>
          </cell>
          <cell r="G3903">
            <v>58451.309422000682</v>
          </cell>
          <cell r="H3903">
            <v>0.49085466231013158</v>
          </cell>
          <cell r="I3903">
            <v>96.277382506440077</v>
          </cell>
          <cell r="J3903">
            <v>13070176.932440015</v>
          </cell>
          <cell r="K3903">
            <v>0.59151771224137228</v>
          </cell>
          <cell r="L3903">
            <v>94.723293349405637</v>
          </cell>
          <cell r="M3903">
            <v>17181046.710470002</v>
          </cell>
          <cell r="N3903">
            <v>0.56043489839062877</v>
          </cell>
          <cell r="O3903">
            <v>95.678315722536894</v>
          </cell>
          <cell r="P3903"/>
          <cell r="Q3903">
            <v>23816.136999456674</v>
          </cell>
        </row>
        <row r="3904">
          <cell r="D3904">
            <v>42984</v>
          </cell>
          <cell r="F3904">
            <v>5956.1777719995334</v>
          </cell>
          <cell r="G3904">
            <v>64407.487194000219</v>
          </cell>
          <cell r="H3904">
            <v>0.45072721908027857</v>
          </cell>
          <cell r="I3904">
            <v>97.825490755074782</v>
          </cell>
          <cell r="J3904">
            <v>13076133.110212015</v>
          </cell>
          <cell r="K3904">
            <v>0.59115010122332501</v>
          </cell>
          <cell r="L3904">
            <v>94.742912949355386</v>
          </cell>
          <cell r="M3904">
            <v>17175589.027322002</v>
          </cell>
          <cell r="N3904">
            <v>0.56026853298508283</v>
          </cell>
          <cell r="O3904">
            <v>95.686303668306778</v>
          </cell>
          <cell r="P3904"/>
          <cell r="Q3904">
            <v>23816.136999456674</v>
          </cell>
        </row>
        <row r="3905">
          <cell r="D3905">
            <v>42985</v>
          </cell>
          <cell r="F3905">
            <v>8116.7387440001603</v>
          </cell>
          <cell r="G3905">
            <v>72524.225938000382</v>
          </cell>
          <cell r="H3905">
            <v>0.43502452583578044</v>
          </cell>
          <cell r="I3905">
            <v>98.285907111865328</v>
          </cell>
          <cell r="J3905">
            <v>13084249.848956015</v>
          </cell>
          <cell r="K3905">
            <v>0.59088085125254963</v>
          </cell>
          <cell r="L3905">
            <v>94.757253913869107</v>
          </cell>
          <cell r="M3905">
            <v>17173814.421238009</v>
          </cell>
          <cell r="N3905">
            <v>0.56022230530421424</v>
          </cell>
          <cell r="O3905">
            <v>95.688521567688881</v>
          </cell>
          <cell r="P3905"/>
          <cell r="Q3905">
            <v>23816.136999456674</v>
          </cell>
        </row>
        <row r="3906">
          <cell r="D3906">
            <v>42986</v>
          </cell>
          <cell r="F3906">
            <v>12103.987826000184</v>
          </cell>
          <cell r="G3906">
            <v>84628.213764000568</v>
          </cell>
          <cell r="H3906">
            <v>0.44417475095736147</v>
          </cell>
          <cell r="I3906">
            <v>98.026955637588742</v>
          </cell>
          <cell r="J3906">
            <v>13096353.836782016</v>
          </cell>
          <cell r="K3906">
            <v>0.59079204936580654</v>
          </cell>
          <cell r="L3906">
            <v>94.761978350782556</v>
          </cell>
          <cell r="M3906">
            <v>17168940.250992008</v>
          </cell>
          <cell r="N3906">
            <v>0.560074963559272</v>
          </cell>
          <cell r="O3906">
            <v>95.695585764137178</v>
          </cell>
          <cell r="P3906"/>
          <cell r="Q3906">
            <v>23816.136999456674</v>
          </cell>
        </row>
        <row r="3907">
          <cell r="D3907">
            <v>42987</v>
          </cell>
          <cell r="F3907">
            <v>16911.004373999451</v>
          </cell>
          <cell r="G3907">
            <v>101539.21813800003</v>
          </cell>
          <cell r="H3907">
            <v>0.47371810755556421</v>
          </cell>
          <cell r="I3907">
            <v>97.00685192929356</v>
          </cell>
          <cell r="J3907">
            <v>13113264.841156015</v>
          </cell>
          <cell r="K3907">
            <v>0.59092005557490668</v>
          </cell>
          <cell r="L3907">
            <v>94.75516731593143</v>
          </cell>
          <cell r="M3907">
            <v>17174339.610780008</v>
          </cell>
          <cell r="N3907">
            <v>0.56026275964648053</v>
          </cell>
          <cell r="O3907">
            <v>95.686580700359286</v>
          </cell>
          <cell r="P3907"/>
          <cell r="Q3907">
            <v>23816.136999456674</v>
          </cell>
        </row>
        <row r="3908">
          <cell r="D3908">
            <v>42988</v>
          </cell>
          <cell r="F3908">
            <v>30780.945924000032</v>
          </cell>
          <cell r="G3908">
            <v>132320.16406200005</v>
          </cell>
          <cell r="H3908">
            <v>0.55559037162499825</v>
          </cell>
          <cell r="I3908">
            <v>92.53848506277545</v>
          </cell>
          <cell r="J3908">
            <v>13144045.787080016</v>
          </cell>
          <cell r="K3908">
            <v>0.5916721352623342</v>
          </cell>
          <cell r="L3908">
            <v>94.715038047611358</v>
          </cell>
          <cell r="M3908">
            <v>17192007.600782007</v>
          </cell>
          <cell r="N3908">
            <v>0.56085080017509492</v>
          </cell>
          <cell r="O3908">
            <v>95.658304568127861</v>
          </cell>
          <cell r="P3908"/>
          <cell r="Q3908">
            <v>23816.136999456674</v>
          </cell>
        </row>
        <row r="3909">
          <cell r="D3909">
            <v>42989</v>
          </cell>
          <cell r="F3909">
            <v>9236.7546279999588</v>
          </cell>
          <cell r="G3909">
            <v>141556.91869000002</v>
          </cell>
          <cell r="H3909">
            <v>0.54033997160385761</v>
          </cell>
          <cell r="I3909">
            <v>93.561817311486536</v>
          </cell>
          <cell r="J3909">
            <v>13153282.541708017</v>
          </cell>
          <cell r="K3909">
            <v>0.59145384253557221</v>
          </cell>
          <cell r="L3909">
            <v>94.726705397733539</v>
          </cell>
          <cell r="M3909">
            <v>17188171.842250008</v>
          </cell>
          <cell r="N3909">
            <v>0.56073733887662858</v>
          </cell>
          <cell r="O3909">
            <v>95.663769701562444</v>
          </cell>
          <cell r="P3909"/>
          <cell r="Q3909">
            <v>23816.136999456674</v>
          </cell>
        </row>
        <row r="3910">
          <cell r="D3910">
            <v>42990</v>
          </cell>
          <cell r="F3910">
            <v>2162.5062840003839</v>
          </cell>
          <cell r="G3910">
            <v>143719.4249740004</v>
          </cell>
          <cell r="H3910">
            <v>0.5028783109580951</v>
          </cell>
          <cell r="I3910">
            <v>95.701949744154732</v>
          </cell>
          <cell r="J3910">
            <v>13155445.047992017</v>
          </cell>
          <cell r="K3910">
            <v>0.59091825470916259</v>
          </cell>
          <cell r="L3910">
            <v>94.75526317602656</v>
          </cell>
          <cell r="M3910">
            <v>17177402.62671601</v>
          </cell>
          <cell r="N3910">
            <v>0.56039767490908365</v>
          </cell>
          <cell r="O3910">
            <v>95.680103818655738</v>
          </cell>
          <cell r="P3910"/>
          <cell r="Q3910">
            <v>23816.136999456674</v>
          </cell>
        </row>
        <row r="3911">
          <cell r="D3911">
            <v>42991</v>
          </cell>
          <cell r="F3911">
            <v>1595.5005419996414</v>
          </cell>
          <cell r="G3911">
            <v>145314.92551600005</v>
          </cell>
          <cell r="H3911">
            <v>0.46934862668087085</v>
          </cell>
          <cell r="I3911">
            <v>97.176244080535781</v>
          </cell>
          <cell r="J3911">
            <v>13157040.548534017</v>
          </cell>
          <cell r="K3911">
            <v>0.59035836994493096</v>
          </cell>
          <cell r="L3911">
            <v>94.785012582648889</v>
          </cell>
          <cell r="M3911">
            <v>17157366.865972005</v>
          </cell>
          <cell r="N3911">
            <v>0.55975567760813572</v>
          </cell>
          <cell r="O3911">
            <v>95.710867976120468</v>
          </cell>
          <cell r="P3911"/>
          <cell r="Q3911">
            <v>23816.136999456674</v>
          </cell>
        </row>
        <row r="3912">
          <cell r="D3912">
            <v>42992</v>
          </cell>
          <cell r="F3912">
            <v>1929.0827580003879</v>
          </cell>
          <cell r="G3912">
            <v>147244.00827400043</v>
          </cell>
          <cell r="H3912">
            <v>0.44160936606421691</v>
          </cell>
          <cell r="I3912">
            <v>98.102150312842383</v>
          </cell>
          <cell r="J3912">
            <v>13158969.631292017</v>
          </cell>
          <cell r="K3912">
            <v>0.58981463243230292</v>
          </cell>
          <cell r="L3912">
            <v>94.813802402462017</v>
          </cell>
          <cell r="M3912">
            <v>17129792.043924011</v>
          </cell>
          <cell r="N3912">
            <v>0.55886768808467335</v>
          </cell>
          <cell r="O3912">
            <v>95.753185458693196</v>
          </cell>
          <cell r="P3912"/>
          <cell r="Q3912">
            <v>23816.136999456674</v>
          </cell>
        </row>
        <row r="3913">
          <cell r="D3913">
            <v>42993</v>
          </cell>
          <cell r="F3913">
            <v>1405.5502099996002</v>
          </cell>
          <cell r="G3913">
            <v>148649.55848400004</v>
          </cell>
          <cell r="H3913">
            <v>0.41610318943941588</v>
          </cell>
          <cell r="I3913">
            <v>98.743342446917623</v>
          </cell>
          <cell r="J3913">
            <v>13160375.181502016</v>
          </cell>
          <cell r="K3913">
            <v>0.58924861366958858</v>
          </cell>
          <cell r="L3913">
            <v>94.843665663104048</v>
          </cell>
          <cell r="M3913">
            <v>17104130.360178016</v>
          </cell>
          <cell r="N3913">
            <v>0.55804207994516086</v>
          </cell>
          <cell r="O3913">
            <v>95.79228627096694</v>
          </cell>
          <cell r="P3913"/>
          <cell r="Q3913">
            <v>23816.136999456674</v>
          </cell>
        </row>
        <row r="3914">
          <cell r="D3914">
            <v>42994</v>
          </cell>
          <cell r="F3914">
            <v>368.52824000048986</v>
          </cell>
          <cell r="G3914">
            <v>149018.08672400052</v>
          </cell>
          <cell r="H3914">
            <v>0.39106385810858024</v>
          </cell>
          <cell r="I3914">
            <v>99.203394593336995</v>
          </cell>
          <cell r="J3914">
            <v>13160743.709742017</v>
          </cell>
          <cell r="K3914">
            <v>0.58863741814213633</v>
          </cell>
          <cell r="L3914">
            <v>94.875790748425871</v>
          </cell>
          <cell r="M3914">
            <v>17092773.171366017</v>
          </cell>
          <cell r="N3914">
            <v>0.55768314787573758</v>
          </cell>
          <cell r="O3914">
            <v>95.809212097283762</v>
          </cell>
          <cell r="P3914"/>
          <cell r="Q3914">
            <v>23816.136999456674</v>
          </cell>
        </row>
        <row r="3915">
          <cell r="D3915">
            <v>42995</v>
          </cell>
          <cell r="F3915">
            <v>12750.772416000249</v>
          </cell>
          <cell r="G3915">
            <v>161768.85914000077</v>
          </cell>
          <cell r="H3915">
            <v>0.39955326272042124</v>
          </cell>
          <cell r="I3915">
            <v>99.06448557474809</v>
          </cell>
          <cell r="J3915">
            <v>13173494.482158016</v>
          </cell>
          <cell r="K3915">
            <v>0.58858075169046831</v>
          </cell>
          <cell r="L3915">
            <v>94.878762797699096</v>
          </cell>
          <cell r="M3915">
            <v>17076952.852994014</v>
          </cell>
          <cell r="N3915">
            <v>0.55717858002346032</v>
          </cell>
          <cell r="O3915">
            <v>95.83293059392733</v>
          </cell>
          <cell r="P3915"/>
          <cell r="Q3915">
            <v>23816.136999456674</v>
          </cell>
        </row>
        <row r="3916">
          <cell r="D3916">
            <v>42996</v>
          </cell>
          <cell r="F3916">
            <v>13657.197353999778</v>
          </cell>
          <cell r="G3916">
            <v>175426.05649400054</v>
          </cell>
          <cell r="H3916">
            <v>0.40921380439098126</v>
          </cell>
          <cell r="I3916">
            <v>98.885479549052661</v>
          </cell>
          <cell r="J3916">
            <v>13187151.679512016</v>
          </cell>
          <cell r="K3916">
            <v>0.58856466096923743</v>
          </cell>
          <cell r="L3916">
            <v>94.879606527970523</v>
          </cell>
          <cell r="M3916">
            <v>17069959.543508016</v>
          </cell>
          <cell r="N3916">
            <v>0.55696200054623357</v>
          </cell>
          <cell r="O3916">
            <v>95.843084615925818</v>
          </cell>
          <cell r="P3916"/>
          <cell r="Q3916">
            <v>23816.136999456674</v>
          </cell>
        </row>
        <row r="3917">
          <cell r="D3917">
            <v>42997</v>
          </cell>
          <cell r="F3917">
            <v>7849.1512639997936</v>
          </cell>
          <cell r="G3917">
            <v>183275.20775800032</v>
          </cell>
          <cell r="H3917">
            <v>0.40502217326137324</v>
          </cell>
          <cell r="I3917">
            <v>98.96598366727936</v>
          </cell>
          <cell r="J3917">
            <v>13195000.830776017</v>
          </cell>
          <cell r="K3917">
            <v>0.58828965684605161</v>
          </cell>
          <cell r="L3917">
            <v>94.894013064055699</v>
          </cell>
          <cell r="M3917">
            <v>17068911.297046017</v>
          </cell>
          <cell r="N3917">
            <v>0.55693939277624693</v>
          </cell>
          <cell r="O3917">
            <v>95.844143620069715</v>
          </cell>
          <cell r="P3917"/>
          <cell r="Q3917">
            <v>23816.136999456674</v>
          </cell>
        </row>
        <row r="3918">
          <cell r="D3918">
            <v>42998</v>
          </cell>
          <cell r="F3918">
            <v>5113.2767800000929</v>
          </cell>
          <cell r="G3918">
            <v>188388.48453800043</v>
          </cell>
          <cell r="H3918">
            <v>0.39550596417525269</v>
          </cell>
          <cell r="I3918">
            <v>99.132780665967175</v>
          </cell>
          <cell r="J3918">
            <v>13200114.107556017</v>
          </cell>
          <cell r="K3918">
            <v>0.5878933884936195</v>
          </cell>
          <cell r="L3918">
            <v>94.914727265518096</v>
          </cell>
          <cell r="M3918">
            <v>17062163.354698021</v>
          </cell>
          <cell r="N3918">
            <v>0.5567308055218616</v>
          </cell>
          <cell r="O3918">
            <v>95.853906081719032</v>
          </cell>
          <cell r="P3918"/>
          <cell r="Q3918">
            <v>23816.136999456674</v>
          </cell>
        </row>
        <row r="3919">
          <cell r="D3919">
            <v>42999</v>
          </cell>
          <cell r="F3919">
            <v>9281.2838220002013</v>
          </cell>
          <cell r="G3919">
            <v>197669.76836000063</v>
          </cell>
          <cell r="H3919">
            <v>0.39522976008223837</v>
          </cell>
          <cell r="I3919">
            <v>99.137302321400085</v>
          </cell>
          <cell r="J3919">
            <v>13209395.391378017</v>
          </cell>
          <cell r="K3919">
            <v>0.5876833937040733</v>
          </cell>
          <cell r="L3919">
            <v>94.925682846697754</v>
          </cell>
          <cell r="M3919">
            <v>17059580.746744018</v>
          </cell>
          <cell r="N3919">
            <v>0.55665812542131454</v>
          </cell>
          <cell r="O3919">
            <v>95.857304200934863</v>
          </cell>
          <cell r="P3919"/>
          <cell r="Q3919">
            <v>23816.136999456674</v>
          </cell>
        </row>
        <row r="3920">
          <cell r="D3920">
            <v>43000</v>
          </cell>
          <cell r="F3920">
            <v>16838.750676000076</v>
          </cell>
          <cell r="G3920">
            <v>214508.51903600071</v>
          </cell>
          <cell r="H3920">
            <v>0.40940255042753415</v>
          </cell>
          <cell r="I3920">
            <v>98.881749805348335</v>
          </cell>
          <cell r="J3920">
            <v>13226234.142054018</v>
          </cell>
          <cell r="K3920">
            <v>0.58780971777859314</v>
          </cell>
          <cell r="L3920">
            <v>94.919094213327185</v>
          </cell>
          <cell r="M3920">
            <v>17060579.375800014</v>
          </cell>
          <cell r="N3920">
            <v>0.55670230133184129</v>
          </cell>
          <cell r="O3920">
            <v>95.855238996106181</v>
          </cell>
          <cell r="P3920"/>
          <cell r="Q3920">
            <v>23816.136999456674</v>
          </cell>
        </row>
        <row r="3921">
          <cell r="D3921">
            <v>43001</v>
          </cell>
          <cell r="F3921">
            <v>9401.1935739992659</v>
          </cell>
          <cell r="G3921">
            <v>223909.71260999999</v>
          </cell>
          <cell r="H3921">
            <v>0.40876506951186287</v>
          </cell>
          <cell r="I3921">
            <v>98.894310292863423</v>
          </cell>
          <cell r="J3921">
            <v>13235635.335628018</v>
          </cell>
          <cell r="K3921">
            <v>0.58760557900643784</v>
          </cell>
          <cell r="L3921">
            <v>94.929738712844042</v>
          </cell>
          <cell r="M3921">
            <v>17055956.618194014</v>
          </cell>
          <cell r="N3921">
            <v>0.55656304427706627</v>
          </cell>
          <cell r="O3921">
            <v>95.861746930051055</v>
          </cell>
          <cell r="P3921"/>
          <cell r="Q3921">
            <v>23816.136999456674</v>
          </cell>
        </row>
        <row r="3922">
          <cell r="D3922">
            <v>43002</v>
          </cell>
          <cell r="F3922">
            <v>14334.01613600054</v>
          </cell>
          <cell r="G3922">
            <v>238243.72874600053</v>
          </cell>
          <cell r="H3922">
            <v>0.41681075446071797</v>
          </cell>
          <cell r="I3922">
            <v>98.728034263892908</v>
          </cell>
          <cell r="J3922">
            <v>13249969.351764018</v>
          </cell>
          <cell r="K3922">
            <v>0.58762063637280504</v>
          </cell>
          <cell r="L3922">
            <v>94.92895405077293</v>
          </cell>
          <cell r="M3922">
            <v>17048268.804260019</v>
          </cell>
          <cell r="N3922">
            <v>0.55632376166849917</v>
          </cell>
          <cell r="O3922">
            <v>95.872913832939147</v>
          </cell>
          <cell r="P3922"/>
          <cell r="Q3922">
            <v>23816.136999456674</v>
          </cell>
        </row>
        <row r="3923">
          <cell r="D3923">
            <v>43003</v>
          </cell>
          <cell r="F3923">
            <v>6267.9970279997915</v>
          </cell>
          <cell r="G3923">
            <v>244511.72577400031</v>
          </cell>
          <cell r="H3923">
            <v>0.41066563528682837</v>
          </cell>
          <cell r="I3923">
            <v>98.856555104945343</v>
          </cell>
          <cell r="J3923">
            <v>13256237.348792018</v>
          </cell>
          <cell r="K3923">
            <v>0.58727832088599452</v>
          </cell>
          <cell r="L3923">
            <v>94.946773706561089</v>
          </cell>
          <cell r="M3923">
            <v>17032971.009152025</v>
          </cell>
          <cell r="N3923">
            <v>0.55583613294172796</v>
          </cell>
          <cell r="O3923">
            <v>95.89560979692736</v>
          </cell>
          <cell r="P3923"/>
          <cell r="Q3923">
            <v>23816.136999456674</v>
          </cell>
        </row>
        <row r="3924">
          <cell r="D3924">
            <v>43004</v>
          </cell>
          <cell r="F3924">
            <v>6197.2966640001896</v>
          </cell>
          <cell r="G3924">
            <v>250709.02243800051</v>
          </cell>
          <cell r="H3924">
            <v>0.40487904102054195</v>
          </cell>
          <cell r="I3924">
            <v>98.968654924375741</v>
          </cell>
          <cell r="J3924">
            <v>13262434.645456018</v>
          </cell>
          <cell r="K3924">
            <v>0.58693359812540691</v>
          </cell>
          <cell r="L3924">
            <v>94.964678683755693</v>
          </cell>
          <cell r="M3924">
            <v>17025655.460416023</v>
          </cell>
          <cell r="N3924">
            <v>0.555608973598262</v>
          </cell>
          <cell r="O3924">
            <v>95.906154751169709</v>
          </cell>
          <cell r="P3924"/>
          <cell r="Q3924">
            <v>23816.136999456674</v>
          </cell>
        </row>
        <row r="3925">
          <cell r="D3925">
            <v>43005</v>
          </cell>
          <cell r="F3925">
            <v>2016.9837979996505</v>
          </cell>
          <cell r="G3925">
            <v>252726.00623600016</v>
          </cell>
          <cell r="H3925">
            <v>0.39302018011563877</v>
          </cell>
          <cell r="I3925">
            <v>99.172846137693114</v>
          </cell>
          <cell r="J3925">
            <v>13264451.629254017</v>
          </cell>
          <cell r="K3925">
            <v>0.58640479487270025</v>
          </cell>
          <cell r="L3925">
            <v>94.99206687297611</v>
          </cell>
          <cell r="M3925">
            <v>17005930.370364025</v>
          </cell>
          <cell r="N3925">
            <v>0.55497682795872783</v>
          </cell>
          <cell r="O3925">
            <v>95.93540648075539</v>
          </cell>
          <cell r="P3925"/>
          <cell r="Q3925">
            <v>23816.136999456674</v>
          </cell>
        </row>
        <row r="3926">
          <cell r="D3926">
            <v>43006</v>
          </cell>
          <cell r="F3926">
            <v>12939.576510000126</v>
          </cell>
          <cell r="G3926">
            <v>265665.58274600026</v>
          </cell>
          <cell r="H3926">
            <v>0.39838772034521475</v>
          </cell>
          <cell r="I3926">
            <v>99.084547681397282</v>
          </cell>
          <cell r="J3926">
            <v>13277391.205764018</v>
          </cell>
          <cell r="K3926">
            <v>0.58635947025361468</v>
          </cell>
          <cell r="L3926">
            <v>94.994409969811272</v>
          </cell>
          <cell r="M3926">
            <v>17005314.122766025</v>
          </cell>
          <cell r="N3926">
            <v>0.55496827289410799</v>
          </cell>
          <cell r="O3926">
            <v>95.935801416717055</v>
          </cell>
          <cell r="P3926"/>
          <cell r="Q3926">
            <v>23816.136999456674</v>
          </cell>
        </row>
        <row r="3927">
          <cell r="D3927">
            <v>43007</v>
          </cell>
          <cell r="F3927">
            <v>4238.3000019998344</v>
          </cell>
          <cell r="G3927">
            <v>269903.88274800009</v>
          </cell>
          <cell r="H3927">
            <v>0.39078673589249735</v>
          </cell>
          <cell r="I3927">
            <v>99.207652808576341</v>
          </cell>
          <cell r="J3927">
            <v>13281629.505766017</v>
          </cell>
          <cell r="K3927">
            <v>0.58593037666657877</v>
          </cell>
          <cell r="L3927">
            <v>95.016558007718956</v>
          </cell>
          <cell r="M3927">
            <v>16995567.583148029</v>
          </cell>
          <cell r="N3927">
            <v>0.55466174427090842</v>
          </cell>
          <cell r="O3927">
            <v>95.949935471952358</v>
          </cell>
          <cell r="P3927"/>
          <cell r="Q3927">
            <v>23816.136999456674</v>
          </cell>
        </row>
        <row r="3928">
          <cell r="D3928">
            <v>43008</v>
          </cell>
          <cell r="E3928" t="str">
            <v>*</v>
          </cell>
          <cell r="F3928">
            <v>17541.42169000061</v>
          </cell>
          <cell r="G3928">
            <v>287445.30443800072</v>
          </cell>
          <cell r="H3928">
            <v>0.40231168254330851</v>
          </cell>
          <cell r="I3928">
            <v>99.015711915252155</v>
          </cell>
          <cell r="J3928">
            <v>13299170.927456018</v>
          </cell>
          <cell r="K3928">
            <v>0.58608844635853996</v>
          </cell>
          <cell r="L3928">
            <v>95.00840632936135</v>
          </cell>
          <cell r="M3928">
            <v>16999071.465808026</v>
          </cell>
          <cell r="N3928">
            <v>0.5547876483024915</v>
          </cell>
          <cell r="O3928">
            <v>95.94413392054139</v>
          </cell>
          <cell r="P3928"/>
          <cell r="Q3928">
            <v>23816.136999456674</v>
          </cell>
        </row>
        <row r="3929">
          <cell r="D3929">
            <v>43009</v>
          </cell>
          <cell r="F3929">
            <v>18704.515311999912</v>
          </cell>
          <cell r="G3929">
            <v>18704.515311999912</v>
          </cell>
          <cell r="H3929">
            <v>0.39826452031807796</v>
          </cell>
          <cell r="I3929">
            <v>95.396367667242785</v>
          </cell>
          <cell r="J3929">
            <v>13317875.442768017</v>
          </cell>
          <cell r="K3929">
            <v>0.58570050471273449</v>
          </cell>
          <cell r="L3929">
            <v>96.046608171173133</v>
          </cell>
          <cell r="M3929">
            <v>17003795.599894028</v>
          </cell>
          <cell r="N3929">
            <v>0.5549537503157177</v>
          </cell>
          <cell r="O3929">
            <v>96.275169026417586</v>
          </cell>
          <cell r="P3929"/>
          <cell r="Q3929">
            <v>46965.055529077414</v>
          </cell>
        </row>
        <row r="3930">
          <cell r="D3930">
            <v>43010</v>
          </cell>
          <cell r="F3930">
            <v>7947.6282499992849</v>
          </cell>
          <cell r="G3930">
            <v>26652.143561999197</v>
          </cell>
          <cell r="H3930">
            <v>0.28374440593919975</v>
          </cell>
          <cell r="I3930">
            <v>99.293208690792483</v>
          </cell>
          <cell r="J3930">
            <v>13325823.071018016</v>
          </cell>
          <cell r="K3930">
            <v>0.58484206539349637</v>
          </cell>
          <cell r="L3930">
            <v>96.085918518270631</v>
          </cell>
          <cell r="M3930">
            <v>16999922.727142029</v>
          </cell>
          <cell r="N3930">
            <v>0.5548392724844271</v>
          </cell>
          <cell r="O3930">
            <v>96.280192532273347</v>
          </cell>
          <cell r="P3930"/>
          <cell r="Q3930">
            <v>46965.055529077414</v>
          </cell>
        </row>
        <row r="3931">
          <cell r="D3931">
            <v>43011</v>
          </cell>
          <cell r="F3931">
            <v>20167.072540000685</v>
          </cell>
          <cell r="G3931">
            <v>46819.216101999882</v>
          </cell>
          <cell r="H3931">
            <v>0.33229824156538945</v>
          </cell>
          <cell r="I3931">
            <v>98.193278652164054</v>
          </cell>
          <cell r="J3931">
            <v>13345990.143558016</v>
          </cell>
          <cell r="K3931">
            <v>0.58452233995442282</v>
          </cell>
          <cell r="L3931">
            <v>96.100492723522706</v>
          </cell>
          <cell r="M3931">
            <v>17010905.856598027</v>
          </cell>
          <cell r="N3931">
            <v>0.55520966667684069</v>
          </cell>
          <cell r="O3931">
            <v>96.26392263868982</v>
          </cell>
          <cell r="P3931"/>
          <cell r="Q3931">
            <v>46965.055529077414</v>
          </cell>
        </row>
        <row r="3932">
          <cell r="D3932">
            <v>43012</v>
          </cell>
          <cell r="F3932">
            <v>8227.2621300000428</v>
          </cell>
          <cell r="G3932">
            <v>55046.478231999921</v>
          </cell>
          <cell r="H3932">
            <v>0.29301827503386568</v>
          </cell>
          <cell r="I3932">
            <v>99.13630455059679</v>
          </cell>
          <cell r="J3932">
            <v>13354217.405688016</v>
          </cell>
          <cell r="K3932">
            <v>0.58368206554260071</v>
          </cell>
          <cell r="L3932">
            <v>96.138622484133137</v>
          </cell>
          <cell r="M3932">
            <v>16997768.424370028</v>
          </cell>
          <cell r="N3932">
            <v>0.55479280203006653</v>
          </cell>
          <cell r="O3932">
            <v>96.282230459687185</v>
          </cell>
          <cell r="P3932"/>
          <cell r="Q3932">
            <v>46965.055529077414</v>
          </cell>
        </row>
        <row r="3933">
          <cell r="D3933">
            <v>43013</v>
          </cell>
          <cell r="F3933">
            <v>4618.7929479992317</v>
          </cell>
          <cell r="G3933">
            <v>59665.271179999152</v>
          </cell>
          <cell r="H3933">
            <v>0.25408368203912235</v>
          </cell>
          <cell r="I3933">
            <v>99.657752270297578</v>
          </cell>
          <cell r="J3933">
            <v>13358836.198636016</v>
          </cell>
          <cell r="K3933">
            <v>0.58268783900231369</v>
          </cell>
          <cell r="L3933">
            <v>96.183415283537627</v>
          </cell>
          <cell r="M3933">
            <v>16990306.201404028</v>
          </cell>
          <cell r="N3933">
            <v>0.55456115748449963</v>
          </cell>
          <cell r="O3933">
            <v>96.292377995986271</v>
          </cell>
          <cell r="P3933"/>
          <cell r="Q3933">
            <v>46965.055529077414</v>
          </cell>
        </row>
        <row r="3934">
          <cell r="D3934">
            <v>43014</v>
          </cell>
          <cell r="F3934">
            <v>23979.947690000005</v>
          </cell>
          <cell r="G3934">
            <v>83645.218869999153</v>
          </cell>
          <cell r="H3934">
            <v>0.29683494791218407</v>
          </cell>
          <cell r="I3934">
            <v>99.065014147072688</v>
          </cell>
          <cell r="J3934">
            <v>13382816.146326017</v>
          </cell>
          <cell r="K3934">
            <v>0.58254044901940105</v>
          </cell>
          <cell r="L3934">
            <v>96.19002588408442</v>
          </cell>
          <cell r="M3934">
            <v>16994535.918950029</v>
          </cell>
          <cell r="N3934">
            <v>0.55471113444539644</v>
          </cell>
          <cell r="O3934">
            <v>96.285810133835597</v>
          </cell>
          <cell r="P3934"/>
          <cell r="Q3934">
            <v>46965.055529077414</v>
          </cell>
        </row>
        <row r="3935">
          <cell r="D3935">
            <v>43015</v>
          </cell>
          <cell r="F3935">
            <v>8617.8349180003188</v>
          </cell>
          <cell r="G3935">
            <v>92263.053787999466</v>
          </cell>
          <cell r="H3935">
            <v>0.28064347219323754</v>
          </cell>
          <cell r="I3935">
            <v>99.340735001049012</v>
          </cell>
          <cell r="J3935">
            <v>13391433.981244016</v>
          </cell>
          <cell r="K3935">
            <v>0.58172632746537756</v>
          </cell>
          <cell r="L3935">
            <v>96.22640194964147</v>
          </cell>
          <cell r="M3935">
            <v>16982679.929220028</v>
          </cell>
          <cell r="N3935">
            <v>0.55433606010885428</v>
          </cell>
          <cell r="O3935">
            <v>96.302221074029063</v>
          </cell>
          <cell r="P3935"/>
          <cell r="Q3935">
            <v>46965.055529077414</v>
          </cell>
        </row>
        <row r="3936">
          <cell r="D3936">
            <v>43016</v>
          </cell>
          <cell r="F3936">
            <v>11772.894552000515</v>
          </cell>
          <cell r="G3936">
            <v>104035.94833999997</v>
          </cell>
          <cell r="H3936">
            <v>0.27689722488347834</v>
          </cell>
          <cell r="I3936">
            <v>99.395000605000348</v>
          </cell>
          <cell r="J3936">
            <v>13403206.875796016</v>
          </cell>
          <cell r="K3936">
            <v>0.58105229835678374</v>
          </cell>
          <cell r="L3936">
            <v>96.256341682914609</v>
          </cell>
          <cell r="M3936">
            <v>16976118.582028028</v>
          </cell>
          <cell r="N3936">
            <v>0.55413379716627698</v>
          </cell>
          <cell r="O3936">
            <v>96.311050814490812</v>
          </cell>
          <cell r="P3936"/>
          <cell r="Q3936">
            <v>46965.055529077414</v>
          </cell>
        </row>
        <row r="3937">
          <cell r="D3937">
            <v>43017</v>
          </cell>
          <cell r="F3937">
            <v>7874.7849579994645</v>
          </cell>
          <cell r="G3937">
            <v>111910.73329799944</v>
          </cell>
          <cell r="H3937">
            <v>0.26476123113069389</v>
          </cell>
          <cell r="I3937">
            <v>99.548477312731791</v>
          </cell>
          <cell r="J3937">
            <v>13411081.660754016</v>
          </cell>
          <cell r="K3937">
            <v>0.5802123618858388</v>
          </cell>
          <cell r="L3937">
            <v>96.293427145759068</v>
          </cell>
          <cell r="M3937">
            <v>16964609.497136027</v>
          </cell>
          <cell r="N3937">
            <v>0.55377001819983818</v>
          </cell>
          <cell r="O3937">
            <v>96.326896188875125</v>
          </cell>
          <cell r="P3937"/>
          <cell r="Q3937">
            <v>46965.055529077414</v>
          </cell>
        </row>
        <row r="3938">
          <cell r="D3938">
            <v>43018</v>
          </cell>
          <cell r="F3938">
            <v>13134.850287999672</v>
          </cell>
          <cell r="G3938">
            <v>125045.58358599911</v>
          </cell>
          <cell r="H3938">
            <v>0.26625239165017017</v>
          </cell>
          <cell r="I3938">
            <v>99.531371421435722</v>
          </cell>
          <cell r="J3938">
            <v>13424216.511042016</v>
          </cell>
          <cell r="K3938">
            <v>0.57960293996969503</v>
          </cell>
          <cell r="L3938">
            <v>96.320179654010602</v>
          </cell>
          <cell r="M3938">
            <v>16970581.219252028</v>
          </cell>
          <cell r="N3938">
            <v>0.55397685593997625</v>
          </cell>
          <cell r="O3938">
            <v>96.317892377855443</v>
          </cell>
          <cell r="P3938"/>
          <cell r="Q3938">
            <v>46965.055529077414</v>
          </cell>
        </row>
        <row r="3939">
          <cell r="D3939">
            <v>43019</v>
          </cell>
          <cell r="F3939">
            <v>3199.7314180002763</v>
          </cell>
          <cell r="G3939">
            <v>128245.31500399938</v>
          </cell>
          <cell r="H3939">
            <v>0.2482412693655896</v>
          </cell>
          <cell r="I3939">
            <v>99.708393702707809</v>
          </cell>
          <cell r="J3939">
            <v>13427416.242460016</v>
          </cell>
          <cell r="K3939">
            <v>0.57856789470922265</v>
          </cell>
          <cell r="L3939">
            <v>96.365317973342101</v>
          </cell>
          <cell r="M3939">
            <v>16959024.498560026</v>
          </cell>
          <cell r="N3939">
            <v>0.55361150293887695</v>
          </cell>
          <cell r="O3939">
            <v>96.333786559948607</v>
          </cell>
          <cell r="P3939"/>
          <cell r="Q3939">
            <v>46965.055529077414</v>
          </cell>
        </row>
        <row r="3940">
          <cell r="D3940">
            <v>43020</v>
          </cell>
          <cell r="F3940">
            <v>7489.9099940004407</v>
          </cell>
          <cell r="G3940">
            <v>135735.22499799982</v>
          </cell>
          <cell r="H3940">
            <v>0.24084436018243793</v>
          </cell>
          <cell r="I3940">
            <v>99.764117208690294</v>
          </cell>
          <cell r="J3940">
            <v>13434906.152454017</v>
          </cell>
          <cell r="K3940">
            <v>0.57772151438081787</v>
          </cell>
          <cell r="L3940">
            <v>96.401950167959129</v>
          </cell>
          <cell r="M3940">
            <v>16947697.93131002</v>
          </cell>
          <cell r="N3940">
            <v>0.55325364753951822</v>
          </cell>
          <cell r="O3940">
            <v>96.349310238871993</v>
          </cell>
          <cell r="P3940"/>
          <cell r="Q3940">
            <v>46965.055529077414</v>
          </cell>
        </row>
        <row r="3941">
          <cell r="D3941">
            <v>43021</v>
          </cell>
          <cell r="F3941">
            <v>7078.238197999659</v>
          </cell>
          <cell r="G3941">
            <v>142813.46319599947</v>
          </cell>
          <cell r="H3941">
            <v>0.23391116844896204</v>
          </cell>
          <cell r="I3941">
            <v>99.80858711940914</v>
          </cell>
          <cell r="J3941">
            <v>13441984.390652016</v>
          </cell>
          <cell r="K3941">
            <v>0.57686087897194738</v>
          </cell>
          <cell r="L3941">
            <v>96.43894306863784</v>
          </cell>
          <cell r="M3941">
            <v>16925153.372800019</v>
          </cell>
          <cell r="N3941">
            <v>0.55252956017880561</v>
          </cell>
          <cell r="O3941">
            <v>96.380586932377327</v>
          </cell>
          <cell r="P3941"/>
          <cell r="Q3941">
            <v>46965.055529077414</v>
          </cell>
        </row>
        <row r="3942">
          <cell r="D3942">
            <v>43022</v>
          </cell>
          <cell r="F3942">
            <v>6258.4046580004333</v>
          </cell>
          <cell r="G3942">
            <v>149071.86785399989</v>
          </cell>
          <cell r="H3942">
            <v>0.22672155799768012</v>
          </cell>
          <cell r="I3942">
            <v>99.847576255269914</v>
          </cell>
          <cell r="J3942">
            <v>13448242.795310017</v>
          </cell>
          <cell r="K3942">
            <v>0.5759685935312836</v>
          </cell>
          <cell r="L3942">
            <v>96.477024189557753</v>
          </cell>
          <cell r="M3942">
            <v>16903156.909346018</v>
          </cell>
          <cell r="N3942">
            <v>0.551823334898219</v>
          </cell>
          <cell r="O3942">
            <v>96.410919502596215</v>
          </cell>
          <cell r="P3942"/>
          <cell r="Q3942">
            <v>46965.055529077414</v>
          </cell>
        </row>
        <row r="3943">
          <cell r="D3943">
            <v>43023</v>
          </cell>
          <cell r="F3943">
            <v>16927.156399999778</v>
          </cell>
          <cell r="G3943">
            <v>165999.02425399967</v>
          </cell>
          <cell r="H3943">
            <v>0.23563480320132191</v>
          </cell>
          <cell r="I3943">
            <v>99.798190918797175</v>
          </cell>
          <cell r="J3943">
            <v>13465169.951710017</v>
          </cell>
          <cell r="K3943">
            <v>0.57553590026408685</v>
          </cell>
          <cell r="L3943">
            <v>96.495391177479604</v>
          </cell>
          <cell r="M3943">
            <v>16890554.154608015</v>
          </cell>
          <cell r="N3943">
            <v>0.55142375446374736</v>
          </cell>
          <cell r="O3943">
            <v>96.428006213584055</v>
          </cell>
          <cell r="P3943"/>
          <cell r="Q3943">
            <v>46965.055529077414</v>
          </cell>
        </row>
        <row r="3944">
          <cell r="D3944">
            <v>43024</v>
          </cell>
          <cell r="F3944">
            <v>8101.7168120000015</v>
          </cell>
          <cell r="G3944">
            <v>174100.74106599967</v>
          </cell>
          <cell r="H3944">
            <v>0.2316892036865166</v>
          </cell>
          <cell r="I3944">
            <v>99.821374722953664</v>
          </cell>
          <cell r="J3944">
            <v>13473271.668522017</v>
          </cell>
          <cell r="K3944">
            <v>0.57472847449626541</v>
          </cell>
          <cell r="L3944">
            <v>96.529491263578876</v>
          </cell>
          <cell r="M3944">
            <v>16873369.781244017</v>
          </cell>
          <cell r="N3944">
            <v>0.55087457812261598</v>
          </cell>
          <cell r="O3944">
            <v>96.451401124176058</v>
          </cell>
          <cell r="P3944"/>
          <cell r="Q3944">
            <v>46965.055529077414</v>
          </cell>
        </row>
        <row r="3945">
          <cell r="D3945">
            <v>43025</v>
          </cell>
          <cell r="F3945">
            <v>5309.3006480000877</v>
          </cell>
          <cell r="G3945">
            <v>179410.04171399976</v>
          </cell>
          <cell r="H3945">
            <v>0.22471030315284954</v>
          </cell>
          <cell r="I3945">
            <v>99.857292101258167</v>
          </cell>
          <cell r="J3945">
            <v>13478580.969170017</v>
          </cell>
          <cell r="K3945">
            <v>0.57380539967298549</v>
          </cell>
          <cell r="L3945">
            <v>96.568199233380284</v>
          </cell>
          <cell r="M3945">
            <v>16864697.958146017</v>
          </cell>
          <cell r="N3945">
            <v>0.55060329825689269</v>
          </cell>
          <cell r="O3945">
            <v>96.462919765569595</v>
          </cell>
          <cell r="P3945"/>
          <cell r="Q3945">
            <v>46965.055529077414</v>
          </cell>
        </row>
        <row r="3946">
          <cell r="D3946">
            <v>43026</v>
          </cell>
          <cell r="F3946">
            <v>9263.0509999999413</v>
          </cell>
          <cell r="G3946">
            <v>188673.09271399971</v>
          </cell>
          <cell r="H3946">
            <v>0.22318377708765802</v>
          </cell>
          <cell r="I3946">
            <v>99.86433912609192</v>
          </cell>
          <cell r="J3946">
            <v>13487844.020170016</v>
          </cell>
          <cell r="K3946">
            <v>0.57305399044611494</v>
          </cell>
          <cell r="L3946">
            <v>96.59949147378066</v>
          </cell>
          <cell r="M3946">
            <v>16843982.514098015</v>
          </cell>
          <cell r="N3946">
            <v>0.54993879482808694</v>
          </cell>
          <cell r="O3946">
            <v>96.491029122450598</v>
          </cell>
          <cell r="P3946"/>
          <cell r="Q3946">
            <v>46965.055529077414</v>
          </cell>
        </row>
        <row r="3947">
          <cell r="D3947">
            <v>43027</v>
          </cell>
          <cell r="F3947">
            <v>13121.949748000079</v>
          </cell>
          <cell r="G3947">
            <v>201795.04246199978</v>
          </cell>
          <cell r="H3947">
            <v>0.22614242842640028</v>
          </cell>
          <cell r="I3947">
            <v>99.850424986913225</v>
          </cell>
          <cell r="J3947">
            <v>13500965.969918016</v>
          </cell>
          <cell r="K3947">
            <v>0.57246919933607276</v>
          </cell>
          <cell r="L3947">
            <v>96.623710380609694</v>
          </cell>
          <cell r="M3947">
            <v>16827986.401606016</v>
          </cell>
          <cell r="N3947">
            <v>0.54942834749160707</v>
          </cell>
          <cell r="O3947">
            <v>96.512519884754838</v>
          </cell>
          <cell r="P3947"/>
          <cell r="Q3947">
            <v>46965.055529077414</v>
          </cell>
        </row>
        <row r="3948">
          <cell r="D3948">
            <v>43028</v>
          </cell>
          <cell r="F3948">
            <v>31441.332551999669</v>
          </cell>
          <cell r="G3948">
            <v>233236.37501399944</v>
          </cell>
          <cell r="H3948">
            <v>0.24830842036330192</v>
          </cell>
          <cell r="I3948">
            <v>99.707845976094021</v>
          </cell>
          <cell r="J3948">
            <v>13532407.302470015</v>
          </cell>
          <cell r="K3948">
            <v>0.57266196905651645</v>
          </cell>
          <cell r="L3948">
            <v>96.615739893766957</v>
          </cell>
          <cell r="M3948">
            <v>16834135.586682018</v>
          </cell>
          <cell r="N3948">
            <v>0.5496409306008081</v>
          </cell>
          <cell r="O3948">
            <v>96.503580490261527</v>
          </cell>
          <cell r="P3948"/>
          <cell r="Q3948">
            <v>46965.055529077414</v>
          </cell>
        </row>
        <row r="3949">
          <cell r="D3949">
            <v>43029</v>
          </cell>
          <cell r="F3949">
            <v>28556.591200000468</v>
          </cell>
          <cell r="G3949">
            <v>261792.9662139999</v>
          </cell>
          <cell r="H3949">
            <v>0.26543845384698678</v>
          </cell>
          <cell r="I3949">
            <v>99.54076697588394</v>
          </cell>
          <cell r="J3949">
            <v>13560963.893670015</v>
          </cell>
          <cell r="K3949">
            <v>0.57273214022906738</v>
          </cell>
          <cell r="L3949">
            <v>96.612835339806338</v>
          </cell>
          <cell r="M3949">
            <v>16839112.741770022</v>
          </cell>
          <cell r="N3949">
            <v>0.54981525480157423</v>
          </cell>
          <cell r="O3949">
            <v>96.49623849205031</v>
          </cell>
          <cell r="P3949"/>
          <cell r="Q3949">
            <v>46965.055529077414</v>
          </cell>
        </row>
        <row r="3950">
          <cell r="D3950">
            <v>43030</v>
          </cell>
          <cell r="F3950">
            <v>21152.104345999374</v>
          </cell>
          <cell r="G3950">
            <v>282945.07055999927</v>
          </cell>
          <cell r="H3950">
            <v>0.27384487095828847</v>
          </cell>
          <cell r="I3950">
            <v>99.436741612589046</v>
          </cell>
          <cell r="J3950">
            <v>13582115.998016015</v>
          </cell>
          <cell r="K3950">
            <v>0.57248993241980772</v>
          </cell>
          <cell r="L3950">
            <v>96.622853739030518</v>
          </cell>
          <cell r="M3950">
            <v>16831563.80697602</v>
          </cell>
          <cell r="N3950">
            <v>0.54958058731449277</v>
          </cell>
          <cell r="O3950">
            <v>96.506119561349522</v>
          </cell>
          <cell r="P3950"/>
          <cell r="Q3950">
            <v>46965.055529077414</v>
          </cell>
        </row>
        <row r="3951">
          <cell r="D3951">
            <v>43031</v>
          </cell>
          <cell r="F3951">
            <v>13914.616522000233</v>
          </cell>
          <cell r="G3951">
            <v>296859.68708199949</v>
          </cell>
          <cell r="H3951">
            <v>0.27482013533695526</v>
          </cell>
          <cell r="I3951">
            <v>99.42364189922182</v>
          </cell>
          <cell r="J3951">
            <v>13596030.614538016</v>
          </cell>
          <cell r="K3951">
            <v>0.57194422225874419</v>
          </cell>
          <cell r="L3951">
            <v>96.645351961684995</v>
          </cell>
          <cell r="M3951">
            <v>16804813.564100016</v>
          </cell>
          <cell r="N3951">
            <v>0.54871893929553583</v>
          </cell>
          <cell r="O3951">
            <v>96.542240578618731</v>
          </cell>
          <cell r="P3951"/>
          <cell r="Q3951">
            <v>46965.055529077414</v>
          </cell>
        </row>
        <row r="3952">
          <cell r="D3952">
            <v>43032</v>
          </cell>
          <cell r="F3952">
            <v>16208.384197999636</v>
          </cell>
          <cell r="G3952">
            <v>313068.0712799991</v>
          </cell>
          <cell r="H3952">
            <v>0.27774912268385882</v>
          </cell>
          <cell r="I3952">
            <v>99.382958040240254</v>
          </cell>
          <cell r="J3952">
            <v>13612238.998736015</v>
          </cell>
          <cell r="K3952">
            <v>0.5714969658061968</v>
          </cell>
          <cell r="L3952">
            <v>96.663714963808275</v>
          </cell>
          <cell r="M3952">
            <v>16793301.720008019</v>
          </cell>
          <cell r="N3952">
            <v>0.54835483653020634</v>
          </cell>
          <cell r="O3952">
            <v>96.557428520429994</v>
          </cell>
          <cell r="P3952"/>
          <cell r="Q3952">
            <v>46965.055529077414</v>
          </cell>
        </row>
        <row r="3953">
          <cell r="D3953">
            <v>43033</v>
          </cell>
          <cell r="F3953">
            <v>15650.725930000466</v>
          </cell>
          <cell r="G3953">
            <v>328718.79720999958</v>
          </cell>
          <cell r="H3953">
            <v>0.27996883513230841</v>
          </cell>
          <cell r="I3953">
            <v>99.350759020261563</v>
          </cell>
          <cell r="J3953">
            <v>13627889.724666014</v>
          </cell>
          <cell r="K3953">
            <v>0.57102810298803786</v>
          </cell>
          <cell r="L3953">
            <v>96.682891438548964</v>
          </cell>
          <cell r="M3953">
            <v>16755806.938726019</v>
          </cell>
          <cell r="N3953">
            <v>0.54714227414152183</v>
          </cell>
          <cell r="O3953">
            <v>96.607685575610574</v>
          </cell>
          <cell r="P3953"/>
          <cell r="Q3953">
            <v>46965.055529077414</v>
          </cell>
        </row>
        <row r="3954">
          <cell r="D3954">
            <v>43034</v>
          </cell>
          <cell r="F3954">
            <v>11038.481224000079</v>
          </cell>
          <cell r="G3954">
            <v>339757.27843399969</v>
          </cell>
          <cell r="H3954">
            <v>0.27824065115788899</v>
          </cell>
          <cell r="I3954">
            <v>99.375930641670578</v>
          </cell>
          <cell r="J3954">
            <v>13638928.205890015</v>
          </cell>
          <cell r="K3954">
            <v>0.57036820180730818</v>
          </cell>
          <cell r="L3954">
            <v>96.709753910046402</v>
          </cell>
          <cell r="M3954">
            <v>16727022.70784802</v>
          </cell>
          <cell r="N3954">
            <v>0.54621409908650498</v>
          </cell>
          <cell r="O3954">
            <v>96.64582070622032</v>
          </cell>
          <cell r="P3954"/>
          <cell r="Q3954">
            <v>46965.055529077414</v>
          </cell>
        </row>
        <row r="3955">
          <cell r="D3955">
            <v>43035</v>
          </cell>
          <cell r="F3955">
            <v>13911.933183999465</v>
          </cell>
          <cell r="G3955">
            <v>353669.21161799913</v>
          </cell>
          <cell r="H3955">
            <v>0.27890650914796955</v>
          </cell>
          <cell r="I3955">
            <v>99.366317991142594</v>
          </cell>
          <cell r="J3955">
            <v>13652840.139074014</v>
          </cell>
          <cell r="K3955">
            <v>0.56983081742106334</v>
          </cell>
          <cell r="L3955">
            <v>96.73151919580576</v>
          </cell>
          <cell r="M3955">
            <v>16703650.22486602</v>
          </cell>
          <cell r="N3955">
            <v>0.54546260634127208</v>
          </cell>
          <cell r="O3955">
            <v>96.676484426709607</v>
          </cell>
          <cell r="P3955"/>
          <cell r="Q3955">
            <v>46965.055529077414</v>
          </cell>
        </row>
        <row r="3956">
          <cell r="D3956">
            <v>43036</v>
          </cell>
          <cell r="F3956">
            <v>7458.0657020006474</v>
          </cell>
          <cell r="G3956">
            <v>361127.27731999976</v>
          </cell>
          <cell r="H3956">
            <v>0.27461700228254632</v>
          </cell>
          <cell r="I3956">
            <v>99.426388594930444</v>
          </cell>
          <cell r="J3956">
            <v>13660298.204776015</v>
          </cell>
          <cell r="K3956">
            <v>0.56902669651709026</v>
          </cell>
          <cell r="L3956">
            <v>96.763904000335316</v>
          </cell>
          <cell r="M3956">
            <v>16681660.56084602</v>
          </cell>
          <cell r="N3956">
            <v>0.54475623861437394</v>
          </cell>
          <cell r="O3956">
            <v>96.70513412186331</v>
          </cell>
          <cell r="P3956"/>
          <cell r="Q3956">
            <v>46965.055529077414</v>
          </cell>
        </row>
        <row r="3957">
          <cell r="D3957">
            <v>43037</v>
          </cell>
          <cell r="F3957">
            <v>31727.150849999933</v>
          </cell>
          <cell r="G3957">
            <v>392854.42816999968</v>
          </cell>
          <cell r="H3957">
            <v>0.28844221021452882</v>
          </cell>
          <cell r="I3957">
            <v>99.21655329333008</v>
          </cell>
          <cell r="J3957">
            <v>13692025.355626015</v>
          </cell>
          <cell r="K3957">
            <v>0.56923468299607349</v>
          </cell>
          <cell r="L3957">
            <v>96.755548760581604</v>
          </cell>
          <cell r="M3957">
            <v>16694733.671808017</v>
          </cell>
          <cell r="N3957">
            <v>0.5451948749671377</v>
          </cell>
          <cell r="O3957">
            <v>96.687363074032248</v>
          </cell>
          <cell r="P3957"/>
          <cell r="Q3957">
            <v>46965.055529077414</v>
          </cell>
        </row>
        <row r="3958">
          <cell r="D3958">
            <v>43038</v>
          </cell>
          <cell r="F3958">
            <v>9201.2166319993885</v>
          </cell>
          <cell r="G3958">
            <v>402055.64480199909</v>
          </cell>
          <cell r="H3958">
            <v>0.28535801088185314</v>
          </cell>
          <cell r="I3958">
            <v>99.267519808284959</v>
          </cell>
          <cell r="J3958">
            <v>13701226.572258014</v>
          </cell>
          <cell r="K3958">
            <v>0.56850718666351385</v>
          </cell>
          <cell r="L3958">
            <v>96.78470949404911</v>
          </cell>
          <cell r="M3958">
            <v>16676416.225790016</v>
          </cell>
          <cell r="N3958">
            <v>0.544608396203487</v>
          </cell>
          <cell r="O3958">
            <v>96.711109334043428</v>
          </cell>
          <cell r="P3958"/>
          <cell r="Q3958">
            <v>46965.055529077414</v>
          </cell>
        </row>
        <row r="3959">
          <cell r="D3959">
            <v>43039</v>
          </cell>
          <cell r="E3959" t="str">
            <v>*</v>
          </cell>
          <cell r="F3959">
            <v>8785.5625760004768</v>
          </cell>
          <cell r="G3959">
            <v>410841.20737799956</v>
          </cell>
          <cell r="H3959">
            <v>0.28218729913517482</v>
          </cell>
          <cell r="I3959">
            <v>99.317373578075845</v>
          </cell>
          <cell r="J3959">
            <v>13710012.134834014</v>
          </cell>
          <cell r="K3959">
            <v>0.56776530694577598</v>
          </cell>
          <cell r="L3959">
            <v>96.814261624976297</v>
          </cell>
          <cell r="M3959">
            <v>16680505.858594015</v>
          </cell>
          <cell r="N3959">
            <v>0.5447536648912551</v>
          </cell>
          <cell r="O3959">
            <v>96.705238204276299</v>
          </cell>
          <cell r="P3959"/>
          <cell r="Q3959">
            <v>46965.055529077414</v>
          </cell>
        </row>
        <row r="3960">
          <cell r="D3960">
            <v>43040</v>
          </cell>
          <cell r="F3960">
            <v>8210.347305999956</v>
          </cell>
          <cell r="G3960">
            <v>8210.347305999956</v>
          </cell>
          <cell r="H3960">
            <v>9.1495687692823763E-2</v>
          </cell>
          <cell r="I3960">
            <v>99.996238374992558</v>
          </cell>
          <cell r="J3960">
            <v>13718222.482140014</v>
          </cell>
          <cell r="K3960">
            <v>0.56600197576429367</v>
          </cell>
          <cell r="L3960">
            <v>98.091002664454308</v>
          </cell>
          <cell r="M3960">
            <v>16669721.641598018</v>
          </cell>
          <cell r="N3960">
            <v>0.54442800317230966</v>
          </cell>
          <cell r="O3960">
            <v>97.76725067160082</v>
          </cell>
          <cell r="P3960"/>
          <cell r="Q3960">
            <v>89734.800765303327</v>
          </cell>
        </row>
        <row r="3961">
          <cell r="D3961">
            <v>43041</v>
          </cell>
          <cell r="F3961">
            <v>9365.179486000312</v>
          </cell>
          <cell r="G3961">
            <v>17575.526792000266</v>
          </cell>
          <cell r="H3961">
            <v>9.7930382873240768E-2</v>
          </cell>
          <cell r="I3961">
            <v>99.993903177975241</v>
          </cell>
          <cell r="J3961">
            <v>13727587.661626015</v>
          </cell>
          <cell r="K3961">
            <v>0.56429912508105917</v>
          </cell>
          <cell r="L3961">
            <v>98.139161436452454</v>
          </cell>
          <cell r="M3961">
            <v>16656822.850126021</v>
          </cell>
          <cell r="N3961">
            <v>0.54403324499037908</v>
          </cell>
          <cell r="O3961">
            <v>97.779723419979064</v>
          </cell>
          <cell r="P3961"/>
          <cell r="Q3961">
            <v>89734.800765303327</v>
          </cell>
        </row>
        <row r="3962">
          <cell r="D3962">
            <v>43042</v>
          </cell>
          <cell r="F3962">
            <v>14113.379666000115</v>
          </cell>
          <cell r="G3962">
            <v>31688.906458000383</v>
          </cell>
          <cell r="H3962">
            <v>0.11771318071971154</v>
          </cell>
          <cell r="I3962">
            <v>99.978883921987844</v>
          </cell>
          <cell r="J3962">
            <v>13741701.041292015</v>
          </cell>
          <cell r="K3962">
            <v>0.5628032575643549</v>
          </cell>
          <cell r="L3962">
            <v>98.180725822338928</v>
          </cell>
          <cell r="M3962">
            <v>16647502.808444019</v>
          </cell>
          <cell r="N3962">
            <v>0.5437553405942267</v>
          </cell>
          <cell r="O3962">
            <v>97.788474156307942</v>
          </cell>
          <cell r="P3962"/>
          <cell r="Q3962">
            <v>89734.800765303327</v>
          </cell>
        </row>
        <row r="3963">
          <cell r="D3963">
            <v>43043</v>
          </cell>
          <cell r="F3963">
            <v>9949.1037799998285</v>
          </cell>
          <cell r="G3963">
            <v>41638.010238000214</v>
          </cell>
          <cell r="H3963">
            <v>0.11600296062088065</v>
          </cell>
          <cell r="I3963">
            <v>99.980804202888152</v>
          </cell>
          <cell r="J3963">
            <v>13751650.145072015</v>
          </cell>
          <cell r="K3963">
            <v>0.56114841789840142</v>
          </cell>
          <cell r="L3963">
            <v>98.225908032367954</v>
          </cell>
          <cell r="M3963">
            <v>16633679.736144019</v>
          </cell>
          <cell r="N3963">
            <v>0.54333032000277348</v>
          </cell>
          <cell r="O3963">
            <v>97.801809615174207</v>
          </cell>
          <cell r="P3963"/>
          <cell r="Q3963">
            <v>89734.800765303327</v>
          </cell>
        </row>
        <row r="3964">
          <cell r="D3964">
            <v>43044</v>
          </cell>
          <cell r="F3964">
            <v>28843.987403999992</v>
          </cell>
          <cell r="G3964">
            <v>70481.997642000206</v>
          </cell>
          <cell r="H3964">
            <v>0.15708955063340962</v>
          </cell>
          <cell r="I3964">
            <v>99.877476443591235</v>
          </cell>
          <cell r="J3964">
            <v>13780494.132476015</v>
          </cell>
          <cell r="K3964">
            <v>0.5602738628129682</v>
          </cell>
          <cell r="L3964">
            <v>98.249449625662749</v>
          </cell>
          <cell r="M3964">
            <v>16612361.129176022</v>
          </cell>
          <cell r="N3964">
            <v>0.54266040838257568</v>
          </cell>
          <cell r="O3964">
            <v>97.822711889355389</v>
          </cell>
          <cell r="P3964"/>
          <cell r="Q3964">
            <v>89734.800765303327</v>
          </cell>
        </row>
        <row r="3965">
          <cell r="D3965">
            <v>43045</v>
          </cell>
          <cell r="F3965">
            <v>25576.473809999585</v>
          </cell>
          <cell r="G3965">
            <v>96058.471451999794</v>
          </cell>
          <cell r="H3965">
            <v>0.17841177676287057</v>
          </cell>
          <cell r="I3965">
            <v>99.752654671864676</v>
          </cell>
          <cell r="J3965">
            <v>13806070.606286015</v>
          </cell>
          <cell r="K3965">
            <v>0.55927330143399689</v>
          </cell>
          <cell r="L3965">
            <v>98.27609977191301</v>
          </cell>
          <cell r="M3965">
            <v>16582364.931816019</v>
          </cell>
          <cell r="N3965">
            <v>0.54170695493501742</v>
          </cell>
          <cell r="O3965">
            <v>97.852215263748406</v>
          </cell>
          <cell r="P3965"/>
          <cell r="Q3965">
            <v>89734.800765303327</v>
          </cell>
        </row>
        <row r="3966">
          <cell r="D3966">
            <v>43046</v>
          </cell>
          <cell r="F3966">
            <v>15436.841493999897</v>
          </cell>
          <cell r="G3966">
            <v>111495.31294599969</v>
          </cell>
          <cell r="H3966">
            <v>0.1774997182095174</v>
          </cell>
          <cell r="I3966">
            <v>99.759347172356783</v>
          </cell>
          <cell r="J3966">
            <v>13821507.447780015</v>
          </cell>
          <cell r="K3966">
            <v>0.55787072695845086</v>
          </cell>
          <cell r="L3966">
            <v>98.312952001384105</v>
          </cell>
          <cell r="M3966">
            <v>16540754.09264802</v>
          </cell>
          <cell r="N3966">
            <v>0.54037396693874318</v>
          </cell>
          <cell r="O3966">
            <v>97.892981091151427</v>
          </cell>
          <cell r="P3966"/>
          <cell r="Q3966">
            <v>89734.800765303327</v>
          </cell>
        </row>
        <row r="3967">
          <cell r="D3967">
            <v>43047</v>
          </cell>
          <cell r="F3967">
            <v>2195.0885600001566</v>
          </cell>
          <cell r="G3967">
            <v>113690.40150599985</v>
          </cell>
          <cell r="H3967">
            <v>0.15836999767145962</v>
          </cell>
          <cell r="I3967">
            <v>99.871691624281496</v>
          </cell>
          <cell r="J3967">
            <v>13823702.536340015</v>
          </cell>
          <cell r="K3967">
            <v>0.55594573429090333</v>
          </cell>
          <cell r="L3967">
            <v>98.362578294471803</v>
          </cell>
          <cell r="M3967">
            <v>16510596.906074019</v>
          </cell>
          <cell r="N3967">
            <v>0.53941504941416074</v>
          </cell>
          <cell r="O3967">
            <v>97.921961465039047</v>
          </cell>
          <cell r="P3967"/>
          <cell r="Q3967">
            <v>89734.800765303327</v>
          </cell>
        </row>
        <row r="3968">
          <cell r="D3968">
            <v>43048</v>
          </cell>
          <cell r="F3968">
            <v>10758.405394000391</v>
          </cell>
          <cell r="G3968">
            <v>124448.80690000024</v>
          </cell>
          <cell r="H3968">
            <v>0.15409456635755642</v>
          </cell>
          <cell r="I3968">
            <v>99.890252036493735</v>
          </cell>
          <cell r="J3968">
            <v>13834460.941734016</v>
          </cell>
          <cell r="K3968">
            <v>0.55437773690888581</v>
          </cell>
          <cell r="L3968">
            <v>98.402195305309448</v>
          </cell>
          <cell r="M3968">
            <v>16481197.408276021</v>
          </cell>
          <cell r="N3968">
            <v>0.53848079392584225</v>
          </cell>
          <cell r="O3968">
            <v>97.949919936475453</v>
          </cell>
          <cell r="P3968"/>
          <cell r="Q3968">
            <v>89734.800765303327</v>
          </cell>
        </row>
        <row r="3969">
          <cell r="D3969">
            <v>43049</v>
          </cell>
          <cell r="F3969">
            <v>27184.716181999262</v>
          </cell>
          <cell r="G3969">
            <v>151633.5230819995</v>
          </cell>
          <cell r="H3969">
            <v>0.16897961748261864</v>
          </cell>
          <cell r="I3969">
            <v>99.815724374533346</v>
          </cell>
          <cell r="J3969">
            <v>13861645.657916015</v>
          </cell>
          <cell r="K3969">
            <v>0.55347685624760523</v>
          </cell>
          <cell r="L3969">
            <v>98.424632710573306</v>
          </cell>
          <cell r="M3969">
            <v>16475778.229786022</v>
          </cell>
          <cell r="N3969">
            <v>0.53832998087896811</v>
          </cell>
          <cell r="O3969">
            <v>97.954407658556491</v>
          </cell>
          <cell r="P3969"/>
          <cell r="Q3969">
            <v>89734.800765303327</v>
          </cell>
        </row>
        <row r="3970">
          <cell r="D3970">
            <v>43050</v>
          </cell>
          <cell r="F3970">
            <v>21372.766288000523</v>
          </cell>
          <cell r="G3970">
            <v>173006.28937000001</v>
          </cell>
          <cell r="H3970">
            <v>0.17527028927514057</v>
          </cell>
          <cell r="I3970">
            <v>99.775157356508487</v>
          </cell>
          <cell r="J3970">
            <v>13883018.424204016</v>
          </cell>
          <cell r="K3970">
            <v>0.55235117340514939</v>
          </cell>
          <cell r="L3970">
            <v>98.45233906320145</v>
          </cell>
          <cell r="M3970">
            <v>16465347.77894002</v>
          </cell>
          <cell r="N3970">
            <v>0.53801540670686965</v>
          </cell>
          <cell r="O3970">
            <v>97.963745638509963</v>
          </cell>
          <cell r="P3970"/>
          <cell r="Q3970">
            <v>89734.800765303327</v>
          </cell>
        </row>
        <row r="3971">
          <cell r="D3971">
            <v>43051</v>
          </cell>
          <cell r="F3971">
            <v>33457.879177999544</v>
          </cell>
          <cell r="G3971">
            <v>206464.16854799955</v>
          </cell>
          <cell r="H3971">
            <v>0.19173550542558898</v>
          </cell>
          <cell r="I3971">
            <v>99.639073510714695</v>
          </cell>
          <cell r="J3971">
            <v>13916476.303382015</v>
          </cell>
          <cell r="K3971">
            <v>0.55171260879735085</v>
          </cell>
          <cell r="L3971">
            <v>98.467893988398174</v>
          </cell>
          <cell r="M3971">
            <v>16467120.631218022</v>
          </cell>
          <cell r="N3971">
            <v>0.53809957176637757</v>
          </cell>
          <cell r="O3971">
            <v>97.961250252675882</v>
          </cell>
          <cell r="P3971"/>
          <cell r="Q3971">
            <v>89734.800765303327</v>
          </cell>
        </row>
        <row r="3972">
          <cell r="D3972">
            <v>43052</v>
          </cell>
          <cell r="F3972">
            <v>32093.920494000198</v>
          </cell>
          <cell r="G3972">
            <v>238558.08904199974</v>
          </cell>
          <cell r="H3972">
            <v>0.20449838944864956</v>
          </cell>
          <cell r="I3972">
            <v>99.499881832440167</v>
          </cell>
          <cell r="J3972">
            <v>13948570.223876014</v>
          </cell>
          <cell r="K3972">
            <v>0.55102468960679873</v>
          </cell>
          <cell r="L3972">
            <v>98.484520623652855</v>
          </cell>
          <cell r="M3972">
            <v>16461668.91267002</v>
          </cell>
          <cell r="N3972">
            <v>0.53794765469869388</v>
          </cell>
          <cell r="O3972">
            <v>97.965752800519482</v>
          </cell>
          <cell r="P3972"/>
          <cell r="Q3972">
            <v>89734.800765303327</v>
          </cell>
        </row>
        <row r="3973">
          <cell r="D3973">
            <v>43053</v>
          </cell>
          <cell r="F3973">
            <v>18139.776781999797</v>
          </cell>
          <cell r="G3973">
            <v>256697.86582399954</v>
          </cell>
          <cell r="H3973">
            <v>0.20433055724419663</v>
          </cell>
          <cell r="I3973">
            <v>99.501920554529434</v>
          </cell>
          <cell r="J3973">
            <v>13966710.000658015</v>
          </cell>
          <cell r="K3973">
            <v>0.54979233271115246</v>
          </cell>
          <cell r="L3973">
            <v>98.513969432908979</v>
          </cell>
          <cell r="M3973">
            <v>16433045.164590018</v>
          </cell>
          <cell r="N3973">
            <v>0.53703845167385422</v>
          </cell>
          <cell r="O3973">
            <v>97.992550407647059</v>
          </cell>
          <cell r="P3973"/>
          <cell r="Q3973">
            <v>89734.800765303327</v>
          </cell>
        </row>
        <row r="3974">
          <cell r="D3974">
            <v>43054</v>
          </cell>
          <cell r="F3974">
            <v>7785.9623420007374</v>
          </cell>
          <cell r="G3974">
            <v>264483.82816600025</v>
          </cell>
          <cell r="H3974">
            <v>0.19649294432806419</v>
          </cell>
          <cell r="I3974">
            <v>99.590861594192077</v>
          </cell>
          <cell r="J3974">
            <v>13974495.963000016</v>
          </cell>
          <cell r="K3974">
            <v>0.54816251350059375</v>
          </cell>
          <cell r="L3974">
            <v>98.552257886816307</v>
          </cell>
          <cell r="M3974">
            <v>16410459.544770023</v>
          </cell>
          <cell r="N3974">
            <v>0.53632649802803067</v>
          </cell>
          <cell r="O3974">
            <v>98.013355998969118</v>
          </cell>
          <cell r="P3974"/>
          <cell r="Q3974">
            <v>89734.800765303327</v>
          </cell>
        </row>
        <row r="3975">
          <cell r="D3975">
            <v>43055</v>
          </cell>
          <cell r="F3975">
            <v>14535.573775999961</v>
          </cell>
          <cell r="G3975">
            <v>279019.4019420002</v>
          </cell>
          <cell r="H3975">
            <v>0.19433611567250308</v>
          </cell>
          <cell r="I3975">
            <v>99.613243986627765</v>
          </cell>
          <cell r="J3975">
            <v>13989031.536776016</v>
          </cell>
          <cell r="K3975">
            <v>0.5468079588222271</v>
          </cell>
          <cell r="L3975">
            <v>98.58351469158481</v>
          </cell>
          <cell r="M3975">
            <v>16401432.888622021</v>
          </cell>
          <cell r="N3975">
            <v>0.53605763048555211</v>
          </cell>
          <cell r="O3975">
            <v>98.021172565603592</v>
          </cell>
          <cell r="P3975"/>
          <cell r="Q3975">
            <v>89734.800765303327</v>
          </cell>
        </row>
        <row r="3976">
          <cell r="D3976">
            <v>43056</v>
          </cell>
          <cell r="F3976">
            <v>12580.275401999381</v>
          </cell>
          <cell r="G3976">
            <v>291599.67734399956</v>
          </cell>
          <cell r="H3976">
            <v>0.19115128189305752</v>
          </cell>
          <cell r="I3976">
            <v>99.644704719626304</v>
          </cell>
          <cell r="J3976">
            <v>14001611.812178016</v>
          </cell>
          <cell r="K3976">
            <v>0.54538671114484383</v>
          </cell>
          <cell r="L3976">
            <v>98.615764609337702</v>
          </cell>
          <cell r="M3976">
            <v>16387518.032704022</v>
          </cell>
          <cell r="N3976">
            <v>0.53562896503126411</v>
          </cell>
          <cell r="O3976">
            <v>98.033588870191323</v>
          </cell>
          <cell r="P3976"/>
          <cell r="Q3976">
            <v>89734.800765303327</v>
          </cell>
        </row>
        <row r="3977">
          <cell r="D3977">
            <v>43057</v>
          </cell>
          <cell r="F3977">
            <v>33068.154081999972</v>
          </cell>
          <cell r="G3977">
            <v>324667.83142599952</v>
          </cell>
          <cell r="H3977">
            <v>0.20100453326980633</v>
          </cell>
          <cell r="I3977">
            <v>99.541148616864589</v>
          </cell>
          <cell r="J3977">
            <v>14034679.966260016</v>
          </cell>
          <cell r="K3977">
            <v>0.54477062250943309</v>
          </cell>
          <cell r="L3977">
            <v>98.629572138253593</v>
          </cell>
          <cell r="M3977">
            <v>16384419.262134023</v>
          </cell>
          <cell r="N3977">
            <v>0.53555380069348102</v>
          </cell>
          <cell r="O3977">
            <v>98.035760196901961</v>
          </cell>
          <cell r="P3977"/>
          <cell r="Q3977">
            <v>89734.800765303327</v>
          </cell>
        </row>
        <row r="3978">
          <cell r="D3978">
            <v>43058</v>
          </cell>
          <cell r="F3978">
            <v>22931.885048000127</v>
          </cell>
          <cell r="G3978">
            <v>347599.71647399967</v>
          </cell>
          <cell r="H3978">
            <v>0.20387543922377532</v>
          </cell>
          <cell r="I3978">
            <v>99.507420180141864</v>
          </cell>
          <cell r="J3978">
            <v>14057611.851308016</v>
          </cell>
          <cell r="K3978">
            <v>0.54376672675218429</v>
          </cell>
          <cell r="L3978">
            <v>98.651849378930748</v>
          </cell>
          <cell r="M3978">
            <v>16375764.788342023</v>
          </cell>
          <cell r="N3978">
            <v>0.53529702215306973</v>
          </cell>
          <cell r="O3978">
            <v>98.043164885345433</v>
          </cell>
          <cell r="P3978"/>
          <cell r="Q3978">
            <v>89734.800765303327</v>
          </cell>
        </row>
        <row r="3979">
          <cell r="D3979">
            <v>43059</v>
          </cell>
          <cell r="F3979">
            <v>15904.532910000347</v>
          </cell>
          <cell r="G3979">
            <v>363504.24938400002</v>
          </cell>
          <cell r="H3979">
            <v>0.20254363206016704</v>
          </cell>
          <cell r="I3979">
            <v>99.523272584701743</v>
          </cell>
          <cell r="J3979">
            <v>14073516.384218017</v>
          </cell>
          <cell r="K3979">
            <v>0.54249888918615419</v>
          </cell>
          <cell r="L3979">
            <v>98.67959380133864</v>
          </cell>
          <cell r="M3979">
            <v>16334529.266688025</v>
          </cell>
          <cell r="N3979">
            <v>0.53397514533711499</v>
          </cell>
          <cell r="O3979">
            <v>98.080964879190333</v>
          </cell>
          <cell r="P3979"/>
          <cell r="Q3979">
            <v>89734.800765303327</v>
          </cell>
        </row>
        <row r="3980">
          <cell r="D3980">
            <v>43060</v>
          </cell>
          <cell r="F3980">
            <v>13025.878311999739</v>
          </cell>
          <cell r="G3980">
            <v>376530.12769599975</v>
          </cell>
          <cell r="H3980">
            <v>0.19981106469113222</v>
          </cell>
          <cell r="I3980">
            <v>99.554686307436029</v>
          </cell>
          <cell r="J3980">
            <v>14086542.262530016</v>
          </cell>
          <cell r="K3980">
            <v>0.5411292099871895</v>
          </cell>
          <cell r="L3980">
            <v>98.709082052855905</v>
          </cell>
          <cell r="M3980">
            <v>16285107.040972022</v>
          </cell>
          <cell r="N3980">
            <v>0.53238550345563018</v>
          </cell>
          <cell r="O3980">
            <v>98.125718751477876</v>
          </cell>
          <cell r="P3980"/>
          <cell r="Q3980">
            <v>89734.800765303327</v>
          </cell>
        </row>
        <row r="3981">
          <cell r="D3981">
            <v>43061</v>
          </cell>
          <cell r="F3981">
            <v>10573.76741600031</v>
          </cell>
          <cell r="G3981">
            <v>387103.89511200006</v>
          </cell>
          <cell r="H3981">
            <v>0.19608481264721861</v>
          </cell>
          <cell r="I3981">
            <v>99.59516464712155</v>
          </cell>
          <cell r="J3981">
            <v>14097116.029946016</v>
          </cell>
          <cell r="K3981">
            <v>0.53967506794745135</v>
          </cell>
          <cell r="L3981">
            <v>98.739843107820306</v>
          </cell>
          <cell r="M3981">
            <v>16210979.707508022</v>
          </cell>
          <cell r="N3981">
            <v>0.52998801864408374</v>
          </cell>
          <cell r="O3981">
            <v>98.191778041973507</v>
          </cell>
          <cell r="P3981"/>
          <cell r="Q3981">
            <v>89734.800765303327</v>
          </cell>
        </row>
        <row r="3982">
          <cell r="D3982">
            <v>43062</v>
          </cell>
          <cell r="F3982">
            <v>17985.621332000253</v>
          </cell>
          <cell r="G3982">
            <v>405089.5164440003</v>
          </cell>
          <cell r="H3982">
            <v>0.1962737702794155</v>
          </cell>
          <cell r="I3982">
            <v>99.593176360997887</v>
          </cell>
          <cell r="J3982">
            <v>14115101.651278017</v>
          </cell>
          <cell r="K3982">
            <v>0.53851365655016192</v>
          </cell>
          <cell r="L3982">
            <v>98.764011986158522</v>
          </cell>
          <cell r="M3982">
            <v>16144780.877298025</v>
          </cell>
          <cell r="N3982">
            <v>0.52784952031337828</v>
          </cell>
          <cell r="O3982">
            <v>98.249258432029379</v>
          </cell>
          <cell r="P3982"/>
          <cell r="Q3982">
            <v>89734.800765303327</v>
          </cell>
        </row>
        <row r="3983">
          <cell r="D3983">
            <v>43063</v>
          </cell>
          <cell r="F3983">
            <v>17956.019549999681</v>
          </cell>
          <cell r="G3983">
            <v>423045.53599399998</v>
          </cell>
          <cell r="H3983">
            <v>0.19643323641165206</v>
          </cell>
          <cell r="I3983">
            <v>99.591493097532236</v>
          </cell>
          <cell r="J3983">
            <v>14133057.670828016</v>
          </cell>
          <cell r="K3983">
            <v>0.53735904476293372</v>
          </cell>
          <cell r="L3983">
            <v>98.787690757763073</v>
          </cell>
          <cell r="M3983">
            <v>16044260.964576023</v>
          </cell>
          <cell r="N3983">
            <v>0.52458863947499201</v>
          </cell>
          <cell r="O3983">
            <v>98.334326683937007</v>
          </cell>
          <cell r="P3983"/>
          <cell r="Q3983">
            <v>89734.800765303327</v>
          </cell>
        </row>
        <row r="3984">
          <cell r="D3984">
            <v>43064</v>
          </cell>
          <cell r="F3984">
            <v>23836.756611999605</v>
          </cell>
          <cell r="G3984">
            <v>446882.29260599957</v>
          </cell>
          <cell r="H3984">
            <v>0.19920133049597852</v>
          </cell>
          <cell r="I3984">
            <v>99.56149437689578</v>
          </cell>
          <cell r="J3984">
            <v>14156894.427440016</v>
          </cell>
          <cell r="K3984">
            <v>0.53643511865053006</v>
          </cell>
          <cell r="L3984">
            <v>98.806390297221114</v>
          </cell>
          <cell r="M3984">
            <v>15947065.538616022</v>
          </cell>
          <cell r="N3984">
            <v>0.52143614429783314</v>
          </cell>
          <cell r="O3984">
            <v>98.413653293467462</v>
          </cell>
          <cell r="P3984"/>
          <cell r="Q3984">
            <v>89734.800765303327</v>
          </cell>
        </row>
        <row r="3985">
          <cell r="D3985">
            <v>43065</v>
          </cell>
          <cell r="F3985">
            <v>26105.798189999812</v>
          </cell>
          <cell r="G3985">
            <v>472988.09079599939</v>
          </cell>
          <cell r="H3985">
            <v>0.20272903590191052</v>
          </cell>
          <cell r="I3985">
            <v>99.521087178962802</v>
          </cell>
          <cell r="J3985">
            <v>14183000.225630015</v>
          </cell>
          <cell r="K3985">
            <v>0.53560314189276914</v>
          </cell>
          <cell r="L3985">
            <v>98.823041329745536</v>
          </cell>
          <cell r="M3985">
            <v>15887570.32973602</v>
          </cell>
          <cell r="N3985">
            <v>0.51951612095486122</v>
          </cell>
          <cell r="O3985">
            <v>98.460586603144634</v>
          </cell>
          <cell r="P3985"/>
          <cell r="Q3985">
            <v>89734.800765303327</v>
          </cell>
        </row>
        <row r="3986">
          <cell r="D3986">
            <v>43066</v>
          </cell>
          <cell r="F3986">
            <v>8113.5639680006898</v>
          </cell>
          <cell r="G3986">
            <v>481101.65476400009</v>
          </cell>
          <cell r="H3986">
            <v>0.19856933602246057</v>
          </cell>
          <cell r="I3986">
            <v>99.568474260469671</v>
          </cell>
          <cell r="J3986">
            <v>14191113.789598016</v>
          </cell>
          <cell r="K3986">
            <v>0.53409962540521094</v>
          </cell>
          <cell r="L3986">
            <v>98.852685418544013</v>
          </cell>
          <cell r="M3986">
            <v>15800813.595874021</v>
          </cell>
          <cell r="N3986">
            <v>0.51670442761988145</v>
          </cell>
          <cell r="O3986">
            <v>98.527460739475032</v>
          </cell>
          <cell r="P3986"/>
          <cell r="Q3986">
            <v>89734.800765303327</v>
          </cell>
        </row>
        <row r="3987">
          <cell r="D3987">
            <v>43067</v>
          </cell>
          <cell r="F3987">
            <v>3425.628071999583</v>
          </cell>
          <cell r="G3987">
            <v>484527.28283599968</v>
          </cell>
          <cell r="H3987">
            <v>0.19284096769580555</v>
          </cell>
          <cell r="I3987">
            <v>99.6282469637096</v>
          </cell>
          <cell r="J3987">
            <v>14194539.417670015</v>
          </cell>
          <cell r="K3987">
            <v>0.53243038808398557</v>
          </cell>
          <cell r="L3987">
            <v>98.884929653014154</v>
          </cell>
          <cell r="M3987">
            <v>15708533.768170018</v>
          </cell>
          <cell r="N3987">
            <v>0.51371183966715783</v>
          </cell>
          <cell r="O3987">
            <v>98.596254446801055</v>
          </cell>
          <cell r="P3987"/>
          <cell r="Q3987">
            <v>89734.800765303327</v>
          </cell>
        </row>
        <row r="3988">
          <cell r="D3988">
            <v>43068</v>
          </cell>
          <cell r="F3988">
            <v>26152.670303999868</v>
          </cell>
          <cell r="G3988">
            <v>510679.95313999953</v>
          </cell>
          <cell r="H3988">
            <v>0.196241072653728</v>
          </cell>
          <cell r="I3988">
            <v>99.59352090516505</v>
          </cell>
          <cell r="J3988">
            <v>14220692.087974016</v>
          </cell>
          <cell r="K3988">
            <v>0.53162197081366191</v>
          </cell>
          <cell r="L3988">
            <v>98.900295878958843</v>
          </cell>
          <cell r="M3988">
            <v>15657422.213712018</v>
          </cell>
          <cell r="N3988">
            <v>0.5120653400051749</v>
          </cell>
          <cell r="O3988">
            <v>98.633073206504449</v>
          </cell>
          <cell r="P3988"/>
          <cell r="Q3988">
            <v>89734.800765303327</v>
          </cell>
        </row>
        <row r="3989">
          <cell r="D3989">
            <v>43069</v>
          </cell>
          <cell r="E3989" t="str">
            <v>*</v>
          </cell>
          <cell r="F3989">
            <v>17432.545392000582</v>
          </cell>
          <cell r="G3989">
            <v>528112.49853200011</v>
          </cell>
          <cell r="H3989">
            <v>0.19617528317813226</v>
          </cell>
          <cell r="I3989">
            <v>99.594213529850279</v>
          </cell>
          <cell r="J3989">
            <v>14238124.633366017</v>
          </cell>
          <cell r="K3989">
            <v>0.53049405872638089</v>
          </cell>
          <cell r="L3989">
            <v>98.921465229350531</v>
          </cell>
          <cell r="M3989">
            <v>15616504.516908022</v>
          </cell>
          <cell r="N3989">
            <v>0.51075207908651288</v>
          </cell>
          <cell r="O3989">
            <v>98.661922356348882</v>
          </cell>
          <cell r="P3989"/>
          <cell r="Q3989">
            <v>89734.800765303327</v>
          </cell>
        </row>
        <row r="3990">
          <cell r="D3990">
            <v>43070</v>
          </cell>
          <cell r="F3990">
            <v>8854.4509540000454</v>
          </cell>
          <cell r="G3990">
            <v>8854.4509540000454</v>
          </cell>
          <cell r="H3990">
            <v>7.9039216826578551E-2</v>
          </cell>
          <cell r="I3990">
            <v>99.885516910290292</v>
          </cell>
          <cell r="J3990">
            <v>14246979.084320016</v>
          </cell>
          <cell r="K3990">
            <v>0.52861754342964196</v>
          </cell>
          <cell r="L3990">
            <v>99.258037617558614</v>
          </cell>
          <cell r="M3990">
            <v>15569441.15757402</v>
          </cell>
          <cell r="N3990">
            <v>0.50935434039073257</v>
          </cell>
          <cell r="O3990">
            <v>99.493645864950636</v>
          </cell>
          <cell r="P3990"/>
          <cell r="Q3990">
            <v>112026.04617689678</v>
          </cell>
        </row>
        <row r="3991">
          <cell r="D3991">
            <v>43071</v>
          </cell>
          <cell r="F3991">
            <v>31234.745385999864</v>
          </cell>
          <cell r="G3991">
            <v>40089.196339999908</v>
          </cell>
          <cell r="H3991">
            <v>0.17892801588612853</v>
          </cell>
          <cell r="I3991">
            <v>97.295118584817203</v>
          </cell>
          <cell r="J3991">
            <v>14278213.829706017</v>
          </cell>
          <cell r="K3991">
            <v>0.52758352078661219</v>
          </cell>
          <cell r="L3991">
            <v>99.272945636442486</v>
          </cell>
          <cell r="M3991">
            <v>15538048.207836021</v>
          </cell>
          <cell r="N3991">
            <v>0.5084686246403759</v>
          </cell>
          <cell r="O3991">
            <v>99.50308531202306</v>
          </cell>
          <cell r="P3991"/>
          <cell r="Q3991">
            <v>112026.04617689678</v>
          </cell>
        </row>
        <row r="3992">
          <cell r="D3992">
            <v>43072</v>
          </cell>
          <cell r="F3992">
            <v>27489.77549400014</v>
          </cell>
          <cell r="G3992">
            <v>67578.971834000055</v>
          </cell>
          <cell r="H3992">
            <v>0.20108112991059313</v>
          </cell>
          <cell r="I3992">
            <v>96.126069323880017</v>
          </cell>
          <cell r="J3992">
            <v>14305703.605200017</v>
          </cell>
          <cell r="K3992">
            <v>0.52642021617738921</v>
          </cell>
          <cell r="L3992">
            <v>99.289435275882909</v>
          </cell>
          <cell r="M3992">
            <v>15513962.774518019</v>
          </cell>
          <cell r="N3992">
            <v>0.50782161471245646</v>
          </cell>
          <cell r="O3992">
            <v>99.509891546166955</v>
          </cell>
          <cell r="P3992"/>
          <cell r="Q3992">
            <v>112026.04617689678</v>
          </cell>
        </row>
        <row r="3993">
          <cell r="D3993">
            <v>43073</v>
          </cell>
          <cell r="F3993">
            <v>6640.1686499996867</v>
          </cell>
          <cell r="G3993">
            <v>74219.140483999741</v>
          </cell>
          <cell r="H3993">
            <v>0.16562920636956752</v>
          </cell>
          <cell r="I3993">
            <v>97.893741044769399</v>
          </cell>
          <cell r="J3993">
            <v>14312343.773850016</v>
          </cell>
          <cell r="K3993">
            <v>0.5245023907107631</v>
          </cell>
          <cell r="L3993">
            <v>99.315976719715891</v>
          </cell>
          <cell r="M3993">
            <v>15437552.15540402</v>
          </cell>
          <cell r="N3993">
            <v>0.50546099782725185</v>
          </cell>
          <cell r="O3993">
            <v>99.534095096667443</v>
          </cell>
          <cell r="P3993"/>
          <cell r="Q3993">
            <v>112026.04617689678</v>
          </cell>
        </row>
        <row r="3994">
          <cell r="D3994">
            <v>43074</v>
          </cell>
          <cell r="F3994">
            <v>14456.189891999544</v>
          </cell>
          <cell r="G3994">
            <v>88675.330375999285</v>
          </cell>
          <cell r="H3994">
            <v>0.15831198797460883</v>
          </cell>
          <cell r="I3994">
            <v>98.188909830512131</v>
          </cell>
          <cell r="J3994">
            <v>14326799.963742016</v>
          </cell>
          <cell r="K3994">
            <v>0.52288550923730137</v>
          </cell>
          <cell r="L3994">
            <v>99.337741128181378</v>
          </cell>
          <cell r="M3994">
            <v>15385486.634344021</v>
          </cell>
          <cell r="N3994">
            <v>0.50389640376302913</v>
          </cell>
          <cell r="O3994">
            <v>99.549602758846362</v>
          </cell>
          <cell r="P3994"/>
          <cell r="Q3994">
            <v>112026.04617689678</v>
          </cell>
        </row>
        <row r="3995">
          <cell r="D3995">
            <v>43075</v>
          </cell>
          <cell r="F3995">
            <v>14707.701754000245</v>
          </cell>
          <cell r="G3995">
            <v>103383.03212999953</v>
          </cell>
          <cell r="H3995">
            <v>0.15380802896311965</v>
          </cell>
          <cell r="I3995">
            <v>98.358380981230241</v>
          </cell>
          <cell r="J3995">
            <v>14341507.665496016</v>
          </cell>
          <cell r="K3995">
            <v>0.52129093759878586</v>
          </cell>
          <cell r="L3995">
            <v>99.358666575759074</v>
          </cell>
          <cell r="M3995">
            <v>15355127.054558018</v>
          </cell>
          <cell r="N3995">
            <v>0.50304203692969551</v>
          </cell>
          <cell r="O3995">
            <v>99.557894595318871</v>
          </cell>
          <cell r="P3995"/>
          <cell r="Q3995">
            <v>112026.04617689678</v>
          </cell>
        </row>
        <row r="3996">
          <cell r="D3996">
            <v>43076</v>
          </cell>
          <cell r="F3996">
            <v>28234.186062000103</v>
          </cell>
          <cell r="G3996">
            <v>131617.21819199962</v>
          </cell>
          <cell r="H3996">
            <v>0.16784007276329171</v>
          </cell>
          <cell r="I3996">
            <v>97.799749910281804</v>
          </cell>
          <cell r="J3996">
            <v>14369741.851558017</v>
          </cell>
          <cell r="K3996">
            <v>0.52019897159405049</v>
          </cell>
          <cell r="L3996">
            <v>99.372692502617497</v>
          </cell>
          <cell r="M3996">
            <v>15332807.53271802</v>
          </cell>
          <cell r="N3996">
            <v>0.50245066428881369</v>
          </cell>
          <cell r="O3996">
            <v>99.563561959244822</v>
          </cell>
          <cell r="P3996"/>
          <cell r="Q3996">
            <v>112026.04617689678</v>
          </cell>
        </row>
        <row r="3997">
          <cell r="D3997">
            <v>43077</v>
          </cell>
          <cell r="F3997">
            <v>24086.839598000439</v>
          </cell>
          <cell r="G3997">
            <v>155704.05779000005</v>
          </cell>
          <cell r="H3997">
            <v>0.1737364469064327</v>
          </cell>
          <cell r="I3997">
            <v>97.538258132601243</v>
          </cell>
          <cell r="J3997">
            <v>14393828.691156017</v>
          </cell>
          <cell r="K3997">
            <v>0.51896629499757752</v>
          </cell>
          <cell r="L3997">
            <v>99.388233172998667</v>
          </cell>
          <cell r="M3997">
            <v>15298559.124706021</v>
          </cell>
          <cell r="N3997">
            <v>0.50146794810528206</v>
          </cell>
          <cell r="O3997">
            <v>99.5728506648896</v>
          </cell>
          <cell r="P3997"/>
          <cell r="Q3997">
            <v>112026.04617689678</v>
          </cell>
        </row>
        <row r="3998">
          <cell r="D3998">
            <v>43078</v>
          </cell>
          <cell r="F3998">
            <v>37908.427159999526</v>
          </cell>
          <cell r="G3998">
            <v>193612.48494999958</v>
          </cell>
          <cell r="H3998">
            <v>0.1920312200772312</v>
          </cell>
          <cell r="I3998">
            <v>96.628867519643052</v>
          </cell>
          <cell r="J3998">
            <v>14431737.118316017</v>
          </cell>
          <cell r="K3998">
            <v>0.51823986564365088</v>
          </cell>
          <cell r="L3998">
            <v>99.397247727270965</v>
          </cell>
          <cell r="M3998">
            <v>15280730.067938019</v>
          </cell>
          <cell r="N3998">
            <v>0.50102304054312263</v>
          </cell>
          <cell r="O3998">
            <v>99.57700341126808</v>
          </cell>
          <cell r="P3998"/>
          <cell r="Q3998">
            <v>112026.04617689678</v>
          </cell>
        </row>
        <row r="3999">
          <cell r="D3999">
            <v>43079</v>
          </cell>
          <cell r="F3999">
            <v>75787.528893999857</v>
          </cell>
          <cell r="G3999">
            <v>269400.01384399942</v>
          </cell>
          <cell r="H3999">
            <v>0.24047980182983375</v>
          </cell>
          <cell r="I3999">
            <v>93.566959169411774</v>
          </cell>
          <cell r="J3999">
            <v>14507524.647210017</v>
          </cell>
          <cell r="K3999">
            <v>0.5188740359636459</v>
          </cell>
          <cell r="L3999">
            <v>99.389383932665496</v>
          </cell>
          <cell r="M3999">
            <v>15325289.955828018</v>
          </cell>
          <cell r="N3999">
            <v>0.50262405742503047</v>
          </cell>
          <cell r="O3999">
            <v>99.561906338207677</v>
          </cell>
          <cell r="P3999"/>
          <cell r="Q3999">
            <v>112026.04617689678</v>
          </cell>
        </row>
        <row r="4000">
          <cell r="D4000">
            <v>43080</v>
          </cell>
          <cell r="F4000">
            <v>133714.25564600012</v>
          </cell>
          <cell r="G4000">
            <v>403114.26948999951</v>
          </cell>
          <cell r="H4000">
            <v>0.32712706573568096</v>
          </cell>
          <cell r="I4000">
            <v>86.349700780421074</v>
          </cell>
          <cell r="J4000">
            <v>14641238.902856017</v>
          </cell>
          <cell r="K4000">
            <v>0.52156667569075998</v>
          </cell>
          <cell r="L4000">
            <v>99.355085937401782</v>
          </cell>
          <cell r="M4000">
            <v>15418227.32500002</v>
          </cell>
          <cell r="N4000">
            <v>0.50581304670353966</v>
          </cell>
          <cell r="O4000">
            <v>99.530547502434104</v>
          </cell>
          <cell r="P4000"/>
          <cell r="Q4000">
            <v>112026.04617689678</v>
          </cell>
        </row>
        <row r="4001">
          <cell r="D4001">
            <v>43081</v>
          </cell>
          <cell r="F4001">
            <v>106064.86796800038</v>
          </cell>
          <cell r="G4001">
            <v>509179.13745799987</v>
          </cell>
          <cell r="H4001">
            <v>0.37876544104006193</v>
          </cell>
          <cell r="I4001">
            <v>81.449187884462788</v>
          </cell>
          <cell r="J4001">
            <v>14747303.770824017</v>
          </cell>
          <cell r="K4001">
            <v>0.52325686719681308</v>
          </cell>
          <cell r="L4001">
            <v>99.332791371518098</v>
          </cell>
          <cell r="M4001">
            <v>15492342.095726019</v>
          </cell>
          <cell r="N4001">
            <v>0.50838614430567886</v>
          </cell>
          <cell r="O4001">
            <v>99.503957138907822</v>
          </cell>
          <cell r="P4001"/>
          <cell r="Q4001">
            <v>112026.04617689678</v>
          </cell>
        </row>
        <row r="4002">
          <cell r="D4002">
            <v>43082</v>
          </cell>
          <cell r="F4002">
            <v>61569.184114000185</v>
          </cell>
          <cell r="G4002">
            <v>570748.32157200004</v>
          </cell>
          <cell r="H4002">
            <v>0.39190633377056822</v>
          </cell>
          <cell r="I4002">
            <v>80.168668105930422</v>
          </cell>
          <cell r="J4002">
            <v>14808872.954938017</v>
          </cell>
          <cell r="K4002">
            <v>0.52336115108385917</v>
          </cell>
          <cell r="L4002">
            <v>99.331396159477237</v>
          </cell>
          <cell r="M4002">
            <v>15516459.461670019</v>
          </cell>
          <cell r="N4002">
            <v>0.50931953858358703</v>
          </cell>
          <cell r="O4002">
            <v>99.494019442648323</v>
          </cell>
          <cell r="P4002"/>
          <cell r="Q4002">
            <v>112026.04617689678</v>
          </cell>
        </row>
        <row r="4003">
          <cell r="D4003">
            <v>43083</v>
          </cell>
          <cell r="F4003">
            <v>98005.116379999323</v>
          </cell>
          <cell r="G4003">
            <v>668753.43795199937</v>
          </cell>
          <cell r="H4003">
            <v>0.42640175513672945</v>
          </cell>
          <cell r="I4003">
            <v>76.780310066810671</v>
          </cell>
          <cell r="J4003">
            <v>14906878.071318015</v>
          </cell>
          <cell r="K4003">
            <v>0.52474721867464957</v>
          </cell>
          <cell r="L4003">
            <v>99.312632621293801</v>
          </cell>
          <cell r="M4003">
            <v>15572839.750042018</v>
          </cell>
          <cell r="N4003">
            <v>0.51131276218628252</v>
          </cell>
          <cell r="O4003">
            <v>99.472266065765382</v>
          </cell>
          <cell r="P4003"/>
          <cell r="Q4003">
            <v>112026.04617689678</v>
          </cell>
        </row>
        <row r="4004">
          <cell r="D4004">
            <v>43084</v>
          </cell>
          <cell r="F4004">
            <v>101761.39547400032</v>
          </cell>
          <cell r="G4004">
            <v>770514.83342599974</v>
          </cell>
          <cell r="H4004">
            <v>0.45853314755588415</v>
          </cell>
          <cell r="I4004">
            <v>73.621019647385324</v>
          </cell>
          <cell r="J4004">
            <v>15008639.466792015</v>
          </cell>
          <cell r="K4004">
            <v>0.5262541052362768</v>
          </cell>
          <cell r="L4004">
            <v>99.291765678635628</v>
          </cell>
          <cell r="M4004">
            <v>15626563.143876018</v>
          </cell>
          <cell r="N4004">
            <v>0.51321983814658367</v>
          </cell>
          <cell r="O4004">
            <v>99.450761835759579</v>
          </cell>
          <cell r="P4004"/>
          <cell r="Q4004">
            <v>112026.04617689678</v>
          </cell>
        </row>
        <row r="4005">
          <cell r="D4005">
            <v>43085</v>
          </cell>
          <cell r="F4005">
            <v>74413.492190000252</v>
          </cell>
          <cell r="G4005">
            <v>844928.32561599999</v>
          </cell>
          <cell r="H4005">
            <v>0.47139055740316421</v>
          </cell>
          <cell r="I4005">
            <v>72.363302835103639</v>
          </cell>
          <cell r="J4005">
            <v>15083052.958982015</v>
          </cell>
          <cell r="K4005">
            <v>0.52679404105511818</v>
          </cell>
          <cell r="L4005">
            <v>99.284168763484857</v>
          </cell>
          <cell r="M4005">
            <v>15637636.361042017</v>
          </cell>
          <cell r="N4005">
            <v>0.51372683706460176</v>
          </cell>
          <cell r="O4005">
            <v>99.444929253215747</v>
          </cell>
          <cell r="P4005"/>
          <cell r="Q4005">
            <v>112026.04617689678</v>
          </cell>
        </row>
        <row r="4006">
          <cell r="D4006">
            <v>43086</v>
          </cell>
          <cell r="F4006">
            <v>49984.638545999776</v>
          </cell>
          <cell r="G4006">
            <v>894912.96416199976</v>
          </cell>
          <cell r="H4006">
            <v>0.46990803357665317</v>
          </cell>
          <cell r="I4006">
            <v>72.508034057034607</v>
          </cell>
          <cell r="J4006">
            <v>15133037.597528014</v>
          </cell>
          <cell r="K4006">
            <v>0.52647988593268369</v>
          </cell>
          <cell r="L4006">
            <v>99.288596687069557</v>
          </cell>
          <cell r="M4006">
            <v>15632310.48912802</v>
          </cell>
          <cell r="N4006">
            <v>0.51369522660413125</v>
          </cell>
          <cell r="O4006">
            <v>99.445294337033246</v>
          </cell>
          <cell r="P4006"/>
          <cell r="Q4006">
            <v>112026.04617689678</v>
          </cell>
        </row>
        <row r="4007">
          <cell r="D4007">
            <v>43087</v>
          </cell>
          <cell r="F4007">
            <v>61124.411660000056</v>
          </cell>
          <cell r="G4007">
            <v>956037.37582199986</v>
          </cell>
          <cell r="H4007">
            <v>0.47411463100105566</v>
          </cell>
          <cell r="I4007">
            <v>72.09758480151666</v>
          </cell>
          <cell r="J4007">
            <v>15194162.009188015</v>
          </cell>
          <cell r="K4007">
            <v>0.52655421930752944</v>
          </cell>
          <cell r="L4007">
            <v>99.287550930051012</v>
          </cell>
          <cell r="M4007">
            <v>15648690.171046019</v>
          </cell>
          <cell r="N4007">
            <v>0.51437706645438397</v>
          </cell>
          <cell r="O4007">
            <v>99.4373769920401</v>
          </cell>
          <cell r="P4007"/>
          <cell r="Q4007">
            <v>112026.04617689678</v>
          </cell>
        </row>
        <row r="4008">
          <cell r="D4008">
            <v>43088</v>
          </cell>
          <cell r="F4008">
            <v>55687.786108000269</v>
          </cell>
          <cell r="G4008">
            <v>1011725.1619300002</v>
          </cell>
          <cell r="H4008">
            <v>0.47532421745095388</v>
          </cell>
          <cell r="I4008">
            <v>71.97969066231191</v>
          </cell>
          <cell r="J4008">
            <v>15249849.795296015</v>
          </cell>
          <cell r="K4008">
            <v>0.52644029991595498</v>
          </cell>
          <cell r="L4008">
            <v>99.289153109178457</v>
          </cell>
          <cell r="M4008">
            <v>15647348.740094019</v>
          </cell>
          <cell r="N4008">
            <v>0.51447662627591806</v>
          </cell>
          <cell r="O4008">
            <v>99.436213457588025</v>
          </cell>
          <cell r="P4008"/>
          <cell r="Q4008">
            <v>112026.04617689678</v>
          </cell>
        </row>
        <row r="4009">
          <cell r="D4009">
            <v>43089</v>
          </cell>
          <cell r="F4009">
            <v>60014.038807999576</v>
          </cell>
          <cell r="G4009">
            <v>1071739.2007379998</v>
          </cell>
          <cell r="H4009">
            <v>0.47834375902441917</v>
          </cell>
          <cell r="I4009">
            <v>71.685649986624796</v>
          </cell>
          <cell r="J4009">
            <v>15309863.834104015</v>
          </cell>
          <cell r="K4009">
            <v>0.52647602954014439</v>
          </cell>
          <cell r="L4009">
            <v>99.288650907675091</v>
          </cell>
          <cell r="M4009">
            <v>15667589.194442021</v>
          </cell>
          <cell r="N4009">
            <v>0.51528604105205467</v>
          </cell>
          <cell r="O4009">
            <v>99.426682908877638</v>
          </cell>
          <cell r="P4009"/>
          <cell r="Q4009">
            <v>112026.04617689678</v>
          </cell>
        </row>
        <row r="4010">
          <cell r="D4010">
            <v>43090</v>
          </cell>
          <cell r="F4010">
            <v>43888.313440000071</v>
          </cell>
          <cell r="G4010">
            <v>1115627.5141779999</v>
          </cell>
          <cell r="H4010">
            <v>0.47422114352651246</v>
          </cell>
          <cell r="I4010">
            <v>72.087201033885606</v>
          </cell>
          <cell r="J4010">
            <v>15353752.147544015</v>
          </cell>
          <cell r="K4010">
            <v>0.52595908109101219</v>
          </cell>
          <cell r="L4010">
            <v>99.295889810296046</v>
          </cell>
          <cell r="M4010">
            <v>15669547.335646018</v>
          </cell>
          <cell r="N4010">
            <v>0.51549445937557614</v>
          </cell>
          <cell r="O4010">
            <v>99.424208279133097</v>
          </cell>
          <cell r="P4010"/>
          <cell r="Q4010">
            <v>112026.04617689678</v>
          </cell>
        </row>
        <row r="4011">
          <cell r="D4011">
            <v>43091</v>
          </cell>
          <cell r="F4011">
            <v>45149.051252000259</v>
          </cell>
          <cell r="G4011">
            <v>1160776.5654300002</v>
          </cell>
          <cell r="H4011">
            <v>0.47098485536652229</v>
          </cell>
          <cell r="I4011">
            <v>72.402901255805375</v>
          </cell>
          <cell r="J4011">
            <v>15398901.198796015</v>
          </cell>
          <cell r="K4011">
            <v>0.52548910793604797</v>
          </cell>
          <cell r="L4011">
            <v>99.302420510564275</v>
          </cell>
          <cell r="M4011">
            <v>15684367.185546022</v>
          </cell>
          <cell r="N4011">
            <v>0.51612623509374911</v>
          </cell>
          <cell r="O4011">
            <v>99.416655141014573</v>
          </cell>
          <cell r="P4011"/>
          <cell r="Q4011">
            <v>112026.04617689678</v>
          </cell>
        </row>
        <row r="4012">
          <cell r="D4012">
            <v>43092</v>
          </cell>
          <cell r="F4012">
            <v>116808.52258400008</v>
          </cell>
          <cell r="G4012">
            <v>1277585.0880140003</v>
          </cell>
          <cell r="H4012">
            <v>0.49584163357891192</v>
          </cell>
          <cell r="I4012">
            <v>69.990012409979471</v>
          </cell>
          <cell r="J4012">
            <v>15515709.721380016</v>
          </cell>
          <cell r="K4012">
            <v>0.527458788474921</v>
          </cell>
          <cell r="L4012">
            <v>99.274727945015002</v>
          </cell>
          <cell r="M4012">
            <v>15766282.702042019</v>
          </cell>
          <cell r="N4012">
            <v>0.51896690184691097</v>
          </cell>
          <cell r="O4012">
            <v>99.381717427418721</v>
          </cell>
          <cell r="P4012"/>
          <cell r="Q4012">
            <v>112026.04617689678</v>
          </cell>
        </row>
        <row r="4013">
          <cell r="D4013">
            <v>43093</v>
          </cell>
          <cell r="F4013">
            <v>36160.617945999504</v>
          </cell>
          <cell r="G4013">
            <v>1313745.7059599999</v>
          </cell>
          <cell r="H4013">
            <v>0.48863104860955914</v>
          </cell>
          <cell r="I4013">
            <v>70.686934448584026</v>
          </cell>
          <cell r="J4013">
            <v>15551870.339326015</v>
          </cell>
          <cell r="K4013">
            <v>0.52668228783408555</v>
          </cell>
          <cell r="L4013">
            <v>99.285746367314331</v>
          </cell>
          <cell r="M4013">
            <v>15769010.485288018</v>
          </cell>
          <cell r="N4013">
            <v>0.51920186536466095</v>
          </cell>
          <cell r="O4013">
            <v>99.378755065134058</v>
          </cell>
          <cell r="P4013"/>
          <cell r="Q4013">
            <v>112026.04617689678</v>
          </cell>
        </row>
        <row r="4014">
          <cell r="D4014">
            <v>43094</v>
          </cell>
          <cell r="F4014">
            <v>36195.464632000527</v>
          </cell>
          <cell r="G4014">
            <v>1349941.1705920005</v>
          </cell>
          <cell r="H4014">
            <v>0.48200975278922203</v>
          </cell>
          <cell r="I4014">
            <v>71.329186476756206</v>
          </cell>
          <cell r="J4014">
            <v>15588065.803958016</v>
          </cell>
          <cell r="K4014">
            <v>0.52591283250879395</v>
          </cell>
          <cell r="L4014">
            <v>99.296534601257918</v>
          </cell>
          <cell r="M4014">
            <v>15763000.41043202</v>
          </cell>
          <cell r="N4014">
            <v>0.5191491818994266</v>
          </cell>
          <cell r="O4014">
            <v>99.379420259672301</v>
          </cell>
          <cell r="P4014"/>
          <cell r="Q4014">
            <v>112026.04617689678</v>
          </cell>
        </row>
        <row r="4015">
          <cell r="D4015">
            <v>43095</v>
          </cell>
          <cell r="F4015">
            <v>60816.156899999754</v>
          </cell>
          <cell r="G4015">
            <v>1410757.3274920003</v>
          </cell>
          <cell r="H4015">
            <v>0.48435072970040077</v>
          </cell>
          <cell r="I4015">
            <v>71.101878775912539</v>
          </cell>
          <cell r="J4015">
            <v>15648881.960858015</v>
          </cell>
          <cell r="K4015">
            <v>0.52597670111693351</v>
          </cell>
          <cell r="L4015">
            <v>99.295644032221347</v>
          </cell>
          <cell r="M4015">
            <v>15787528.938642019</v>
          </cell>
          <cell r="N4015">
            <v>0.52010252915836208</v>
          </cell>
          <cell r="O4015">
            <v>99.367295578949907</v>
          </cell>
          <cell r="P4015"/>
          <cell r="Q4015">
            <v>112026.04617689678</v>
          </cell>
        </row>
        <row r="4016">
          <cell r="D4016">
            <v>43096</v>
          </cell>
          <cell r="F4016">
            <v>66296.639185999869</v>
          </cell>
          <cell r="G4016">
            <v>1477053.9666780001</v>
          </cell>
          <cell r="H4016">
            <v>0.48833020834432989</v>
          </cell>
          <cell r="I4016">
            <v>70.716069387396388</v>
          </cell>
          <cell r="J4016">
            <v>15715178.600044016</v>
          </cell>
          <cell r="K4016">
            <v>0.52622360480301411</v>
          </cell>
          <cell r="L4016">
            <v>99.292192921329786</v>
          </cell>
          <cell r="M4016">
            <v>15814151.689438019</v>
          </cell>
          <cell r="N4016">
            <v>0.52112542128854511</v>
          </cell>
          <cell r="O4016">
            <v>99.354079030078225</v>
          </cell>
          <cell r="P4016"/>
          <cell r="Q4016">
            <v>112026.04617689678</v>
          </cell>
        </row>
        <row r="4017">
          <cell r="D4017">
            <v>43097</v>
          </cell>
          <cell r="F4017">
            <v>41256.545239999927</v>
          </cell>
          <cell r="G4017">
            <v>1518310.5119179999</v>
          </cell>
          <cell r="H4017">
            <v>0.48404257113579863</v>
          </cell>
          <cell r="I4017">
            <v>71.131786271753512</v>
          </cell>
          <cell r="J4017">
            <v>15756435.145284016</v>
          </cell>
          <cell r="K4017">
            <v>0.52563332765186321</v>
          </cell>
          <cell r="L4017">
            <v>99.300421537756861</v>
          </cell>
          <cell r="M4017">
            <v>15819342.836030018</v>
          </cell>
          <cell r="N4017">
            <v>0.52144245056546645</v>
          </cell>
          <cell r="O4017">
            <v>99.349938825170284</v>
          </cell>
          <cell r="P4017"/>
          <cell r="Q4017">
            <v>112026.04617689678</v>
          </cell>
        </row>
        <row r="4018">
          <cell r="D4018">
            <v>43098</v>
          </cell>
          <cell r="F4018">
            <v>45083.249121999514</v>
          </cell>
          <cell r="G4018">
            <v>1563393.7610399995</v>
          </cell>
          <cell r="H4018">
            <v>0.48122853149620809</v>
          </cell>
          <cell r="I4018">
            <v>71.405098558228971</v>
          </cell>
          <cell r="J4018">
            <v>15801518.394406015</v>
          </cell>
          <cell r="K4018">
            <v>0.525174629224469</v>
          </cell>
          <cell r="L4018">
            <v>99.306763790281224</v>
          </cell>
          <cell r="M4018">
            <v>15856481.661140019</v>
          </cell>
          <cell r="N4018">
            <v>0.52281302240300187</v>
          </cell>
          <cell r="O4018">
            <v>99.331798401845248</v>
          </cell>
          <cell r="P4018"/>
          <cell r="Q4018">
            <v>112026.04617689678</v>
          </cell>
        </row>
        <row r="4019">
          <cell r="D4019">
            <v>43099</v>
          </cell>
          <cell r="F4019">
            <v>89630.860876000923</v>
          </cell>
          <cell r="G4019">
            <v>1653024.6219160005</v>
          </cell>
          <cell r="H4019">
            <v>0.49185722973321183</v>
          </cell>
          <cell r="I4019">
            <v>70.374781251541876</v>
          </cell>
          <cell r="J4019">
            <v>15891149.255282016</v>
          </cell>
          <cell r="K4019">
            <v>0.52619441308152437</v>
          </cell>
          <cell r="L4019">
            <v>99.292601642067325</v>
          </cell>
          <cell r="M4019">
            <v>15920386.190666018</v>
          </cell>
          <cell r="N4019">
            <v>0.52506711661832861</v>
          </cell>
          <cell r="O4019">
            <v>99.301098477143995</v>
          </cell>
          <cell r="P4019"/>
          <cell r="Q4019">
            <v>112026.04617689678</v>
          </cell>
        </row>
        <row r="4020">
          <cell r="D4020">
            <v>43100</v>
          </cell>
          <cell r="E4020" t="str">
            <v>*</v>
          </cell>
          <cell r="F4020">
            <v>80858.669753999115</v>
          </cell>
          <cell r="G4020">
            <v>1733883.2916699997</v>
          </cell>
          <cell r="H4020">
            <v>0.49927424018704525</v>
          </cell>
          <cell r="I4020">
            <v>69.65921967732487</v>
          </cell>
          <cell r="J4020">
            <v>15972007.925036015</v>
          </cell>
          <cell r="K4020">
            <v>0.52691726423567176</v>
          </cell>
          <cell r="L4020">
            <v>99.282426066621127</v>
          </cell>
          <cell r="M4020">
            <v>15972007.925036015</v>
          </cell>
          <cell r="N4020">
            <v>0.52691726423567176</v>
          </cell>
          <cell r="O4020">
            <v>99.275080155418266</v>
          </cell>
          <cell r="P4020"/>
          <cell r="Q4020">
            <v>112026.04617689678</v>
          </cell>
        </row>
        <row r="4021">
          <cell r="D4021">
            <v>43101</v>
          </cell>
          <cell r="F4021">
            <v>107881.35805200037</v>
          </cell>
          <cell r="G4021">
            <v>107881.35805200037</v>
          </cell>
          <cell r="H4021">
            <v>0.86316958765461183</v>
          </cell>
          <cell r="I4021">
            <v>43.226753063876401</v>
          </cell>
          <cell r="J4021">
            <v>107881.35805200037</v>
          </cell>
          <cell r="K4021">
            <v>0.86316958765461183</v>
          </cell>
          <cell r="L4021">
            <v>43.226753063876401</v>
          </cell>
          <cell r="M4021">
            <v>16039745.370898018</v>
          </cell>
          <cell r="N4021">
            <v>0.52933105522777779</v>
          </cell>
          <cell r="O4021">
            <v>99.635922363876517</v>
          </cell>
          <cell r="P4021"/>
          <cell r="Q4021">
            <v>124982.80708097418</v>
          </cell>
        </row>
        <row r="4022">
          <cell r="D4022">
            <v>43102</v>
          </cell>
          <cell r="F4022">
            <v>106796.30875999984</v>
          </cell>
          <cell r="G4022">
            <v>214677.66681200021</v>
          </cell>
          <cell r="H4022">
            <v>0.85882879343922203</v>
          </cell>
          <cell r="I4022">
            <v>43.522956525325341</v>
          </cell>
          <cell r="J4022">
            <v>214677.66681200021</v>
          </cell>
          <cell r="K4022">
            <v>0.85882879343922203</v>
          </cell>
          <cell r="L4022">
            <v>43.522956525325341</v>
          </cell>
          <cell r="M4022">
            <v>16115523.651358016</v>
          </cell>
          <cell r="N4022">
            <v>0.53201192817205467</v>
          </cell>
          <cell r="O4022">
            <v>99.612371291875306</v>
          </cell>
          <cell r="P4022"/>
          <cell r="Q4022">
            <v>124982.80708097418</v>
          </cell>
        </row>
        <row r="4023">
          <cell r="D4023">
            <v>43103</v>
          </cell>
          <cell r="F4023">
            <v>124777.49660000057</v>
          </cell>
          <cell r="G4023">
            <v>339455.16341200075</v>
          </cell>
          <cell r="H4023">
            <v>0.90533829236228114</v>
          </cell>
          <cell r="I4023">
            <v>40.445494066179023</v>
          </cell>
          <cell r="J4023">
            <v>339455.16341200075</v>
          </cell>
          <cell r="K4023">
            <v>0.90533829236228114</v>
          </cell>
          <cell r="L4023">
            <v>40.445494066179023</v>
          </cell>
          <cell r="M4023">
            <v>16227815.278858015</v>
          </cell>
          <cell r="N4023">
            <v>0.53590041854274928</v>
          </cell>
          <cell r="O4023">
            <v>99.576018057998212</v>
          </cell>
          <cell r="P4023"/>
          <cell r="Q4023">
            <v>124982.80708097418</v>
          </cell>
        </row>
        <row r="4024">
          <cell r="D4024">
            <v>43104</v>
          </cell>
          <cell r="F4024">
            <v>119587.31484599919</v>
          </cell>
          <cell r="G4024">
            <v>459042.47825799993</v>
          </cell>
          <cell r="H4024">
            <v>0.91821125036940943</v>
          </cell>
          <cell r="I4024">
            <v>39.630737512176964</v>
          </cell>
          <cell r="J4024">
            <v>459042.47825799993</v>
          </cell>
          <cell r="K4024">
            <v>0.91821125036940943</v>
          </cell>
          <cell r="L4024">
            <v>39.630737512176964</v>
          </cell>
          <cell r="M4024">
            <v>16324103.363582015</v>
          </cell>
          <cell r="N4024">
            <v>0.53926287104089143</v>
          </cell>
          <cell r="O4024">
            <v>99.542392503913931</v>
          </cell>
          <cell r="P4024"/>
          <cell r="Q4024">
            <v>124982.80708097418</v>
          </cell>
        </row>
        <row r="4025">
          <cell r="D4025">
            <v>43105</v>
          </cell>
          <cell r="F4025">
            <v>120350.12729400025</v>
          </cell>
          <cell r="G4025">
            <v>579392.60555200023</v>
          </cell>
          <cell r="H4025">
            <v>0.92715569298523104</v>
          </cell>
          <cell r="I4025">
            <v>39.073910405998525</v>
          </cell>
          <cell r="J4025">
            <v>579392.60555200023</v>
          </cell>
          <cell r="K4025">
            <v>0.92715569298523104</v>
          </cell>
          <cell r="L4025">
            <v>39.073910405998525</v>
          </cell>
          <cell r="M4025">
            <v>16409193.744632017</v>
          </cell>
          <cell r="N4025">
            <v>0.54225756428382588</v>
          </cell>
          <cell r="O4025">
            <v>99.510654904650295</v>
          </cell>
          <cell r="P4025"/>
          <cell r="Q4025">
            <v>124982.80708097418</v>
          </cell>
        </row>
        <row r="4026">
          <cell r="D4026">
            <v>43106</v>
          </cell>
          <cell r="F4026">
            <v>105772.216506</v>
          </cell>
          <cell r="G4026">
            <v>685164.82205800025</v>
          </cell>
          <cell r="H4026">
            <v>0.91367876651772051</v>
          </cell>
          <cell r="I4026">
            <v>39.915802288262995</v>
          </cell>
          <cell r="J4026">
            <v>685164.82205800025</v>
          </cell>
          <cell r="K4026">
            <v>0.91367876651772051</v>
          </cell>
          <cell r="L4026">
            <v>39.915802288262995</v>
          </cell>
          <cell r="M4026">
            <v>16478629.336618017</v>
          </cell>
          <cell r="N4026">
            <v>0.54473678554283844</v>
          </cell>
          <cell r="O4026">
            <v>99.483054583864927</v>
          </cell>
          <cell r="P4026"/>
          <cell r="Q4026">
            <v>124982.80708097418</v>
          </cell>
        </row>
        <row r="4027">
          <cell r="D4027">
            <v>43107</v>
          </cell>
          <cell r="F4027">
            <v>98458.093232000159</v>
          </cell>
          <cell r="G4027">
            <v>783622.91529000038</v>
          </cell>
          <cell r="H4027">
            <v>0.89569224255930169</v>
          </cell>
          <cell r="I4027">
            <v>41.066438950919768</v>
          </cell>
          <cell r="J4027">
            <v>783622.91529000038</v>
          </cell>
          <cell r="K4027">
            <v>0.89569224255930169</v>
          </cell>
          <cell r="L4027">
            <v>41.066438950919768</v>
          </cell>
          <cell r="M4027">
            <v>16558302.524758017</v>
          </cell>
          <cell r="N4027">
            <v>0.54755622947356419</v>
          </cell>
          <cell r="O4027">
            <v>99.45015501256573</v>
          </cell>
          <cell r="P4027"/>
          <cell r="Q4027">
            <v>124982.80708097418</v>
          </cell>
        </row>
        <row r="4028">
          <cell r="D4028">
            <v>43108</v>
          </cell>
          <cell r="F4028">
            <v>99757.455161999809</v>
          </cell>
          <cell r="G4028">
            <v>883380.37045200018</v>
          </cell>
          <cell r="H4028">
            <v>0.88350189026366777</v>
          </cell>
          <cell r="I4028">
            <v>41.864059804193609</v>
          </cell>
          <cell r="J4028">
            <v>883380.37045200018</v>
          </cell>
          <cell r="K4028">
            <v>0.88350189026366777</v>
          </cell>
          <cell r="L4028">
            <v>41.864059804193609</v>
          </cell>
          <cell r="M4028">
            <v>16633593.789154017</v>
          </cell>
          <cell r="N4028">
            <v>0.55023263454013072</v>
          </cell>
          <cell r="O4028">
            <v>99.417385867953783</v>
          </cell>
          <cell r="P4028"/>
          <cell r="Q4028">
            <v>124982.80708097418</v>
          </cell>
        </row>
        <row r="4029">
          <cell r="D4029">
            <v>43109</v>
          </cell>
          <cell r="F4029">
            <v>88959.062776000646</v>
          </cell>
          <cell r="G4029">
            <v>972339.43322800077</v>
          </cell>
          <cell r="H4029">
            <v>0.86442061373381895</v>
          </cell>
          <cell r="I4029">
            <v>43.141732660833455</v>
          </cell>
          <cell r="J4029">
            <v>972339.43322800077</v>
          </cell>
          <cell r="K4029">
            <v>0.86442061373381895</v>
          </cell>
          <cell r="L4029">
            <v>43.141732660833455</v>
          </cell>
          <cell r="M4029">
            <v>16697942.455146018</v>
          </cell>
          <cell r="N4029">
            <v>0.55254875691993899</v>
          </cell>
          <cell r="O4029">
            <v>99.387779099094615</v>
          </cell>
          <cell r="P4029"/>
          <cell r="Q4029">
            <v>124982.80708097418</v>
          </cell>
        </row>
        <row r="4030">
          <cell r="D4030">
            <v>43110</v>
          </cell>
          <cell r="F4030">
            <v>97591.731657999437</v>
          </cell>
          <cell r="G4030">
            <v>1069931.1648860001</v>
          </cell>
          <cell r="H4030">
            <v>0.85606267763918154</v>
          </cell>
          <cell r="I4030">
            <v>43.712682349774965</v>
          </cell>
          <cell r="J4030">
            <v>1069931.1648860001</v>
          </cell>
          <cell r="K4030">
            <v>0.85606267763918154</v>
          </cell>
          <cell r="L4030">
            <v>43.712682349774965</v>
          </cell>
          <cell r="M4030">
            <v>16764597.115124019</v>
          </cell>
          <cell r="N4030">
            <v>0.55494278537194375</v>
          </cell>
          <cell r="O4030">
            <v>99.355922035484284</v>
          </cell>
          <cell r="P4030"/>
          <cell r="Q4030">
            <v>124982.80708097418</v>
          </cell>
        </row>
        <row r="4031">
          <cell r="D4031">
            <v>43111</v>
          </cell>
          <cell r="F4031">
            <v>91420.214731999964</v>
          </cell>
          <cell r="G4031">
            <v>1161351.379618</v>
          </cell>
          <cell r="H4031">
            <v>0.84473537291164513</v>
          </cell>
          <cell r="I4031">
            <v>44.497547290968356</v>
          </cell>
          <cell r="J4031">
            <v>1161351.379618</v>
          </cell>
          <cell r="K4031">
            <v>0.84473537291164513</v>
          </cell>
          <cell r="L4031">
            <v>44.497547290968356</v>
          </cell>
          <cell r="M4031">
            <v>16820566.019866016</v>
          </cell>
          <cell r="N4031">
            <v>0.55698459947775247</v>
          </cell>
          <cell r="O4031">
            <v>99.327717119366881</v>
          </cell>
          <cell r="P4031"/>
          <cell r="Q4031">
            <v>124982.80708097418</v>
          </cell>
        </row>
        <row r="4032">
          <cell r="D4032">
            <v>43112</v>
          </cell>
          <cell r="F4032">
            <v>99253.143072000123</v>
          </cell>
          <cell r="G4032">
            <v>1260604.52269</v>
          </cell>
          <cell r="H4032">
            <v>0.84051862287564916</v>
          </cell>
          <cell r="I4032">
            <v>44.792990985038486</v>
          </cell>
          <cell r="J4032">
            <v>1260604.52269</v>
          </cell>
          <cell r="K4032">
            <v>0.84051862287564916</v>
          </cell>
          <cell r="L4032">
            <v>44.792990985038486</v>
          </cell>
          <cell r="M4032">
            <v>16887451.790378019</v>
          </cell>
          <cell r="N4032">
            <v>0.55938941752866422</v>
          </cell>
          <cell r="O4032">
            <v>99.293243339596074</v>
          </cell>
          <cell r="P4032"/>
          <cell r="Q4032">
            <v>124982.80708097418</v>
          </cell>
        </row>
        <row r="4033">
          <cell r="D4033">
            <v>43113</v>
          </cell>
          <cell r="F4033">
            <v>81108.52574000039</v>
          </cell>
          <cell r="G4033">
            <v>1341713.0484300004</v>
          </cell>
          <cell r="H4033">
            <v>0.8257831492471589</v>
          </cell>
          <cell r="I4033">
            <v>45.839396281892022</v>
          </cell>
          <cell r="J4033">
            <v>1341713.0484300004</v>
          </cell>
          <cell r="K4033">
            <v>0.8257831492471589</v>
          </cell>
          <cell r="L4033">
            <v>45.839396281892022</v>
          </cell>
          <cell r="M4033">
            <v>16931309.04496602</v>
          </cell>
          <cell r="N4033">
            <v>0.56103280163973268</v>
          </cell>
          <cell r="O4033">
            <v>99.268886177985081</v>
          </cell>
          <cell r="P4033"/>
          <cell r="Q4033">
            <v>124982.80708097418</v>
          </cell>
        </row>
        <row r="4034">
          <cell r="D4034">
            <v>43114</v>
          </cell>
          <cell r="F4034">
            <v>77843.52159999928</v>
          </cell>
          <cell r="G4034">
            <v>1419556.5700299996</v>
          </cell>
          <cell r="H4034">
            <v>0.81128676997622906</v>
          </cell>
          <cell r="I4034">
            <v>46.890101543921105</v>
          </cell>
          <cell r="J4034">
            <v>1419556.5700299996</v>
          </cell>
          <cell r="K4034">
            <v>0.81128676997622906</v>
          </cell>
          <cell r="L4034">
            <v>46.890101543921105</v>
          </cell>
          <cell r="M4034">
            <v>16970029.71773402</v>
          </cell>
          <cell r="N4034">
            <v>0.56250704059124057</v>
          </cell>
          <cell r="O4034">
            <v>99.246472584755665</v>
          </cell>
          <cell r="P4034"/>
          <cell r="Q4034">
            <v>124982.80708097418</v>
          </cell>
        </row>
        <row r="4035">
          <cell r="D4035">
            <v>43115</v>
          </cell>
          <cell r="F4035">
            <v>81147.773526000761</v>
          </cell>
          <cell r="G4035">
            <v>1500704.3435560004</v>
          </cell>
          <cell r="H4035">
            <v>0.80048575139017353</v>
          </cell>
          <cell r="I4035">
            <v>47.686725873839109</v>
          </cell>
          <cell r="J4035">
            <v>1500704.3435560004</v>
          </cell>
          <cell r="K4035">
            <v>0.80048575139017353</v>
          </cell>
          <cell r="L4035">
            <v>47.686725873839109</v>
          </cell>
          <cell r="M4035">
            <v>17004020.34059602</v>
          </cell>
          <cell r="N4035">
            <v>0.56382544171899607</v>
          </cell>
          <cell r="O4035">
            <v>99.22596947551304</v>
          </cell>
          <cell r="P4035"/>
          <cell r="Q4035">
            <v>124982.80708097418</v>
          </cell>
        </row>
        <row r="4036">
          <cell r="D4036">
            <v>43116</v>
          </cell>
          <cell r="F4036">
            <v>80801.034311999538</v>
          </cell>
          <cell r="G4036">
            <v>1581505.377868</v>
          </cell>
          <cell r="H4036">
            <v>0.79086146667125712</v>
          </cell>
          <cell r="I4036">
            <v>48.406473087284652</v>
          </cell>
          <cell r="J4036">
            <v>1581505.377868</v>
          </cell>
          <cell r="K4036">
            <v>0.79086146667125712</v>
          </cell>
          <cell r="L4036">
            <v>48.406473087284652</v>
          </cell>
          <cell r="M4036">
            <v>17022240.953516018</v>
          </cell>
          <cell r="N4036">
            <v>0.56462165441921419</v>
          </cell>
          <cell r="O4036">
            <v>99.213374591671794</v>
          </cell>
          <cell r="P4036"/>
          <cell r="Q4036">
            <v>124982.80708097418</v>
          </cell>
        </row>
        <row r="4037">
          <cell r="D4037">
            <v>43117</v>
          </cell>
          <cell r="F4037">
            <v>92883.437954000256</v>
          </cell>
          <cell r="G4037">
            <v>1674388.8158220001</v>
          </cell>
          <cell r="H4037">
            <v>0.78805606990746446</v>
          </cell>
          <cell r="I4037">
            <v>48.618031747112809</v>
          </cell>
          <cell r="J4037">
            <v>1674388.8158220001</v>
          </cell>
          <cell r="K4037">
            <v>0.78805606990746446</v>
          </cell>
          <cell r="L4037">
            <v>48.618031747112809</v>
          </cell>
          <cell r="M4037">
            <v>17070292.462912019</v>
          </cell>
          <cell r="N4037">
            <v>0.5664082260958222</v>
          </cell>
          <cell r="O4037">
            <v>99.184522790801438</v>
          </cell>
          <cell r="P4037"/>
          <cell r="Q4037">
            <v>124982.80708097418</v>
          </cell>
        </row>
        <row r="4038">
          <cell r="D4038">
            <v>43118</v>
          </cell>
          <cell r="F4038">
            <v>73970.259667999911</v>
          </cell>
          <cell r="G4038">
            <v>1748359.07549</v>
          </cell>
          <cell r="H4038">
            <v>0.77715537055040651</v>
          </cell>
          <cell r="I4038">
            <v>49.447597900226882</v>
          </cell>
          <cell r="J4038">
            <v>1748359.07549</v>
          </cell>
          <cell r="K4038">
            <v>0.77715537055040651</v>
          </cell>
          <cell r="L4038">
            <v>49.447597900226882</v>
          </cell>
          <cell r="M4038">
            <v>17111582.793930016</v>
          </cell>
          <cell r="N4038">
            <v>0.56797159577213541</v>
          </cell>
          <cell r="O4038">
            <v>99.15859476416199</v>
          </cell>
          <cell r="P4038"/>
          <cell r="Q4038">
            <v>124982.80708097418</v>
          </cell>
        </row>
        <row r="4039">
          <cell r="D4039">
            <v>43119</v>
          </cell>
          <cell r="F4039">
            <v>59893.059246000252</v>
          </cell>
          <cell r="G4039">
            <v>1808252.1347360001</v>
          </cell>
          <cell r="H4039">
            <v>0.76147405558306547</v>
          </cell>
          <cell r="I4039">
            <v>50.661949509398418</v>
          </cell>
          <cell r="J4039">
            <v>1808252.1347360001</v>
          </cell>
          <cell r="K4039">
            <v>0.76147405558306547</v>
          </cell>
          <cell r="L4039">
            <v>50.661949509398418</v>
          </cell>
          <cell r="M4039">
            <v>17138883.845236015</v>
          </cell>
          <cell r="N4039">
            <v>0.56907153686338607</v>
          </cell>
          <cell r="O4039">
            <v>99.139965697610293</v>
          </cell>
          <cell r="P4039"/>
          <cell r="Q4039">
            <v>124982.80708097418</v>
          </cell>
        </row>
        <row r="4040">
          <cell r="D4040">
            <v>43120</v>
          </cell>
          <cell r="F4040">
            <v>56403.515999999865</v>
          </cell>
          <cell r="G4040">
            <v>1864655.6507359999</v>
          </cell>
          <cell r="H4040">
            <v>0.74596486280225816</v>
          </cell>
          <cell r="I4040">
            <v>51.887197778083291</v>
          </cell>
          <cell r="J4040">
            <v>1864655.6507359999</v>
          </cell>
          <cell r="K4040">
            <v>0.74596486280225816</v>
          </cell>
          <cell r="L4040">
            <v>51.887197778083291</v>
          </cell>
          <cell r="M4040">
            <v>17143481.444396012</v>
          </cell>
          <cell r="N4040">
            <v>0.56941813576489331</v>
          </cell>
          <cell r="O4040">
            <v>99.134028636773934</v>
          </cell>
          <cell r="P4040"/>
          <cell r="Q4040">
            <v>124982.80708097418</v>
          </cell>
        </row>
        <row r="4041">
          <cell r="D4041">
            <v>43121</v>
          </cell>
          <cell r="F4041">
            <v>87476.849279999486</v>
          </cell>
          <cell r="G4041">
            <v>1952132.5000159994</v>
          </cell>
          <cell r="H4041">
            <v>0.74377182468566283</v>
          </cell>
          <cell r="I4041">
            <v>52.062384934149051</v>
          </cell>
          <cell r="J4041">
            <v>1952132.5000159994</v>
          </cell>
          <cell r="K4041">
            <v>0.74377182468566283</v>
          </cell>
          <cell r="L4041">
            <v>52.062384934149051</v>
          </cell>
          <cell r="M4041">
            <v>17195882.22847601</v>
          </cell>
          <cell r="N4041">
            <v>0.57135328762572646</v>
          </cell>
          <cell r="O4041">
            <v>99.100284161998843</v>
          </cell>
          <cell r="P4041"/>
          <cell r="Q4041">
            <v>124982.80708097418</v>
          </cell>
        </row>
        <row r="4042">
          <cell r="D4042">
            <v>43122</v>
          </cell>
          <cell r="F4042">
            <v>94277.464322000364</v>
          </cell>
          <cell r="G4042">
            <v>2046409.9643379997</v>
          </cell>
          <cell r="H4042">
            <v>0.7442514447796903</v>
          </cell>
          <cell r="I4042">
            <v>52.024030488602335</v>
          </cell>
          <cell r="J4042">
            <v>2046409.9643379997</v>
          </cell>
          <cell r="K4042">
            <v>0.7442514447796903</v>
          </cell>
          <cell r="L4042">
            <v>52.024030488602335</v>
          </cell>
          <cell r="M4042">
            <v>17232560.747028012</v>
          </cell>
          <cell r="N4042">
            <v>0.57276719029327272</v>
          </cell>
          <cell r="O4042">
            <v>99.074981322037274</v>
          </cell>
          <cell r="P4042"/>
          <cell r="Q4042">
            <v>124982.80708097418</v>
          </cell>
        </row>
        <row r="4043">
          <cell r="D4043">
            <v>43123</v>
          </cell>
          <cell r="F4043">
            <v>71359.91103800002</v>
          </cell>
          <cell r="G4043">
            <v>2117769.8753759996</v>
          </cell>
          <cell r="H4043">
            <v>0.73671693934389926</v>
          </cell>
          <cell r="I4043">
            <v>52.629186374655156</v>
          </cell>
          <cell r="J4043">
            <v>2117769.8753759996</v>
          </cell>
          <cell r="K4043">
            <v>0.73671693934389926</v>
          </cell>
          <cell r="L4043">
            <v>52.629186374655156</v>
          </cell>
          <cell r="M4043">
            <v>17272096.561746012</v>
          </cell>
          <cell r="N4043">
            <v>0.57427705918191041</v>
          </cell>
          <cell r="O4043">
            <v>99.04734713701977</v>
          </cell>
          <cell r="P4043"/>
          <cell r="Q4043">
            <v>124982.80708097418</v>
          </cell>
        </row>
        <row r="4044">
          <cell r="D4044">
            <v>43124</v>
          </cell>
          <cell r="F4044">
            <v>75372.917997999582</v>
          </cell>
          <cell r="G4044">
            <v>2193142.7933739992</v>
          </cell>
          <cell r="H4044">
            <v>0.7311481623605437</v>
          </cell>
          <cell r="I4044">
            <v>53.080063132956504</v>
          </cell>
          <cell r="J4044">
            <v>2193142.7933739992</v>
          </cell>
          <cell r="K4044">
            <v>0.7311481623605437</v>
          </cell>
          <cell r="L4044">
            <v>53.080063132956504</v>
          </cell>
          <cell r="M4044">
            <v>17322156.619014014</v>
          </cell>
          <cell r="N4044">
            <v>0.5761379965108353</v>
          </cell>
          <cell r="O4044">
            <v>99.012400957546589</v>
          </cell>
          <cell r="P4044"/>
          <cell r="Q4044">
            <v>124982.80708097418</v>
          </cell>
        </row>
        <row r="4045">
          <cell r="D4045">
            <v>43125</v>
          </cell>
          <cell r="F4045">
            <v>73951.607154000318</v>
          </cell>
          <cell r="G4045">
            <v>2267094.4005279997</v>
          </cell>
          <cell r="H4045">
            <v>0.72557000549977668</v>
          </cell>
          <cell r="I4045">
            <v>53.534754954386976</v>
          </cell>
          <cell r="J4045">
            <v>2267094.4005279997</v>
          </cell>
          <cell r="K4045">
            <v>0.72557000549977668</v>
          </cell>
          <cell r="L4045">
            <v>53.534754954386976</v>
          </cell>
          <cell r="M4045">
            <v>17373307.331768014</v>
          </cell>
          <cell r="N4045">
            <v>0.57803649187179118</v>
          </cell>
          <cell r="O4045">
            <v>98.975722853610804</v>
          </cell>
          <cell r="P4045"/>
          <cell r="Q4045">
            <v>124982.80708097418</v>
          </cell>
        </row>
        <row r="4046">
          <cell r="D4046">
            <v>43126</v>
          </cell>
          <cell r="F4046">
            <v>88363.976406000482</v>
          </cell>
          <cell r="G4046">
            <v>2355458.3769340003</v>
          </cell>
          <cell r="H4046">
            <v>0.72485612281299905</v>
          </cell>
          <cell r="I4046">
            <v>53.593165565053269</v>
          </cell>
          <cell r="J4046">
            <v>2355458.3769340003</v>
          </cell>
          <cell r="K4046">
            <v>0.72485612281299905</v>
          </cell>
          <cell r="L4046">
            <v>53.593165565053269</v>
          </cell>
          <cell r="M4046">
            <v>17430405.132034015</v>
          </cell>
          <cell r="N4046">
            <v>0.58013421981564794</v>
          </cell>
          <cell r="O4046">
            <v>98.933966476447168</v>
          </cell>
          <cell r="P4046"/>
          <cell r="Q4046">
            <v>124982.80708097418</v>
          </cell>
        </row>
        <row r="4047">
          <cell r="D4047">
            <v>43127</v>
          </cell>
          <cell r="F4047">
            <v>76196.11401199938</v>
          </cell>
          <cell r="G4047">
            <v>2431654.4909459995</v>
          </cell>
          <cell r="H4047">
            <v>0.72058933181181684</v>
          </cell>
          <cell r="I4047">
            <v>53.943315855889985</v>
          </cell>
          <cell r="J4047">
            <v>2431654.4909459995</v>
          </cell>
          <cell r="K4047">
            <v>0.72058933181181684</v>
          </cell>
          <cell r="L4047">
            <v>53.943315855889985</v>
          </cell>
          <cell r="M4047">
            <v>17481025.889366012</v>
          </cell>
          <cell r="N4047">
            <v>0.58201773230664722</v>
          </cell>
          <cell r="O4047">
            <v>98.895353597384315</v>
          </cell>
          <cell r="P4047"/>
          <cell r="Q4047">
            <v>124982.80708097418</v>
          </cell>
        </row>
        <row r="4048">
          <cell r="D4048">
            <v>43128</v>
          </cell>
          <cell r="F4048">
            <v>74181.140028000009</v>
          </cell>
          <cell r="G4048">
            <v>2505835.6309739994</v>
          </cell>
          <cell r="H4048">
            <v>0.71605152554831897</v>
          </cell>
          <cell r="I4048">
            <v>54.317650118991779</v>
          </cell>
          <cell r="J4048">
            <v>2505835.6309739994</v>
          </cell>
          <cell r="K4048">
            <v>0.71605152554831897</v>
          </cell>
          <cell r="L4048">
            <v>54.317650118991779</v>
          </cell>
          <cell r="M4048">
            <v>17509937.919064011</v>
          </cell>
          <cell r="N4048">
            <v>0.58317950893727488</v>
          </cell>
          <cell r="O4048">
            <v>98.870999238908382</v>
          </cell>
          <cell r="P4048"/>
          <cell r="Q4048">
            <v>124982.80708097418</v>
          </cell>
        </row>
        <row r="4049">
          <cell r="D4049">
            <v>43129</v>
          </cell>
          <cell r="F4049">
            <v>76000.416010000336</v>
          </cell>
          <cell r="G4049">
            <v>2581836.0469839997</v>
          </cell>
          <cell r="H4049">
            <v>0.71232860971561118</v>
          </cell>
          <cell r="I4049">
            <v>54.626251173599648</v>
          </cell>
          <cell r="J4049">
            <v>2581836.0469839997</v>
          </cell>
          <cell r="K4049">
            <v>0.71232860971561118</v>
          </cell>
          <cell r="L4049">
            <v>54.626251173599648</v>
          </cell>
          <cell r="M4049">
            <v>17527307.381278012</v>
          </cell>
          <cell r="N4049">
            <v>0.58395751580589628</v>
          </cell>
          <cell r="O4049">
            <v>98.85445785688016</v>
          </cell>
          <cell r="P4049"/>
          <cell r="Q4049">
            <v>124982.80708097418</v>
          </cell>
        </row>
        <row r="4050">
          <cell r="D4050">
            <v>43130</v>
          </cell>
          <cell r="F4050">
            <v>62410.825923999771</v>
          </cell>
          <cell r="G4050">
            <v>2644246.8729079994</v>
          </cell>
          <cell r="H4050">
            <v>0.70522949907151011</v>
          </cell>
          <cell r="I4050">
            <v>55.21840971829959</v>
          </cell>
          <cell r="J4050">
            <v>2644246.8729079994</v>
          </cell>
          <cell r="K4050">
            <v>0.70522949907151011</v>
          </cell>
          <cell r="L4050">
            <v>55.21840971829959</v>
          </cell>
          <cell r="M4050">
            <v>17522108.840528011</v>
          </cell>
          <cell r="N4050">
            <v>0.58398389915150106</v>
          </cell>
          <cell r="O4050">
            <v>98.853893632031287</v>
          </cell>
          <cell r="P4050"/>
          <cell r="Q4050">
            <v>124982.80708097418</v>
          </cell>
        </row>
        <row r="4051">
          <cell r="D4051">
            <v>43131</v>
          </cell>
          <cell r="E4051" t="str">
            <v>*</v>
          </cell>
          <cell r="F4051">
            <v>65165.746878000078</v>
          </cell>
          <cell r="G4051">
            <v>2709412.6197859994</v>
          </cell>
          <cell r="H4051">
            <v>0.69929944070823846</v>
          </cell>
          <cell r="I4051">
            <v>55.716744900951888</v>
          </cell>
          <cell r="J4051">
            <v>2709412.6197859994</v>
          </cell>
          <cell r="K4051">
            <v>0.69929944070823846</v>
          </cell>
          <cell r="L4051">
            <v>55.716744900951888</v>
          </cell>
          <cell r="M4051">
            <v>17557764.948488016</v>
          </cell>
          <cell r="N4051">
            <v>0.58537238639401368</v>
          </cell>
          <cell r="O4051">
            <v>98.823894014580006</v>
          </cell>
          <cell r="P4051"/>
          <cell r="Q4051">
            <v>124982.80708097418</v>
          </cell>
        </row>
        <row r="4052">
          <cell r="D4052">
            <v>43132</v>
          </cell>
          <cell r="F4052">
            <v>61746.009000000413</v>
          </cell>
          <cell r="G4052">
            <v>61746.009000000413</v>
          </cell>
          <cell r="H4052">
            <v>0.50514285715148388</v>
          </cell>
          <cell r="I4052">
            <v>84.215696472930134</v>
          </cell>
          <cell r="J4052">
            <v>2771158.628786</v>
          </cell>
          <cell r="K4052">
            <v>0.69336137424038446</v>
          </cell>
          <cell r="L4052">
            <v>64.094895217875717</v>
          </cell>
          <cell r="M4052">
            <v>17563933.07677801</v>
          </cell>
          <cell r="N4052">
            <v>0.5855749025846021</v>
          </cell>
          <cell r="O4052">
            <v>98.081509704738096</v>
          </cell>
          <cell r="P4052"/>
          <cell r="Q4052">
            <v>122234.74632144273</v>
          </cell>
        </row>
        <row r="4053">
          <cell r="D4053">
            <v>43133</v>
          </cell>
          <cell r="F4053">
            <v>70320.57283599973</v>
          </cell>
          <cell r="G4053">
            <v>132066.58183600014</v>
          </cell>
          <cell r="H4053">
            <v>0.54021702425226326</v>
          </cell>
          <cell r="I4053">
            <v>81.407741894942333</v>
          </cell>
          <cell r="J4053">
            <v>2841479.2016219995</v>
          </cell>
          <cell r="K4053">
            <v>0.68985748948499248</v>
          </cell>
          <cell r="L4053">
            <v>64.413584786942764</v>
          </cell>
          <cell r="M4053">
            <v>17547209.977744009</v>
          </cell>
          <cell r="N4053">
            <v>0.5850142358053172</v>
          </cell>
          <cell r="O4053">
            <v>98.098604389424267</v>
          </cell>
          <cell r="P4053"/>
          <cell r="Q4053">
            <v>122234.74632144273</v>
          </cell>
        </row>
        <row r="4054">
          <cell r="D4054">
            <v>43134</v>
          </cell>
          <cell r="F4054">
            <v>60116.614275999673</v>
          </cell>
          <cell r="G4054">
            <v>192183.1961119998</v>
          </cell>
          <cell r="H4054">
            <v>0.52408228673542756</v>
          </cell>
          <cell r="I4054">
            <v>82.712440323035182</v>
          </cell>
          <cell r="J4054">
            <v>2901595.8158979993</v>
          </cell>
          <cell r="K4054">
            <v>0.68414964618562701</v>
          </cell>
          <cell r="L4054">
            <v>64.934031163711779</v>
          </cell>
          <cell r="M4054">
            <v>17499784.351686012</v>
          </cell>
          <cell r="N4054">
            <v>0.58342997528319929</v>
          </cell>
          <cell r="O4054">
            <v>98.146296224671644</v>
          </cell>
          <cell r="P4054"/>
          <cell r="Q4054">
            <v>122234.74632144273</v>
          </cell>
        </row>
        <row r="4055">
          <cell r="D4055">
            <v>43135</v>
          </cell>
          <cell r="F4055">
            <v>82003.756379999715</v>
          </cell>
          <cell r="G4055">
            <v>274186.95249199949</v>
          </cell>
          <cell r="H4055">
            <v>0.56077948525979171</v>
          </cell>
          <cell r="I4055">
            <v>79.718818027372123</v>
          </cell>
          <cell r="J4055">
            <v>2983599.572277999</v>
          </cell>
          <cell r="K4055">
            <v>0.68377766565811682</v>
          </cell>
          <cell r="L4055">
            <v>64.968002966194604</v>
          </cell>
          <cell r="M4055">
            <v>17332927.869194012</v>
          </cell>
          <cell r="N4055">
            <v>0.5778640157965399</v>
          </cell>
          <cell r="O4055">
            <v>98.30680408526581</v>
          </cell>
          <cell r="P4055"/>
          <cell r="Q4055">
            <v>122234.74632144273</v>
          </cell>
        </row>
        <row r="4056">
          <cell r="D4056">
            <v>43136</v>
          </cell>
          <cell r="F4056">
            <v>79076.439846000649</v>
          </cell>
          <cell r="G4056">
            <v>353263.39233800012</v>
          </cell>
          <cell r="H4056">
            <v>0.57800814084240426</v>
          </cell>
          <cell r="I4056">
            <v>78.285789909260757</v>
          </cell>
          <cell r="J4056">
            <v>3062676.0121239997</v>
          </cell>
          <cell r="K4056">
            <v>0.68277336105461839</v>
          </cell>
          <cell r="L4056">
            <v>65.059755347586318</v>
          </cell>
          <cell r="M4056">
            <v>17139280.53191001</v>
          </cell>
          <cell r="N4056">
            <v>0.57140493786462498</v>
          </cell>
          <cell r="O4056">
            <v>98.47973867756653</v>
          </cell>
          <cell r="P4056"/>
          <cell r="Q4056">
            <v>122234.74632144273</v>
          </cell>
        </row>
        <row r="4057">
          <cell r="D4057">
            <v>43137</v>
          </cell>
          <cell r="F4057">
            <v>79006.717319999429</v>
          </cell>
          <cell r="G4057">
            <v>432270.10965799954</v>
          </cell>
          <cell r="H4057">
            <v>0.58939884480044058</v>
          </cell>
          <cell r="I4057">
            <v>77.331386080067858</v>
          </cell>
          <cell r="J4057">
            <v>3141682.729443999</v>
          </cell>
          <cell r="K4057">
            <v>0.68180720837405551</v>
          </cell>
          <cell r="L4057">
            <v>65.148066518690456</v>
          </cell>
          <cell r="M4057">
            <v>17010811.637144007</v>
          </cell>
          <cell r="N4057">
            <v>0.56711889558332151</v>
          </cell>
          <cell r="O4057">
            <v>98.586895242303839</v>
          </cell>
          <cell r="P4057"/>
          <cell r="Q4057">
            <v>122234.74632144273</v>
          </cell>
        </row>
        <row r="4058">
          <cell r="D4058">
            <v>43138</v>
          </cell>
          <cell r="F4058">
            <v>64202.171916000661</v>
          </cell>
          <cell r="G4058">
            <v>496472.2815740002</v>
          </cell>
          <cell r="H4058">
            <v>0.58023282076372107</v>
          </cell>
          <cell r="I4058">
            <v>78.099775616009083</v>
          </cell>
          <cell r="J4058">
            <v>3205884.9013599996</v>
          </cell>
          <cell r="K4058">
            <v>0.67776113793310133</v>
          </cell>
          <cell r="L4058">
            <v>65.518360065960962</v>
          </cell>
          <cell r="M4058">
            <v>16891811.816714011</v>
          </cell>
          <cell r="N4058">
            <v>0.5631485843382783</v>
          </cell>
          <cell r="O4058">
            <v>98.680948717386315</v>
          </cell>
          <cell r="P4058"/>
          <cell r="Q4058">
            <v>122234.74632144273</v>
          </cell>
        </row>
        <row r="4059">
          <cell r="D4059">
            <v>43139</v>
          </cell>
          <cell r="F4059">
            <v>63245.197533999584</v>
          </cell>
          <cell r="G4059">
            <v>559717.47910799982</v>
          </cell>
          <cell r="H4059">
            <v>0.57237967921586452</v>
          </cell>
          <cell r="I4059">
            <v>78.755478329638123</v>
          </cell>
          <cell r="J4059">
            <v>3269130.0988939991</v>
          </cell>
          <cell r="K4059">
            <v>0.67372169653562253</v>
          </cell>
          <cell r="L4059">
            <v>65.888768386538104</v>
          </cell>
          <cell r="M4059">
            <v>16791022.19106001</v>
          </cell>
          <cell r="N4059">
            <v>0.55978541383131375</v>
          </cell>
          <cell r="O4059">
            <v>98.756818567919822</v>
          </cell>
          <cell r="P4059"/>
          <cell r="Q4059">
            <v>122234.74632144273</v>
          </cell>
        </row>
        <row r="4060">
          <cell r="D4060">
            <v>43140</v>
          </cell>
          <cell r="F4060">
            <v>68850.626578000098</v>
          </cell>
          <cell r="G4060">
            <v>628568.10568599997</v>
          </cell>
          <cell r="H4060">
            <v>0.57136700270245577</v>
          </cell>
          <cell r="I4060">
            <v>78.839836259043565</v>
          </cell>
          <cell r="J4060">
            <v>3337980.725471999</v>
          </cell>
          <cell r="K4060">
            <v>0.67100758302157393</v>
          </cell>
          <cell r="L4060">
            <v>66.138035800768449</v>
          </cell>
          <cell r="M4060">
            <v>16724260.193470007</v>
          </cell>
          <cell r="N4060">
            <v>0.55755669905742444</v>
          </cell>
          <cell r="O4060">
            <v>98.805225043985658</v>
          </cell>
          <cell r="P4060"/>
          <cell r="Q4060">
            <v>122234.74632144273</v>
          </cell>
        </row>
        <row r="4061">
          <cell r="D4061">
            <v>43141</v>
          </cell>
          <cell r="F4061">
            <v>68119.414094000138</v>
          </cell>
          <cell r="G4061">
            <v>696687.51978000009</v>
          </cell>
          <cell r="H4061">
            <v>0.56995865802994294</v>
          </cell>
          <cell r="I4061">
            <v>78.957075333473099</v>
          </cell>
          <cell r="J4061">
            <v>3406100.1395659992</v>
          </cell>
          <cell r="K4061">
            <v>0.66828018777430276</v>
          </cell>
          <cell r="L4061">
            <v>66.388826271647261</v>
          </cell>
          <cell r="M4061">
            <v>16690925.339372009</v>
          </cell>
          <cell r="N4061">
            <v>0.55644240287106761</v>
          </cell>
          <cell r="O4061">
            <v>98.828878053686523</v>
          </cell>
          <cell r="P4061"/>
          <cell r="Q4061">
            <v>122234.74632144273</v>
          </cell>
        </row>
        <row r="4062">
          <cell r="D4062">
            <v>43142</v>
          </cell>
          <cell r="F4062">
            <v>96709.272532000236</v>
          </cell>
          <cell r="G4062">
            <v>793396.7923120003</v>
          </cell>
          <cell r="H4062">
            <v>0.59006938116924001</v>
          </cell>
          <cell r="I4062">
            <v>77.275059089278813</v>
          </cell>
          <cell r="J4062">
            <v>3502809.4120979994</v>
          </cell>
          <cell r="K4062">
            <v>0.67115853067709774</v>
          </cell>
          <cell r="L4062">
            <v>66.1241645900284</v>
          </cell>
          <cell r="M4062">
            <v>16690237.43918201</v>
          </cell>
          <cell r="N4062">
            <v>0.55641649757752165</v>
          </cell>
          <cell r="O4062">
            <v>98.829423630797407</v>
          </cell>
          <cell r="P4062"/>
          <cell r="Q4062">
            <v>122234.74632144273</v>
          </cell>
        </row>
        <row r="4063">
          <cell r="D4063">
            <v>43143</v>
          </cell>
          <cell r="F4063">
            <v>69374.099871999701</v>
          </cell>
          <cell r="G4063">
            <v>862770.892184</v>
          </cell>
          <cell r="H4063">
            <v>0.58819260899512493</v>
          </cell>
          <cell r="I4063">
            <v>77.432675735638853</v>
          </cell>
          <cell r="J4063">
            <v>3572183.5119699989</v>
          </cell>
          <cell r="K4063">
            <v>0.66878741674172304</v>
          </cell>
          <cell r="L4063">
            <v>66.342162818682255</v>
          </cell>
          <cell r="M4063">
            <v>16627861.381560009</v>
          </cell>
          <cell r="N4063">
            <v>0.55433405350390152</v>
          </cell>
          <cell r="O4063">
            <v>98.872645934326954</v>
          </cell>
          <cell r="P4063"/>
          <cell r="Q4063">
            <v>122234.74632144273</v>
          </cell>
        </row>
        <row r="4064">
          <cell r="D4064">
            <v>43144</v>
          </cell>
          <cell r="F4064">
            <v>94226.937927999999</v>
          </cell>
          <cell r="G4064">
            <v>956997.830112</v>
          </cell>
          <cell r="H4064">
            <v>0.60224461469683843</v>
          </cell>
          <cell r="I4064">
            <v>76.249956329944766</v>
          </cell>
          <cell r="J4064">
            <v>3666410.4498979989</v>
          </cell>
          <cell r="K4064">
            <v>0.67107127048785697</v>
          </cell>
          <cell r="L4064">
            <v>66.132183179735321</v>
          </cell>
          <cell r="M4064">
            <v>16460807.080880009</v>
          </cell>
          <cell r="N4064">
            <v>0.54876192223540299</v>
          </cell>
          <cell r="O4064">
            <v>98.982267150889356</v>
          </cell>
          <cell r="P4064"/>
          <cell r="Q4064">
            <v>122234.74632144273</v>
          </cell>
        </row>
        <row r="4065">
          <cell r="D4065">
            <v>43145</v>
          </cell>
          <cell r="F4065">
            <v>112942.39189800009</v>
          </cell>
          <cell r="G4065">
            <v>1069940.2220100001</v>
          </cell>
          <cell r="H4065">
            <v>0.62522567332179513</v>
          </cell>
          <cell r="I4065">
            <v>74.306119542391173</v>
          </cell>
          <cell r="J4065">
            <v>3779352.8417959991</v>
          </cell>
          <cell r="K4065">
            <v>0.67660573697717741</v>
          </cell>
          <cell r="L4065">
            <v>65.624235697891677</v>
          </cell>
          <cell r="M4065">
            <v>16387422.21658201</v>
          </cell>
          <cell r="N4065">
            <v>0.5463125373174591</v>
          </cell>
          <cell r="O4065">
            <v>99.027758330444655</v>
          </cell>
          <cell r="P4065"/>
          <cell r="Q4065">
            <v>122234.74632144273</v>
          </cell>
        </row>
        <row r="4066">
          <cell r="D4066">
            <v>43146</v>
          </cell>
          <cell r="F4066">
            <v>133209.555566</v>
          </cell>
          <cell r="G4066">
            <v>1203149.7775760002</v>
          </cell>
          <cell r="H4066">
            <v>0.65619627467302799</v>
          </cell>
          <cell r="I4066">
            <v>71.679417205730232</v>
          </cell>
          <cell r="J4066">
            <v>3912562.3973619989</v>
          </cell>
          <cell r="K4066">
            <v>0.68545383249709324</v>
          </cell>
          <cell r="L4066">
            <v>64.814975694693416</v>
          </cell>
          <cell r="M4066">
            <v>16326600.93939401</v>
          </cell>
          <cell r="N4066">
            <v>0.54428201249782093</v>
          </cell>
          <cell r="O4066">
            <v>99.064260047578799</v>
          </cell>
          <cell r="P4066"/>
          <cell r="Q4066">
            <v>122234.74632144273</v>
          </cell>
        </row>
        <row r="4067">
          <cell r="D4067">
            <v>43147</v>
          </cell>
          <cell r="F4067">
            <v>128222.47856600002</v>
          </cell>
          <cell r="G4067">
            <v>1331372.2561420002</v>
          </cell>
          <cell r="H4067">
            <v>0.68074560231878967</v>
          </cell>
          <cell r="I4067">
            <v>69.601518670599987</v>
          </cell>
          <cell r="J4067">
            <v>4040784.8759279992</v>
          </cell>
          <cell r="K4067">
            <v>0.69307553127869148</v>
          </cell>
          <cell r="L4067">
            <v>64.120870208397747</v>
          </cell>
          <cell r="M4067">
            <v>16298209.53303401</v>
          </cell>
          <cell r="N4067">
            <v>0.5433326224035806</v>
          </cell>
          <cell r="O4067">
            <v>99.080956734540692</v>
          </cell>
          <cell r="P4067"/>
          <cell r="Q4067">
            <v>122234.74632144273</v>
          </cell>
        </row>
        <row r="4068">
          <cell r="D4068">
            <v>43148</v>
          </cell>
          <cell r="F4068">
            <v>138293.18329399975</v>
          </cell>
          <cell r="G4068">
            <v>1469665.4394359998</v>
          </cell>
          <cell r="H4068">
            <v>0.70725314040228981</v>
          </cell>
          <cell r="I4068">
            <v>67.371153919851693</v>
          </cell>
          <cell r="J4068">
            <v>4179078.0592219988</v>
          </cell>
          <cell r="K4068">
            <v>0.70207606083873753</v>
          </cell>
          <cell r="L4068">
            <v>63.305037594926404</v>
          </cell>
          <cell r="M4068">
            <v>16285488.074260011</v>
          </cell>
          <cell r="N4068">
            <v>0.54290562794525687</v>
          </cell>
          <cell r="O4068">
            <v>99.088390140735711</v>
          </cell>
          <cell r="P4068"/>
          <cell r="Q4068">
            <v>122234.74632144273</v>
          </cell>
        </row>
        <row r="4069">
          <cell r="D4069">
            <v>43149</v>
          </cell>
          <cell r="F4069">
            <v>133095.62086599984</v>
          </cell>
          <cell r="G4069">
            <v>1602761.0603019996</v>
          </cell>
          <cell r="H4069">
            <v>0.72845311016339742</v>
          </cell>
          <cell r="I4069">
            <v>65.60253776196177</v>
          </cell>
          <cell r="J4069">
            <v>4312173.6800879985</v>
          </cell>
          <cell r="K4069">
            <v>0.70985876457798047</v>
          </cell>
          <cell r="L4069">
            <v>62.603170998745519</v>
          </cell>
          <cell r="M4069">
            <v>16295335.212624012</v>
          </cell>
          <cell r="N4069">
            <v>0.54323099824167176</v>
          </cell>
          <cell r="O4069">
            <v>99.082730139907696</v>
          </cell>
          <cell r="P4069"/>
          <cell r="Q4069">
            <v>122234.74632144273</v>
          </cell>
        </row>
        <row r="4070">
          <cell r="D4070">
            <v>43150</v>
          </cell>
          <cell r="F4070">
            <v>134088.07781600044</v>
          </cell>
          <cell r="G4070">
            <v>1736849.138118</v>
          </cell>
          <cell r="H4070">
            <v>0.74784883417793291</v>
          </cell>
          <cell r="I4070">
            <v>63.999581253363516</v>
          </cell>
          <cell r="J4070">
            <v>4446261.7579039987</v>
          </cell>
          <cell r="K4070">
            <v>0.71749459283277717</v>
          </cell>
          <cell r="L4070">
            <v>61.9179673853141</v>
          </cell>
          <cell r="M4070">
            <v>16303025.904506011</v>
          </cell>
          <cell r="N4070">
            <v>0.54348447686228329</v>
          </cell>
          <cell r="O4070">
            <v>99.078301806340733</v>
          </cell>
          <cell r="P4070"/>
          <cell r="Q4070">
            <v>122234.74632144273</v>
          </cell>
        </row>
        <row r="4071">
          <cell r="D4071">
            <v>43151</v>
          </cell>
          <cell r="F4071">
            <v>134197.44140599947</v>
          </cell>
          <cell r="G4071">
            <v>1871046.5795239995</v>
          </cell>
          <cell r="H4071">
            <v>0.76534972085747099</v>
          </cell>
          <cell r="I4071">
            <v>62.567725321885071</v>
          </cell>
          <cell r="J4071">
            <v>4580459.1993099982</v>
          </cell>
          <cell r="K4071">
            <v>0.72485232037035952</v>
          </cell>
          <cell r="L4071">
            <v>61.261079620230738</v>
          </cell>
          <cell r="M4071">
            <v>16335238.258662008</v>
          </cell>
          <cell r="N4071">
            <v>0.54455541277850861</v>
          </cell>
          <cell r="O4071">
            <v>99.059408343307183</v>
          </cell>
          <cell r="P4071"/>
          <cell r="Q4071">
            <v>122234.74632144273</v>
          </cell>
        </row>
        <row r="4072">
          <cell r="D4072">
            <v>43152</v>
          </cell>
          <cell r="F4072">
            <v>118398.09074400038</v>
          </cell>
          <cell r="G4072">
            <v>1989444.6702679999</v>
          </cell>
          <cell r="H4072">
            <v>0.77502889595586011</v>
          </cell>
          <cell r="I4072">
            <v>61.782332879926763</v>
          </cell>
          <cell r="J4072">
            <v>4698857.2900539981</v>
          </cell>
          <cell r="K4072">
            <v>0.72947801766343578</v>
          </cell>
          <cell r="L4072">
            <v>60.849857463523946</v>
          </cell>
          <cell r="M4072">
            <v>16351682.173562005</v>
          </cell>
          <cell r="N4072">
            <v>0.54510067959680064</v>
          </cell>
          <cell r="O4072">
            <v>99.049673766723316</v>
          </cell>
          <cell r="P4072"/>
          <cell r="Q4072">
            <v>122234.74632144273</v>
          </cell>
        </row>
        <row r="4073">
          <cell r="D4073">
            <v>43153</v>
          </cell>
          <cell r="F4073">
            <v>100023.92709400036</v>
          </cell>
          <cell r="G4073">
            <v>2089468.5973620003</v>
          </cell>
          <cell r="H4073">
            <v>0.77699547954128234</v>
          </cell>
          <cell r="I4073">
            <v>61.623357840542944</v>
          </cell>
          <cell r="J4073">
            <v>4798881.2171479985</v>
          </cell>
          <cell r="K4073">
            <v>0.73113203598537058</v>
          </cell>
          <cell r="L4073">
            <v>60.703152850207289</v>
          </cell>
          <cell r="M4073">
            <v>16359368.205822008</v>
          </cell>
          <cell r="N4073">
            <v>0.54535398883709418</v>
          </cell>
          <cell r="O4073">
            <v>99.045124922634926</v>
          </cell>
          <cell r="P4073"/>
          <cell r="Q4073">
            <v>122234.74632144273</v>
          </cell>
        </row>
        <row r="4074">
          <cell r="D4074">
            <v>43154</v>
          </cell>
          <cell r="F4074">
            <v>62946.316363999242</v>
          </cell>
          <cell r="G4074">
            <v>2152414.9137259996</v>
          </cell>
          <cell r="H4074">
            <v>0.76560274336745715</v>
          </cell>
          <cell r="I4074">
            <v>62.547133336440318</v>
          </cell>
          <cell r="J4074">
            <v>4861827.5335119981</v>
          </cell>
          <cell r="K4074">
            <v>0.72717990445126723</v>
          </cell>
          <cell r="L4074">
            <v>61.053986328727426</v>
          </cell>
          <cell r="M4074">
            <v>16332794.826914005</v>
          </cell>
          <cell r="N4074">
            <v>0.54446523373985845</v>
          </cell>
          <cell r="O4074">
            <v>99.061010798425357</v>
          </cell>
          <cell r="P4074"/>
          <cell r="Q4074">
            <v>122234.74632144273</v>
          </cell>
        </row>
        <row r="4075">
          <cell r="D4075">
            <v>43155</v>
          </cell>
          <cell r="F4075">
            <v>95437.508968000533</v>
          </cell>
          <cell r="G4075">
            <v>2247852.4226940004</v>
          </cell>
          <cell r="H4075">
            <v>0.76623480991198234</v>
          </cell>
          <cell r="I4075">
            <v>62.495707338120646</v>
          </cell>
          <cell r="J4075">
            <v>4957265.0424799984</v>
          </cell>
          <cell r="K4075">
            <v>0.72814211959518549</v>
          </cell>
          <cell r="L4075">
            <v>60.968476372659417</v>
          </cell>
          <cell r="M4075">
            <v>16339441.724262005</v>
          </cell>
          <cell r="N4075">
            <v>0.54468390355813034</v>
          </cell>
          <cell r="O4075">
            <v>99.057121427546832</v>
          </cell>
          <cell r="P4075"/>
          <cell r="Q4075">
            <v>122234.74632144273</v>
          </cell>
        </row>
        <row r="4076">
          <cell r="D4076">
            <v>43156</v>
          </cell>
          <cell r="F4076">
            <v>86890.734556000156</v>
          </cell>
          <cell r="G4076">
            <v>2334743.1572500006</v>
          </cell>
          <cell r="H4076">
            <v>0.76401947155362482</v>
          </cell>
          <cell r="I4076">
            <v>62.676039239861389</v>
          </cell>
          <cell r="J4076">
            <v>5044155.7770359982</v>
          </cell>
          <cell r="K4076">
            <v>0.72783715129104942</v>
          </cell>
          <cell r="L4076">
            <v>60.995571765949506</v>
          </cell>
          <cell r="M4076">
            <v>16343447.586114006</v>
          </cell>
          <cell r="N4076">
            <v>0.54481453120025514</v>
          </cell>
          <cell r="O4076">
            <v>99.05479205054634</v>
          </cell>
          <cell r="P4076"/>
          <cell r="Q4076">
            <v>122234.74632144273</v>
          </cell>
        </row>
        <row r="4077">
          <cell r="D4077">
            <v>43157</v>
          </cell>
          <cell r="F4077">
            <v>94149.612517999602</v>
          </cell>
          <cell r="G4077">
            <v>2428892.7697680001</v>
          </cell>
          <cell r="H4077">
            <v>0.76425857208979919</v>
          </cell>
          <cell r="I4077">
            <v>62.656564235334308</v>
          </cell>
          <cell r="J4077">
            <v>5138305.3895539977</v>
          </cell>
          <cell r="K4077">
            <v>0.72857200718828052</v>
          </cell>
          <cell r="L4077">
            <v>60.930292553771977</v>
          </cell>
          <cell r="M4077">
            <v>16357315.331354</v>
          </cell>
          <cell r="N4077">
            <v>0.54527390501695272</v>
          </cell>
          <cell r="O4077">
            <v>99.046564866283234</v>
          </cell>
          <cell r="P4077"/>
          <cell r="Q4077">
            <v>122234.74632144273</v>
          </cell>
        </row>
        <row r="4078">
          <cell r="D4078">
            <v>43158</v>
          </cell>
          <cell r="F4078">
            <v>72375.546089999829</v>
          </cell>
          <cell r="G4078">
            <v>2501268.315858</v>
          </cell>
          <cell r="H4078">
            <v>0.75788243557510437</v>
          </cell>
          <cell r="I4078">
            <v>63.176874262345429</v>
          </cell>
          <cell r="J4078">
            <v>5210680.935643997</v>
          </cell>
          <cell r="K4078">
            <v>0.72624702860142298</v>
          </cell>
          <cell r="L4078">
            <v>61.136945898859011</v>
          </cell>
          <cell r="M4078">
            <v>16341695.623812001</v>
          </cell>
          <cell r="N4078">
            <v>0.54475030989338757</v>
          </cell>
          <cell r="O4078">
            <v>99.055937815471722</v>
          </cell>
          <cell r="P4078"/>
          <cell r="Q4078">
            <v>122234.74632144273</v>
          </cell>
        </row>
        <row r="4079">
          <cell r="D4079">
            <v>43159</v>
          </cell>
          <cell r="E4079" t="str">
            <v>*</v>
          </cell>
          <cell r="F4079">
            <v>105780.97549199975</v>
          </cell>
          <cell r="G4079">
            <v>2607049.2913499996</v>
          </cell>
          <cell r="H4079">
            <v>0.76172206401647868</v>
          </cell>
          <cell r="I4079">
            <v>62.863310650797978</v>
          </cell>
          <cell r="J4079">
            <v>5316461.9111359967</v>
          </cell>
          <cell r="K4079">
            <v>0.72857788527465006</v>
          </cell>
          <cell r="L4079">
            <v>60.929770528724617</v>
          </cell>
          <cell r="M4079">
            <v>16362698.325976003</v>
          </cell>
          <cell r="N4079">
            <v>0.54544752161522847</v>
          </cell>
          <cell r="O4079">
            <v>99.043441022275886</v>
          </cell>
          <cell r="P4079"/>
          <cell r="Q4079">
            <v>122234.74632144273</v>
          </cell>
        </row>
        <row r="4080">
          <cell r="D4080">
            <v>43160</v>
          </cell>
          <cell r="F4080">
            <v>178980.40184800085</v>
          </cell>
          <cell r="G4080">
            <v>178980.40184800085</v>
          </cell>
          <cell r="H4080">
            <v>1.45458774083291</v>
          </cell>
          <cell r="I4080">
            <v>27.687211309850291</v>
          </cell>
          <cell r="J4080">
            <v>5495442.3129839972</v>
          </cell>
          <cell r="K4080">
            <v>0.74061712799723989</v>
          </cell>
          <cell r="L4080">
            <v>65.08723821842301</v>
          </cell>
          <cell r="M4080">
            <v>16463109.508198006</v>
          </cell>
          <cell r="N4080">
            <v>0.54878301874926216</v>
          </cell>
          <cell r="O4080">
            <v>97.782890084016202</v>
          </cell>
          <cell r="P4080"/>
          <cell r="Q4080">
            <v>123045.44911502903</v>
          </cell>
        </row>
        <row r="4081">
          <cell r="D4081">
            <v>43161</v>
          </cell>
          <cell r="F4081">
            <v>201882.73954199965</v>
          </cell>
          <cell r="G4081">
            <v>380863.14139000047</v>
          </cell>
          <cell r="H4081">
            <v>1.5476522867332971</v>
          </cell>
          <cell r="I4081">
            <v>24.301615685930898</v>
          </cell>
          <cell r="J4081">
            <v>5697325.0525259972</v>
          </cell>
          <cell r="K4081">
            <v>0.75529978101299633</v>
          </cell>
          <cell r="L4081">
            <v>63.790891889896237</v>
          </cell>
          <cell r="M4081">
            <v>16586263.103468003</v>
          </cell>
          <cell r="N4081">
            <v>0.55287645560511411</v>
          </cell>
          <cell r="O4081">
            <v>97.64716361546202</v>
          </cell>
          <cell r="P4081"/>
          <cell r="Q4081">
            <v>123045.44911502903</v>
          </cell>
        </row>
        <row r="4082">
          <cell r="D4082">
            <v>43162</v>
          </cell>
          <cell r="F4082">
            <v>231736.3390580003</v>
          </cell>
          <cell r="G4082">
            <v>612599.48044800083</v>
          </cell>
          <cell r="H4082">
            <v>1.6595479823484092</v>
          </cell>
          <cell r="I4082">
            <v>20.77565594056616</v>
          </cell>
          <cell r="J4082">
            <v>5929061.3915839978</v>
          </cell>
          <cell r="K4082">
            <v>0.77340530500690519</v>
          </cell>
          <cell r="L4082">
            <v>62.205404194742151</v>
          </cell>
          <cell r="M4082">
            <v>16740145.845590008</v>
          </cell>
          <cell r="N4082">
            <v>0.55799400302490443</v>
          </cell>
          <cell r="O4082">
            <v>97.469246555854568</v>
          </cell>
          <cell r="P4082"/>
          <cell r="Q4082">
            <v>123045.44911502903</v>
          </cell>
        </row>
        <row r="4083">
          <cell r="D4083">
            <v>43163</v>
          </cell>
          <cell r="F4083">
            <v>266149.69254999957</v>
          </cell>
          <cell r="G4083">
            <v>878749.1729980004</v>
          </cell>
          <cell r="H4083">
            <v>1.7854158347955271</v>
          </cell>
          <cell r="I4083">
            <v>17.427998015726931</v>
          </cell>
          <cell r="J4083">
            <v>6195211.0841339976</v>
          </cell>
          <cell r="K4083">
            <v>0.79535688062616794</v>
          </cell>
          <cell r="L4083">
            <v>60.305524444861149</v>
          </cell>
          <cell r="M4083">
            <v>16922269.861388009</v>
          </cell>
          <cell r="N4083">
            <v>0.56405266983690461</v>
          </cell>
          <cell r="O4083">
            <v>97.246495605127066</v>
          </cell>
          <cell r="P4083"/>
          <cell r="Q4083">
            <v>123045.44911502903</v>
          </cell>
        </row>
        <row r="4084">
          <cell r="D4084">
            <v>43164</v>
          </cell>
          <cell r="F4084">
            <v>280783.51580800011</v>
          </cell>
          <cell r="G4084">
            <v>1159532.6888060006</v>
          </cell>
          <cell r="H4084">
            <v>1.8847225917669033</v>
          </cell>
          <cell r="I4084">
            <v>15.184007351558648</v>
          </cell>
          <cell r="J4084">
            <v>6475994.5999419978</v>
          </cell>
          <cell r="K4084">
            <v>0.81847521921073185</v>
          </cell>
          <cell r="L4084">
            <v>58.33489871283912</v>
          </cell>
          <cell r="M4084">
            <v>17104890.68971001</v>
          </cell>
          <cell r="N4084">
            <v>0.57012763792337562</v>
          </cell>
          <cell r="O4084">
            <v>97.009619773630689</v>
          </cell>
          <cell r="P4084"/>
          <cell r="Q4084">
            <v>123045.44911502903</v>
          </cell>
        </row>
        <row r="4085">
          <cell r="D4085">
            <v>43165</v>
          </cell>
          <cell r="F4085">
            <v>238131.06541399978</v>
          </cell>
          <cell r="G4085">
            <v>1397663.7542200005</v>
          </cell>
          <cell r="H4085">
            <v>1.8931537957076259</v>
          </cell>
          <cell r="I4085">
            <v>15.007944209298429</v>
          </cell>
          <cell r="J4085">
            <v>6714125.6653559972</v>
          </cell>
          <cell r="K4085">
            <v>0.83557740566271088</v>
          </cell>
          <cell r="L4085">
            <v>56.899149115587619</v>
          </cell>
          <cell r="M4085">
            <v>17232458.562528007</v>
          </cell>
          <cell r="N4085">
            <v>0.57436740166424183</v>
          </cell>
          <cell r="O4085">
            <v>96.836096996091158</v>
          </cell>
          <cell r="P4085"/>
          <cell r="Q4085">
            <v>123045.44911502903</v>
          </cell>
        </row>
        <row r="4086">
          <cell r="D4086">
            <v>43166</v>
          </cell>
          <cell r="F4086">
            <v>215720.1776159998</v>
          </cell>
          <cell r="G4086">
            <v>1613383.9318360002</v>
          </cell>
          <cell r="H4086">
            <v>1.8731567928062653</v>
          </cell>
          <cell r="I4086">
            <v>15.429056297552247</v>
          </cell>
          <cell r="J4086">
            <v>6929845.8429719973</v>
          </cell>
          <cell r="K4086">
            <v>0.84941673210942126</v>
          </cell>
          <cell r="L4086">
            <v>55.752038242163351</v>
          </cell>
          <cell r="M4086">
            <v>17341989.375442009</v>
          </cell>
          <cell r="N4086">
            <v>0.57800581238250803</v>
          </cell>
          <cell r="O4086">
            <v>96.681711814471939</v>
          </cell>
          <cell r="P4086"/>
          <cell r="Q4086">
            <v>123045.44911502903</v>
          </cell>
        </row>
        <row r="4087">
          <cell r="D4087">
            <v>43167</v>
          </cell>
          <cell r="F4087">
            <v>180907.18696600015</v>
          </cell>
          <cell r="G4087">
            <v>1794291.1188020003</v>
          </cell>
          <cell r="H4087">
            <v>1.8227930530008949</v>
          </cell>
          <cell r="I4087">
            <v>16.54533555826514</v>
          </cell>
          <cell r="J4087">
            <v>7110753.0299379975</v>
          </cell>
          <cell r="K4087">
            <v>0.8586410530341031</v>
          </cell>
          <cell r="L4087">
            <v>54.995089866478743</v>
          </cell>
          <cell r="M4087">
            <v>17426794.316016007</v>
          </cell>
          <cell r="N4087">
            <v>0.58081997617350656</v>
          </cell>
          <cell r="O4087">
            <v>96.558788700544767</v>
          </cell>
          <cell r="P4087"/>
          <cell r="Q4087">
            <v>123045.44911502903</v>
          </cell>
        </row>
        <row r="4088">
          <cell r="D4088">
            <v>43168</v>
          </cell>
          <cell r="F4088">
            <v>258988.21041599981</v>
          </cell>
          <cell r="G4088">
            <v>2053279.3292180002</v>
          </cell>
          <cell r="H4088">
            <v>1.8541290988958901</v>
          </cell>
          <cell r="I4088">
            <v>15.841249997609253</v>
          </cell>
          <cell r="J4088">
            <v>7369741.2403539969</v>
          </cell>
          <cell r="K4088">
            <v>0.87688571573276819</v>
          </cell>
          <cell r="L4088">
            <v>53.516611621769705</v>
          </cell>
          <cell r="M4088">
            <v>17592193.90056001</v>
          </cell>
          <cell r="N4088">
            <v>0.58632011261994832</v>
          </cell>
          <cell r="O4088">
            <v>96.309577222705272</v>
          </cell>
          <cell r="P4088"/>
          <cell r="Q4088">
            <v>123045.44911502903</v>
          </cell>
        </row>
        <row r="4089">
          <cell r="D4089">
            <v>43169</v>
          </cell>
          <cell r="F4089">
            <v>508479.37581800012</v>
          </cell>
          <cell r="G4089">
            <v>2561758.7050360003</v>
          </cell>
          <cell r="H4089">
            <v>2.0819613593682282</v>
          </cell>
          <cell r="I4089">
            <v>11.580080139729954</v>
          </cell>
          <cell r="J4089">
            <v>7878220.616171997</v>
          </cell>
          <cell r="K4089">
            <v>0.92386112960618405</v>
          </cell>
          <cell r="L4089">
            <v>49.830406421876084</v>
          </cell>
          <cell r="M4089">
            <v>18007290.422842007</v>
          </cell>
          <cell r="N4089">
            <v>0.60014184314847618</v>
          </cell>
          <cell r="O4089">
            <v>95.629780575769431</v>
          </cell>
          <cell r="P4089"/>
          <cell r="Q4089">
            <v>123045.44911502903</v>
          </cell>
        </row>
        <row r="4090">
          <cell r="D4090">
            <v>43170</v>
          </cell>
          <cell r="F4090">
            <v>448696.39765200071</v>
          </cell>
          <cell r="G4090">
            <v>3010455.102688001</v>
          </cell>
          <cell r="H4090">
            <v>2.2242003956777991</v>
          </cell>
          <cell r="I4090">
            <v>9.5508751222067154</v>
          </cell>
          <cell r="J4090">
            <v>8326917.0138239982</v>
          </cell>
          <cell r="K4090">
            <v>0.96258928941892363</v>
          </cell>
          <cell r="L4090">
            <v>46.929132990119541</v>
          </cell>
          <cell r="M4090">
            <v>18364650.843524005</v>
          </cell>
          <cell r="N4090">
            <v>0.61203881355361744</v>
          </cell>
          <cell r="O4090">
            <v>94.981654611898776</v>
          </cell>
          <cell r="P4090"/>
          <cell r="Q4090">
            <v>123045.44911502903</v>
          </cell>
        </row>
        <row r="4091">
          <cell r="D4091">
            <v>43171</v>
          </cell>
          <cell r="F4091">
            <v>403930.01681799942</v>
          </cell>
          <cell r="G4091">
            <v>3414385.1195060005</v>
          </cell>
          <cell r="H4091">
            <v>2.312414602397622</v>
          </cell>
          <cell r="I4091">
            <v>8.4860949879093983</v>
          </cell>
          <cell r="J4091">
            <v>8730847.0306419972</v>
          </cell>
          <cell r="K4091">
            <v>0.99512875594652928</v>
          </cell>
          <cell r="L4091">
            <v>44.591507024537577</v>
          </cell>
          <cell r="M4091">
            <v>18652249.582532004</v>
          </cell>
          <cell r="N4091">
            <v>0.62161037878337899</v>
          </cell>
          <cell r="O4091">
            <v>94.416877759907948</v>
          </cell>
          <cell r="P4091"/>
          <cell r="Q4091">
            <v>123045.44911502903</v>
          </cell>
        </row>
        <row r="4092">
          <cell r="D4092">
            <v>43172</v>
          </cell>
          <cell r="F4092">
            <v>296766.94019600027</v>
          </cell>
          <cell r="G4092">
            <v>3711152.0597020006</v>
          </cell>
          <cell r="H4092">
            <v>2.3200633376925439</v>
          </cell>
          <cell r="I4092">
            <v>8.3999658733589619</v>
          </cell>
          <cell r="J4092">
            <v>9027613.9708379973</v>
          </cell>
          <cell r="K4092">
            <v>1.0147227888218617</v>
          </cell>
          <cell r="L4092">
            <v>43.228644873707623</v>
          </cell>
          <cell r="M4092">
            <v>18861807.481666002</v>
          </cell>
          <cell r="N4092">
            <v>0.62858077961984993</v>
          </cell>
          <cell r="O4092">
            <v>93.980916635816143</v>
          </cell>
          <cell r="P4092"/>
          <cell r="Q4092">
            <v>123045.44911502903</v>
          </cell>
        </row>
        <row r="4093">
          <cell r="D4093">
            <v>43173</v>
          </cell>
          <cell r="F4093">
            <v>477077.01482599985</v>
          </cell>
          <cell r="G4093">
            <v>4188229.0745280003</v>
          </cell>
          <cell r="H4093">
            <v>2.431290403349041</v>
          </cell>
          <cell r="I4093">
            <v>7.2482616209109789</v>
          </cell>
          <cell r="J4093">
            <v>9504690.985663997</v>
          </cell>
          <cell r="K4093">
            <v>1.0537729704001353</v>
          </cell>
          <cell r="L4093">
            <v>40.613451630147956</v>
          </cell>
          <cell r="M4093">
            <v>19245042.473954003</v>
          </cell>
          <cell r="N4093">
            <v>0.64133865112262023</v>
          </cell>
          <cell r="O4093">
            <v>93.128600311182154</v>
          </cell>
          <cell r="P4093"/>
          <cell r="Q4093">
            <v>123045.44911502903</v>
          </cell>
        </row>
        <row r="4094">
          <cell r="D4094">
            <v>43174</v>
          </cell>
          <cell r="F4094">
            <v>391787.5266519998</v>
          </cell>
          <cell r="G4094">
            <v>4580016.6011800002</v>
          </cell>
          <cell r="H4094">
            <v>2.4814769036539071</v>
          </cell>
          <cell r="I4094">
            <v>6.7853826825067909</v>
          </cell>
          <cell r="J4094">
            <v>9896478.512315996</v>
          </cell>
          <cell r="K4094">
            <v>1.0824433782049119</v>
          </cell>
          <cell r="L4094">
            <v>38.778808425516573</v>
          </cell>
          <cell r="M4094">
            <v>19559718.899076</v>
          </cell>
          <cell r="N4094">
            <v>0.65181132213987203</v>
          </cell>
          <cell r="O4094">
            <v>92.376105731419102</v>
          </cell>
          <cell r="P4094"/>
          <cell r="Q4094">
            <v>123045.44911502903</v>
          </cell>
        </row>
        <row r="4095">
          <cell r="D4095">
            <v>43175</v>
          </cell>
          <cell r="F4095">
            <v>372848.23746600084</v>
          </cell>
          <cell r="G4095">
            <v>4952864.8386460012</v>
          </cell>
          <cell r="H4095">
            <v>2.515770023529992</v>
          </cell>
          <cell r="I4095">
            <v>6.4874933905438192</v>
          </cell>
          <cell r="J4095">
            <v>10269326.749781996</v>
          </cell>
          <cell r="K4095">
            <v>1.1083083177405038</v>
          </cell>
          <cell r="L4095">
            <v>37.185224214011335</v>
          </cell>
          <cell r="M4095">
            <v>19852424.389793999</v>
          </cell>
          <cell r="N4095">
            <v>0.66155139962232712</v>
          </cell>
          <cell r="O4095">
            <v>91.633459806715052</v>
          </cell>
          <cell r="P4095"/>
          <cell r="Q4095">
            <v>123045.44911502903</v>
          </cell>
        </row>
        <row r="4096">
          <cell r="D4096">
            <v>43176</v>
          </cell>
          <cell r="F4096">
            <v>367388.50625000033</v>
          </cell>
          <cell r="G4096">
            <v>5320253.3448960017</v>
          </cell>
          <cell r="H4096">
            <v>2.5434185608844619</v>
          </cell>
          <cell r="I4096">
            <v>6.2576091103100921</v>
          </cell>
          <cell r="J4096">
            <v>10636715.256031996</v>
          </cell>
          <cell r="K4096">
            <v>1.1329137947664163</v>
          </cell>
          <cell r="L4096">
            <v>35.722769195012013</v>
          </cell>
          <cell r="M4096">
            <v>20149255.279838003</v>
          </cell>
          <cell r="N4096">
            <v>0.671428531894944</v>
          </cell>
          <cell r="O4096">
            <v>90.838439539959197</v>
          </cell>
          <cell r="P4096"/>
          <cell r="Q4096">
            <v>123045.44911502903</v>
          </cell>
        </row>
        <row r="4097">
          <cell r="D4097">
            <v>43177</v>
          </cell>
          <cell r="F4097">
            <v>322300.71002999891</v>
          </cell>
          <cell r="G4097">
            <v>5642554.0549260005</v>
          </cell>
          <cell r="H4097">
            <v>2.5476377023957575</v>
          </cell>
          <cell r="I4097">
            <v>6.223310326824139</v>
          </cell>
          <cell r="J4097">
            <v>10959015.966061994</v>
          </cell>
          <cell r="K4097">
            <v>1.1521425115253481</v>
          </cell>
          <cell r="L4097">
            <v>34.615730456082261</v>
          </cell>
          <cell r="M4097">
            <v>20403712.938648004</v>
          </cell>
          <cell r="N4097">
            <v>0.67989328110556779</v>
          </cell>
          <cell r="O4097">
            <v>90.123792703851308</v>
          </cell>
          <cell r="P4097"/>
          <cell r="Q4097">
            <v>123045.44911502903</v>
          </cell>
        </row>
        <row r="4098">
          <cell r="D4098">
            <v>43178</v>
          </cell>
          <cell r="F4098">
            <v>319423.73380199983</v>
          </cell>
          <cell r="G4098">
            <v>5961977.7887280006</v>
          </cell>
          <cell r="H4098">
            <v>2.5501821231645043</v>
          </cell>
          <cell r="I4098">
            <v>6.2027242037374304</v>
          </cell>
          <cell r="J4098">
            <v>11278439.699863994</v>
          </cell>
          <cell r="K4098">
            <v>1.1705814966126817</v>
          </cell>
          <cell r="L4098">
            <v>33.583272581566781</v>
          </cell>
          <cell r="M4098">
            <v>20634068.223428007</v>
          </cell>
          <cell r="N4098">
            <v>0.6875545467023424</v>
          </cell>
          <cell r="O4098">
            <v>89.450776923196969</v>
          </cell>
          <cell r="P4098"/>
          <cell r="Q4098">
            <v>123045.44911502903</v>
          </cell>
        </row>
        <row r="4099">
          <cell r="D4099">
            <v>43179</v>
          </cell>
          <cell r="F4099">
            <v>243175.82171799973</v>
          </cell>
          <cell r="G4099">
            <v>6205153.6104460005</v>
          </cell>
          <cell r="H4099">
            <v>2.5214884642523887</v>
          </cell>
          <cell r="I4099">
            <v>6.4392090203878709</v>
          </cell>
          <cell r="J4099">
            <v>11521615.521581994</v>
          </cell>
          <cell r="K4099">
            <v>1.1807415309364555</v>
          </cell>
          <cell r="L4099">
            <v>33.026410944178217</v>
          </cell>
          <cell r="M4099">
            <v>20808818.505390007</v>
          </cell>
          <cell r="N4099">
            <v>0.69336269295405339</v>
          </cell>
          <cell r="O4099">
            <v>88.924163261483031</v>
          </cell>
          <cell r="P4099"/>
          <cell r="Q4099">
            <v>123045.44911502903</v>
          </cell>
        </row>
        <row r="4100">
          <cell r="D4100">
            <v>43180</v>
          </cell>
          <cell r="F4100">
            <v>212621.20034800109</v>
          </cell>
          <cell r="G4100">
            <v>6417774.8107940014</v>
          </cell>
          <cell r="H4100">
            <v>2.4837027823582969</v>
          </cell>
          <cell r="I4100">
            <v>6.7656058533069778</v>
          </cell>
          <cell r="J4100">
            <v>11734236.721929995</v>
          </cell>
          <cell r="K4100">
            <v>1.1875562629375207</v>
          </cell>
          <cell r="L4100">
            <v>32.657645386474485</v>
          </cell>
          <cell r="M4100">
            <v>20951013.475352008</v>
          </cell>
          <cell r="N4100">
            <v>0.69808585183087779</v>
          </cell>
          <cell r="O4100">
            <v>88.485630409848781</v>
          </cell>
          <cell r="P4100"/>
          <cell r="Q4100">
            <v>123045.44911502903</v>
          </cell>
        </row>
        <row r="4101">
          <cell r="D4101">
            <v>43181</v>
          </cell>
          <cell r="F4101">
            <v>259717.37536999953</v>
          </cell>
          <cell r="G4101">
            <v>6677492.186164001</v>
          </cell>
          <cell r="H4101">
            <v>2.466750085284469</v>
          </cell>
          <cell r="I4101">
            <v>6.9178124278627244</v>
          </cell>
          <cell r="J4101">
            <v>11993954.097299995</v>
          </cell>
          <cell r="K4101">
            <v>1.1989110739890605</v>
          </cell>
          <cell r="L4101">
            <v>32.051592959659281</v>
          </cell>
          <cell r="M4101">
            <v>21141609.850942008</v>
          </cell>
          <cell r="N4101">
            <v>0.70442150562707262</v>
          </cell>
          <cell r="O4101">
            <v>87.883070300801194</v>
          </cell>
          <cell r="P4101"/>
          <cell r="Q4101">
            <v>123045.44911502903</v>
          </cell>
        </row>
        <row r="4102">
          <cell r="D4102">
            <v>43182</v>
          </cell>
          <cell r="F4102">
            <v>224244.43767200003</v>
          </cell>
          <cell r="G4102">
            <v>6901736.6238360014</v>
          </cell>
          <cell r="H4102">
            <v>2.4387371295922402</v>
          </cell>
          <cell r="I4102">
            <v>7.1774788608454765</v>
          </cell>
          <cell r="J4102">
            <v>12218198.534971995</v>
          </cell>
          <cell r="K4102">
            <v>1.2064871814532645</v>
          </cell>
          <cell r="L4102">
            <v>31.65301307920625</v>
          </cell>
          <cell r="M4102">
            <v>21300296.949604008</v>
          </cell>
          <cell r="N4102">
            <v>0.70969372070216996</v>
          </cell>
          <cell r="O4102">
            <v>87.369323696908268</v>
          </cell>
          <cell r="P4102"/>
          <cell r="Q4102">
            <v>123045.44911502903</v>
          </cell>
        </row>
        <row r="4103">
          <cell r="D4103">
            <v>43183</v>
          </cell>
          <cell r="F4103">
            <v>227665.54067600012</v>
          </cell>
          <cell r="G4103">
            <v>7129402.1645120019</v>
          </cell>
          <cell r="H4103">
            <v>2.4142170690411175</v>
          </cell>
          <cell r="I4103">
            <v>7.413403847017463</v>
          </cell>
          <cell r="J4103">
            <v>12445864.075647995</v>
          </cell>
          <cell r="K4103">
            <v>1.2142151593627659</v>
          </cell>
          <cell r="L4103">
            <v>31.251176622803143</v>
          </cell>
          <cell r="M4103">
            <v>21435344.42238801</v>
          </cell>
          <cell r="N4103">
            <v>0.71417809140165234</v>
          </cell>
          <cell r="O4103">
            <v>86.923668886141797</v>
          </cell>
          <cell r="P4103"/>
          <cell r="Q4103">
            <v>123045.44911502903</v>
          </cell>
        </row>
        <row r="4104">
          <cell r="D4104">
            <v>43184</v>
          </cell>
          <cell r="F4104">
            <v>197520.40654999972</v>
          </cell>
          <cell r="G4104">
            <v>7326922.5710620014</v>
          </cell>
          <cell r="H4104">
            <v>2.3818589387121265</v>
          </cell>
          <cell r="I4104">
            <v>7.7376171267994458</v>
          </cell>
          <cell r="J4104">
            <v>12643384.482197994</v>
          </cell>
          <cell r="K4104">
            <v>1.2188537344986921</v>
          </cell>
          <cell r="L4104">
            <v>31.012262937703184</v>
          </cell>
          <cell r="M4104">
            <v>21560240.372478008</v>
          </cell>
          <cell r="N4104">
            <v>0.718324052137438</v>
          </cell>
          <cell r="O4104">
            <v>86.504648137004409</v>
          </cell>
          <cell r="P4104"/>
          <cell r="Q4104">
            <v>123045.44911502903</v>
          </cell>
        </row>
        <row r="4105">
          <cell r="D4105">
            <v>43185</v>
          </cell>
          <cell r="F4105">
            <v>174883.50930200092</v>
          </cell>
          <cell r="G4105">
            <v>7501806.0803640019</v>
          </cell>
          <cell r="H4105">
            <v>2.3449140554657157</v>
          </cell>
          <cell r="I4105">
            <v>8.1265540800042668</v>
          </cell>
          <cell r="J4105">
            <v>12818267.991499996</v>
          </cell>
          <cell r="K4105">
            <v>1.2212268841043084</v>
          </cell>
          <cell r="L4105">
            <v>30.890690438785562</v>
          </cell>
          <cell r="M4105">
            <v>21643360.837090008</v>
          </cell>
          <cell r="N4105">
            <v>0.72107802915609676</v>
          </cell>
          <cell r="O4105">
            <v>86.22264165050926</v>
          </cell>
          <cell r="P4105"/>
          <cell r="Q4105">
            <v>123045.44911502903</v>
          </cell>
        </row>
        <row r="4106">
          <cell r="D4106">
            <v>43186</v>
          </cell>
          <cell r="F4106">
            <v>197230.63437199974</v>
          </cell>
          <cell r="G4106">
            <v>7699036.7147360016</v>
          </cell>
          <cell r="H4106">
            <v>2.3174323796942153</v>
          </cell>
          <cell r="I4106">
            <v>8.4294855519491225</v>
          </cell>
          <cell r="J4106">
            <v>13015498.625871995</v>
          </cell>
          <cell r="K4106">
            <v>1.2256494326434462</v>
          </cell>
          <cell r="L4106">
            <v>30.665315610528499</v>
          </cell>
          <cell r="M4106">
            <v>21747853.608780008</v>
          </cell>
          <cell r="N4106">
            <v>0.72454392124674605</v>
          </cell>
          <cell r="O4106">
            <v>85.863622006189672</v>
          </cell>
          <cell r="P4106"/>
          <cell r="Q4106">
            <v>123045.44911502903</v>
          </cell>
        </row>
        <row r="4107">
          <cell r="D4107">
            <v>43187</v>
          </cell>
          <cell r="F4107">
            <v>183198.44093400036</v>
          </cell>
          <cell r="G4107">
            <v>7882235.1556700021</v>
          </cell>
          <cell r="H4107">
            <v>2.2878407973757535</v>
          </cell>
          <cell r="I4107">
            <v>8.7692874132089926</v>
          </cell>
          <cell r="J4107">
            <v>13198697.066805996</v>
          </cell>
          <cell r="K4107">
            <v>1.2286644125243367</v>
          </cell>
          <cell r="L4107">
            <v>30.512552261432457</v>
          </cell>
          <cell r="M4107">
            <v>21843139.516524006</v>
          </cell>
          <cell r="N4107">
            <v>0.72770293960946819</v>
          </cell>
          <cell r="O4107">
            <v>85.532442574147922</v>
          </cell>
          <cell r="P4107"/>
          <cell r="Q4107">
            <v>123045.44911502903</v>
          </cell>
        </row>
        <row r="4108">
          <cell r="D4108">
            <v>43188</v>
          </cell>
          <cell r="F4108">
            <v>191343.44834999958</v>
          </cell>
          <cell r="G4108">
            <v>8073578.6040200014</v>
          </cell>
          <cell r="H4108">
            <v>2.2625726039434801</v>
          </cell>
          <cell r="I4108">
            <v>9.0710844175216359</v>
          </cell>
          <cell r="J4108">
            <v>13390040.515155995</v>
          </cell>
          <cell r="K4108">
            <v>1.2323607365771603</v>
          </cell>
          <cell r="L4108">
            <v>30.326237699428294</v>
          </cell>
          <cell r="M4108">
            <v>21949543.415130008</v>
          </cell>
          <cell r="N4108">
            <v>0.73123221080014678</v>
          </cell>
          <cell r="O4108">
            <v>85.158051934313647</v>
          </cell>
          <cell r="P4108"/>
          <cell r="Q4108">
            <v>123045.44911502903</v>
          </cell>
        </row>
        <row r="4109">
          <cell r="D4109">
            <v>43189</v>
          </cell>
          <cell r="E4109"/>
          <cell r="F4109">
            <v>203266.03734199892</v>
          </cell>
          <cell r="G4109">
            <v>8276844.6413620003</v>
          </cell>
          <cell r="H4109">
            <v>2.242218817217799</v>
          </cell>
          <cell r="I4109">
            <v>9.3222800714220515</v>
          </cell>
          <cell r="J4109">
            <v>13593306.552497994</v>
          </cell>
          <cell r="K4109">
            <v>1.2370592951580459</v>
          </cell>
          <cell r="L4109">
            <v>30.090943371013669</v>
          </cell>
          <cell r="M4109">
            <v>22061284.99372201</v>
          </cell>
          <cell r="N4109">
            <v>0.73493914864525256</v>
          </cell>
          <cell r="O4109">
            <v>84.759888322745155</v>
          </cell>
          <cell r="P4109"/>
          <cell r="Q4109">
            <v>123045.44911502903</v>
          </cell>
        </row>
        <row r="4110">
          <cell r="D4110">
            <v>43190</v>
          </cell>
          <cell r="E4110" t="str">
            <v>*</v>
          </cell>
          <cell r="F4110">
            <v>208340.55919400006</v>
          </cell>
          <cell r="G4110">
            <v>8485185.2005560007</v>
          </cell>
          <cell r="H4110">
            <v>2.2245085340373345</v>
          </cell>
          <cell r="I4110">
            <v>9.5469158108853929</v>
          </cell>
          <cell r="J4110">
            <v>13801647.111691995</v>
          </cell>
          <cell r="K4110">
            <v>1.2421104854620479</v>
          </cell>
          <cell r="L4110">
            <v>29.839901604430906</v>
          </cell>
          <cell r="M4110">
            <v>22181275.73279601</v>
          </cell>
          <cell r="N4110">
            <v>0.73892073140814019</v>
          </cell>
          <cell r="O4110">
            <v>84.326691242086511</v>
          </cell>
          <cell r="P4110"/>
          <cell r="Q4110">
            <v>123045.44911502903</v>
          </cell>
        </row>
        <row r="4111">
          <cell r="D4111">
            <v>43191</v>
          </cell>
          <cell r="F4111">
            <v>180640.92513600009</v>
          </cell>
          <cell r="G4111">
            <v>180640.92513600009</v>
          </cell>
          <cell r="H4111">
            <v>1.4453386364053884</v>
          </cell>
          <cell r="I4111">
            <v>26.33201897286721</v>
          </cell>
          <cell r="J4111">
            <v>13982288.036827995</v>
          </cell>
          <cell r="K4111">
            <v>1.2443709725447321</v>
          </cell>
          <cell r="L4111">
            <v>31.555853469117622</v>
          </cell>
          <cell r="M4111">
            <v>22311570.388808008</v>
          </cell>
          <cell r="N4111">
            <v>0.74326463042563728</v>
          </cell>
          <cell r="O4111">
            <v>81.539266867595117</v>
          </cell>
          <cell r="P4111"/>
          <cell r="Q4111">
            <v>124981.73132994</v>
          </cell>
        </row>
        <row r="4112">
          <cell r="D4112">
            <v>43192</v>
          </cell>
          <cell r="F4112">
            <v>206376.30946400034</v>
          </cell>
          <cell r="G4112">
            <v>387017.23460000043</v>
          </cell>
          <cell r="H4112">
            <v>1.5482952207563496</v>
          </cell>
          <cell r="I4112">
            <v>21.172239543346262</v>
          </cell>
          <cell r="J4112">
            <v>14188664.346291995</v>
          </cell>
          <cell r="K4112">
            <v>1.2488468835976974</v>
          </cell>
          <cell r="L4112">
            <v>31.285170855576162</v>
          </cell>
          <cell r="M4112">
            <v>22413418.147348009</v>
          </cell>
          <cell r="N4112">
            <v>0.74666091444468718</v>
          </cell>
          <cell r="O4112">
            <v>81.159820811748361</v>
          </cell>
          <cell r="P4112"/>
          <cell r="Q4112">
            <v>124981.73132994</v>
          </cell>
        </row>
        <row r="4113">
          <cell r="D4113">
            <v>43193</v>
          </cell>
          <cell r="F4113">
            <v>216291.66977199994</v>
          </cell>
          <cell r="G4113">
            <v>603308.90437200037</v>
          </cell>
          <cell r="H4113">
            <v>1.6090589079223687</v>
          </cell>
          <cell r="I4113">
            <v>18.564451360247325</v>
          </cell>
          <cell r="J4113">
            <v>14404956.016063994</v>
          </cell>
          <cell r="K4113">
            <v>1.2540886177677626</v>
          </cell>
          <cell r="L4113">
            <v>30.970676596780677</v>
          </cell>
          <cell r="M4113">
            <v>22561315.722466007</v>
          </cell>
          <cell r="N4113">
            <v>0.75159129986640938</v>
          </cell>
          <cell r="O4113">
            <v>80.603624897119772</v>
          </cell>
          <cell r="P4113"/>
          <cell r="Q4113">
            <v>124981.73132994</v>
          </cell>
        </row>
        <row r="4114">
          <cell r="D4114">
            <v>43194</v>
          </cell>
          <cell r="F4114">
            <v>250441.7291560001</v>
          </cell>
          <cell r="G4114">
            <v>853750.63352800044</v>
          </cell>
          <cell r="H4114">
            <v>1.7077508537511359</v>
          </cell>
          <cell r="I4114">
            <v>14.944758026045179</v>
          </cell>
          <cell r="J4114">
            <v>14655397.745219994</v>
          </cell>
          <cell r="K4114">
            <v>1.2621585971024714</v>
          </cell>
          <cell r="L4114">
            <v>30.491748110958948</v>
          </cell>
          <cell r="M4114">
            <v>22741357.640146006</v>
          </cell>
          <cell r="N4114">
            <v>0.75759256885055948</v>
          </cell>
          <cell r="O4114">
            <v>79.91833235929748</v>
          </cell>
          <cell r="P4114"/>
          <cell r="Q4114">
            <v>124981.73132994</v>
          </cell>
        </row>
        <row r="4115">
          <cell r="D4115">
            <v>43195</v>
          </cell>
          <cell r="F4115">
            <v>196750.77450199958</v>
          </cell>
          <cell r="G4115">
            <v>1050501.40803</v>
          </cell>
          <cell r="H4115">
            <v>1.6810479369289184</v>
          </cell>
          <cell r="I4115">
            <v>15.853795667666315</v>
          </cell>
          <cell r="J4115">
            <v>14852148.519721994</v>
          </cell>
          <cell r="K4115">
            <v>1.2654819457510931</v>
          </cell>
          <cell r="L4115">
            <v>30.296362651893659</v>
          </cell>
          <cell r="M4115">
            <v>22869997.064226002</v>
          </cell>
          <cell r="N4115">
            <v>0.76188149190269927</v>
          </cell>
          <cell r="O4115">
            <v>79.423189938114291</v>
          </cell>
          <cell r="P4115"/>
          <cell r="Q4115">
            <v>124981.73132994</v>
          </cell>
        </row>
        <row r="4116">
          <cell r="D4116">
            <v>43196</v>
          </cell>
          <cell r="F4116">
            <v>213148.35845800006</v>
          </cell>
          <cell r="G4116">
            <v>1263649.7664880001</v>
          </cell>
          <cell r="H4116">
            <v>1.6851126334510489</v>
          </cell>
          <cell r="I4116">
            <v>15.712190280972404</v>
          </cell>
          <cell r="J4116">
            <v>15065296.878179993</v>
          </cell>
          <cell r="K4116">
            <v>1.2701176983300111</v>
          </cell>
          <cell r="L4116">
            <v>30.025609587009537</v>
          </cell>
          <cell r="M4116">
            <v>23021882.491906002</v>
          </cell>
          <cell r="N4116">
            <v>0.76694486557033126</v>
          </cell>
          <cell r="O4116">
            <v>78.833073094275335</v>
          </cell>
          <cell r="P4116"/>
          <cell r="Q4116">
            <v>124981.73132994</v>
          </cell>
        </row>
        <row r="4117">
          <cell r="D4117">
            <v>43197</v>
          </cell>
          <cell r="F4117">
            <v>221899.88266800003</v>
          </cell>
          <cell r="G4117">
            <v>1485549.649156</v>
          </cell>
          <cell r="H4117">
            <v>1.6980191920258543</v>
          </cell>
          <cell r="I4117">
            <v>15.270288477084048</v>
          </cell>
          <cell r="J4117">
            <v>15287196.760847993</v>
          </cell>
          <cell r="K4117">
            <v>1.2753869026135596</v>
          </cell>
          <cell r="L4117">
            <v>29.720384347354599</v>
          </cell>
          <cell r="M4117">
            <v>23191196.436082002</v>
          </cell>
          <cell r="N4117">
            <v>0.77258889742774972</v>
          </cell>
          <cell r="O4117">
            <v>78.16844532592377</v>
          </cell>
          <cell r="P4117"/>
          <cell r="Q4117">
            <v>124981.73132994</v>
          </cell>
        </row>
        <row r="4118">
          <cell r="D4118">
            <v>43198</v>
          </cell>
          <cell r="F4118">
            <v>216586.80302600062</v>
          </cell>
          <cell r="G4118">
            <v>1702136.4521820005</v>
          </cell>
          <cell r="H4118">
            <v>1.7023852546982652</v>
          </cell>
          <cell r="I4118">
            <v>15.12343321917421</v>
          </cell>
          <cell r="J4118">
            <v>15503783.563873993</v>
          </cell>
          <cell r="K4118">
            <v>1.2801086688254129</v>
          </cell>
          <cell r="L4118">
            <v>29.449143630732731</v>
          </cell>
          <cell r="M4118">
            <v>23346837.949888006</v>
          </cell>
          <cell r="N4118">
            <v>0.77777749729103018</v>
          </cell>
          <cell r="O4118">
            <v>77.551354513754561</v>
          </cell>
          <cell r="P4118"/>
          <cell r="Q4118">
            <v>124981.73132994</v>
          </cell>
        </row>
        <row r="4119">
          <cell r="D4119">
            <v>43199</v>
          </cell>
          <cell r="F4119">
            <v>335100.69685799931</v>
          </cell>
          <cell r="G4119">
            <v>2037237.1490399998</v>
          </cell>
          <cell r="H4119">
            <v>1.811142163082206</v>
          </cell>
          <cell r="I4119">
            <v>11.865588394043591</v>
          </cell>
          <cell r="J4119">
            <v>15838884.260731993</v>
          </cell>
          <cell r="K4119">
            <v>1.2944194263325326</v>
          </cell>
          <cell r="L4119">
            <v>28.640105339123036</v>
          </cell>
          <cell r="M4119">
            <v>23612947.481336005</v>
          </cell>
          <cell r="N4119">
            <v>0.78664629776478701</v>
          </cell>
          <cell r="O4119">
            <v>76.483791443307652</v>
          </cell>
          <cell r="P4119"/>
          <cell r="Q4119">
            <v>124981.73132994</v>
          </cell>
        </row>
        <row r="4120">
          <cell r="D4120">
            <v>43200</v>
          </cell>
          <cell r="F4120">
            <v>294002.31751600059</v>
          </cell>
          <cell r="G4120">
            <v>2331239.4665560005</v>
          </cell>
          <cell r="H4120">
            <v>1.8652641804118939</v>
          </cell>
          <cell r="I4120">
            <v>10.504290521451676</v>
          </cell>
          <cell r="J4120">
            <v>16132886.578247994</v>
          </cell>
          <cell r="K4120">
            <v>1.3051160277094425</v>
          </cell>
          <cell r="L4120">
            <v>28.048086101776924</v>
          </cell>
          <cell r="M4120">
            <v>23856718.840128005</v>
          </cell>
          <cell r="N4120">
            <v>0.79477099816909913</v>
          </cell>
          <cell r="O4120">
            <v>75.492575313309644</v>
          </cell>
          <cell r="P4120"/>
          <cell r="Q4120">
            <v>124981.73132994</v>
          </cell>
        </row>
        <row r="4121">
          <cell r="D4121">
            <v>43201</v>
          </cell>
          <cell r="F4121">
            <v>233969.17399800001</v>
          </cell>
          <cell r="G4121">
            <v>2565208.6405540006</v>
          </cell>
          <cell r="H4121">
            <v>1.8658789810590879</v>
          </cell>
          <cell r="I4121">
            <v>10.489722733798136</v>
          </cell>
          <cell r="J4121">
            <v>16366855.752245994</v>
          </cell>
          <cell r="K4121">
            <v>1.3107905517080314</v>
          </cell>
          <cell r="L4121">
            <v>27.73839068524606</v>
          </cell>
          <cell r="M4121">
            <v>24042303.219988</v>
          </cell>
          <cell r="N4121">
            <v>0.80095730319451641</v>
          </cell>
          <cell r="O4121">
            <v>74.729992173510979</v>
          </cell>
          <cell r="P4121"/>
          <cell r="Q4121">
            <v>124981.73132994</v>
          </cell>
        </row>
        <row r="4122">
          <cell r="D4122">
            <v>43202</v>
          </cell>
          <cell r="F4122">
            <v>312563.51789200061</v>
          </cell>
          <cell r="G4122">
            <v>2877772.1584460014</v>
          </cell>
          <cell r="H4122">
            <v>1.9187952029891431</v>
          </cell>
          <cell r="I4122">
            <v>9.3062517498868402</v>
          </cell>
          <cell r="J4122">
            <v>16679419.270137995</v>
          </cell>
          <cell r="K4122">
            <v>1.322584694695585</v>
          </cell>
          <cell r="L4122">
            <v>27.10431318823985</v>
          </cell>
          <cell r="M4122">
            <v>24294753.868278001</v>
          </cell>
          <cell r="N4122">
            <v>0.80937129162925203</v>
          </cell>
          <cell r="O4122">
            <v>73.682764939071717</v>
          </cell>
          <cell r="P4122"/>
          <cell r="Q4122">
            <v>124981.73132994</v>
          </cell>
        </row>
        <row r="4123">
          <cell r="D4123">
            <v>43203</v>
          </cell>
          <cell r="F4123">
            <v>281979.88253599906</v>
          </cell>
          <cell r="G4123">
            <v>3159752.0409820005</v>
          </cell>
          <cell r="H4123">
            <v>1.9447470179834354</v>
          </cell>
          <cell r="I4123">
            <v>8.7741309670710592</v>
          </cell>
          <cell r="J4123">
            <v>16961399.152673993</v>
          </cell>
          <cell r="K4123">
            <v>1.3317460500146265</v>
          </cell>
          <cell r="L4123">
            <v>26.620652148954292</v>
          </cell>
          <cell r="M4123">
            <v>24529450.015513998</v>
          </cell>
          <cell r="N4123">
            <v>0.8171938696786244</v>
          </cell>
          <cell r="O4123">
            <v>72.699642770703875</v>
          </cell>
          <cell r="P4123"/>
          <cell r="Q4123">
            <v>124981.73132994</v>
          </cell>
        </row>
        <row r="4124">
          <cell r="D4124">
            <v>43204</v>
          </cell>
          <cell r="F4124">
            <v>248916.99500800029</v>
          </cell>
          <cell r="G4124">
            <v>3408669.0359900007</v>
          </cell>
          <cell r="H4124">
            <v>1.9480955906332966</v>
          </cell>
          <cell r="I4124">
            <v>8.70766247764141</v>
          </cell>
          <cell r="J4124">
            <v>17210316.147681993</v>
          </cell>
          <cell r="K4124">
            <v>1.3381586019051963</v>
          </cell>
          <cell r="L4124">
            <v>26.286683115909494</v>
          </cell>
          <cell r="M4124">
            <v>24721309.925113998</v>
          </cell>
          <cell r="N4124">
            <v>0.82358943215329239</v>
          </cell>
          <cell r="O4124">
            <v>71.889692546235452</v>
          </cell>
          <cell r="P4124"/>
          <cell r="Q4124">
            <v>124981.73132994</v>
          </cell>
        </row>
        <row r="4125">
          <cell r="D4125">
            <v>43205</v>
          </cell>
          <cell r="F4125">
            <v>240388.75156599944</v>
          </cell>
          <cell r="G4125">
            <v>3649057.7875560001</v>
          </cell>
          <cell r="H4125">
            <v>1.9464486255850362</v>
          </cell>
          <cell r="I4125">
            <v>8.7402929642103828</v>
          </cell>
          <cell r="J4125">
            <v>17450704.899247993</v>
          </cell>
          <cell r="K4125">
            <v>1.3437910051171877</v>
          </cell>
          <cell r="L4125">
            <v>25.996427987001002</v>
          </cell>
          <cell r="M4125">
            <v>24912785.863423996</v>
          </cell>
          <cell r="N4125">
            <v>0.82997226139438396</v>
          </cell>
          <cell r="O4125">
            <v>71.076333519527751</v>
          </cell>
          <cell r="P4125"/>
          <cell r="Q4125">
            <v>124981.73132994</v>
          </cell>
        </row>
        <row r="4126">
          <cell r="D4126">
            <v>43206</v>
          </cell>
          <cell r="F4126">
            <v>294683.02459800139</v>
          </cell>
          <cell r="G4126">
            <v>3943740.8121540016</v>
          </cell>
          <cell r="H4126">
            <v>1.972158635800388</v>
          </cell>
          <cell r="I4126">
            <v>8.2442284383074558</v>
          </cell>
          <cell r="J4126">
            <v>17745387.923845995</v>
          </cell>
          <cell r="K4126">
            <v>1.3534571011509569</v>
          </cell>
          <cell r="L4126">
            <v>25.504972805287697</v>
          </cell>
          <cell r="M4126">
            <v>25153291.252331998</v>
          </cell>
          <cell r="N4126">
            <v>0.83798857850010045</v>
          </cell>
          <cell r="O4126">
            <v>70.048445053916581</v>
          </cell>
          <cell r="P4126"/>
          <cell r="Q4126">
            <v>124981.73132994</v>
          </cell>
        </row>
        <row r="4127">
          <cell r="D4127">
            <v>43207</v>
          </cell>
          <cell r="F4127">
            <v>272287.12626600009</v>
          </cell>
          <cell r="G4127">
            <v>4216027.9384200014</v>
          </cell>
          <cell r="H4127">
            <v>1.9843031521284471</v>
          </cell>
          <cell r="I4127">
            <v>8.0195598675422701</v>
          </cell>
          <cell r="J4127">
            <v>18017675.050111994</v>
          </cell>
          <cell r="K4127">
            <v>1.3612486270753998</v>
          </cell>
          <cell r="L4127">
            <v>25.114908735252971</v>
          </cell>
          <cell r="M4127">
            <v>25383890.964897998</v>
          </cell>
          <cell r="N4127">
            <v>0.84567495756838529</v>
          </cell>
          <cell r="O4127">
            <v>69.057002179836687</v>
          </cell>
          <cell r="P4127"/>
          <cell r="Q4127">
            <v>124981.73132994</v>
          </cell>
        </row>
        <row r="4128">
          <cell r="D4128">
            <v>43208</v>
          </cell>
          <cell r="F4128">
            <v>249071.8813019993</v>
          </cell>
          <cell r="G4128">
            <v>4465099.8197220005</v>
          </cell>
          <cell r="H4128">
            <v>1.9847788829297679</v>
          </cell>
          <cell r="I4128">
            <v>8.0108818751376099</v>
          </cell>
          <cell r="J4128">
            <v>18266746.931413993</v>
          </cell>
          <cell r="K4128">
            <v>1.367156864640948</v>
          </cell>
          <cell r="L4128">
            <v>24.82271436701118</v>
          </cell>
          <cell r="M4128">
            <v>25590012.922781996</v>
          </cell>
          <cell r="N4128">
            <v>0.85254591692354076</v>
          </cell>
          <cell r="O4128">
            <v>68.166557136676971</v>
          </cell>
          <cell r="P4128"/>
          <cell r="Q4128">
            <v>124981.73132994</v>
          </cell>
        </row>
        <row r="4129">
          <cell r="D4129">
            <v>43209</v>
          </cell>
          <cell r="F4129">
            <v>264273.13651200058</v>
          </cell>
          <cell r="G4129">
            <v>4729372.9562340006</v>
          </cell>
          <cell r="H4129">
            <v>1.9916060008839893</v>
          </cell>
          <cell r="I4129">
            <v>7.8873522753593717</v>
          </cell>
          <cell r="J4129">
            <v>18531020.067925993</v>
          </cell>
          <cell r="K4129">
            <v>1.3740827729878862</v>
          </cell>
          <cell r="L4129">
            <v>24.484098994024727</v>
          </cell>
          <cell r="M4129">
            <v>25805022.012511998</v>
          </cell>
          <cell r="N4129">
            <v>0.85971302070658384</v>
          </cell>
          <cell r="O4129">
            <v>67.234174454292443</v>
          </cell>
          <cell r="P4129"/>
          <cell r="Q4129">
            <v>124981.73132994</v>
          </cell>
        </row>
        <row r="4130">
          <cell r="D4130">
            <v>43210</v>
          </cell>
          <cell r="F4130">
            <v>249091.62544799864</v>
          </cell>
          <cell r="G4130">
            <v>4978464.5816819994</v>
          </cell>
          <cell r="H4130">
            <v>1.9916769149802072</v>
          </cell>
          <cell r="I4130">
            <v>7.8860789842441488</v>
          </cell>
          <cell r="J4130">
            <v>18780111.693373993</v>
          </cell>
          <cell r="K4130">
            <v>1.3797661105182457</v>
          </cell>
          <cell r="L4130">
            <v>24.209362351708428</v>
          </cell>
          <cell r="M4130">
            <v>26014872.727571998</v>
          </cell>
          <cell r="N4130">
            <v>0.86670833461639163</v>
          </cell>
          <cell r="O4130">
            <v>66.321244366921775</v>
          </cell>
          <cell r="P4130"/>
          <cell r="Q4130">
            <v>124981.73132994</v>
          </cell>
        </row>
        <row r="4131">
          <cell r="D4131">
            <v>43211</v>
          </cell>
          <cell r="F4131">
            <v>222100.88909600058</v>
          </cell>
          <cell r="G4131">
            <v>5200565.4707779996</v>
          </cell>
          <cell r="H4131">
            <v>1.9814573871215655</v>
          </cell>
          <cell r="I4131">
            <v>8.071662739006813</v>
          </cell>
          <cell r="J4131">
            <v>19002212.582469992</v>
          </cell>
          <cell r="K4131">
            <v>1.3833810709207253</v>
          </cell>
          <cell r="L4131">
            <v>24.036070268393583</v>
          </cell>
          <cell r="M4131">
            <v>26201352.543845996</v>
          </cell>
          <cell r="N4131">
            <v>0.8729250872557146</v>
          </cell>
          <cell r="O4131">
            <v>65.508001824968161</v>
          </cell>
          <cell r="P4131"/>
          <cell r="Q4131">
            <v>124981.73132994</v>
          </cell>
        </row>
        <row r="4132">
          <cell r="D4132">
            <v>43212</v>
          </cell>
          <cell r="F4132">
            <v>211819.43688000063</v>
          </cell>
          <cell r="G4132">
            <v>5412384.9076580005</v>
          </cell>
          <cell r="H4132">
            <v>1.9684276508634164</v>
          </cell>
          <cell r="I4132">
            <v>8.3144755387245866</v>
          </cell>
          <cell r="J4132">
            <v>19214032.019349992</v>
          </cell>
          <cell r="K4132">
            <v>1.3861890893733355</v>
          </cell>
          <cell r="L4132">
            <v>23.902239292936599</v>
          </cell>
          <cell r="M4132">
            <v>26374534.268677998</v>
          </cell>
          <cell r="N4132">
            <v>0.8786988553948647</v>
          </cell>
          <cell r="O4132">
            <v>64.751462733791556</v>
          </cell>
          <cell r="P4132"/>
          <cell r="Q4132">
            <v>124981.73132994</v>
          </cell>
        </row>
        <row r="4133">
          <cell r="D4133">
            <v>43213</v>
          </cell>
          <cell r="F4133">
            <v>195794.170388</v>
          </cell>
          <cell r="G4133">
            <v>5608179.0780460006</v>
          </cell>
          <cell r="H4133">
            <v>1.9509561146566565</v>
          </cell>
          <cell r="I4133">
            <v>8.6512698409876414</v>
          </cell>
          <cell r="J4133">
            <v>19409826.18973799</v>
          </cell>
          <cell r="K4133">
            <v>1.3878011165324438</v>
          </cell>
          <cell r="L4133">
            <v>23.825716095480932</v>
          </cell>
          <cell r="M4133">
            <v>26524747.660339992</v>
          </cell>
          <cell r="N4133">
            <v>0.88370745588211086</v>
          </cell>
          <cell r="O4133">
            <v>64.09446838492731</v>
          </cell>
          <cell r="P4133"/>
          <cell r="Q4133">
            <v>124981.73132994</v>
          </cell>
        </row>
        <row r="4134">
          <cell r="D4134">
            <v>43214</v>
          </cell>
          <cell r="F4134">
            <v>189363.39298399867</v>
          </cell>
          <cell r="G4134">
            <v>5797542.4710299997</v>
          </cell>
          <cell r="H4134">
            <v>1.932796634001998</v>
          </cell>
          <cell r="I4134">
            <v>9.0153886072791849</v>
          </cell>
          <cell r="J4134">
            <v>19599189.58272199</v>
          </cell>
          <cell r="K4134">
            <v>1.3889288604896237</v>
          </cell>
          <cell r="L4134">
            <v>23.772314502748003</v>
          </cell>
          <cell r="M4134">
            <v>26688835.585917994</v>
          </cell>
          <cell r="N4134">
            <v>0.88917835321567817</v>
          </cell>
          <cell r="O4134">
            <v>63.37632935548374</v>
          </cell>
          <cell r="P4134"/>
          <cell r="Q4134">
            <v>124981.73132994</v>
          </cell>
        </row>
        <row r="4135">
          <cell r="D4135">
            <v>43215</v>
          </cell>
          <cell r="F4135">
            <v>188098.17892400012</v>
          </cell>
          <cell r="G4135">
            <v>5985640.6499539996</v>
          </cell>
          <cell r="H4135">
            <v>1.9156849841205912</v>
          </cell>
          <cell r="I4135">
            <v>9.3720870830123371</v>
          </cell>
          <cell r="J4135">
            <v>19787287.761645991</v>
          </cell>
          <cell r="K4135">
            <v>1.3899479285757277</v>
          </cell>
          <cell r="L4135">
            <v>23.724152737696912</v>
          </cell>
          <cell r="M4135">
            <v>26838993.789311994</v>
          </cell>
          <cell r="N4135">
            <v>0.89418520926241285</v>
          </cell>
          <cell r="O4135">
            <v>62.718861507250033</v>
          </cell>
          <cell r="P4135"/>
          <cell r="Q4135">
            <v>124981.73132994</v>
          </cell>
        </row>
        <row r="4136">
          <cell r="D4136">
            <v>43216</v>
          </cell>
          <cell r="F4136">
            <v>206653.23700400136</v>
          </cell>
          <cell r="G4136">
            <v>6192293.8869580012</v>
          </cell>
          <cell r="H4136">
            <v>1.9055996981642958</v>
          </cell>
          <cell r="I4136">
            <v>9.5886834179039973</v>
          </cell>
          <cell r="J4136">
            <v>19993940.998649992</v>
          </cell>
          <cell r="K4136">
            <v>1.3922413063624828</v>
          </cell>
          <cell r="L4136">
            <v>23.616091254032423</v>
          </cell>
          <cell r="M4136">
            <v>26999679.766031995</v>
          </cell>
          <cell r="N4136">
            <v>0.89954286304606523</v>
          </cell>
          <cell r="O4136">
            <v>62.015307482290204</v>
          </cell>
          <cell r="P4136"/>
          <cell r="Q4136">
            <v>124981.73132994</v>
          </cell>
        </row>
        <row r="4137">
          <cell r="D4137">
            <v>43217</v>
          </cell>
          <cell r="F4137">
            <v>188379.01537799853</v>
          </cell>
          <cell r="G4137">
            <v>6380672.9023359995</v>
          </cell>
          <cell r="H4137">
            <v>1.8908460947878165</v>
          </cell>
          <cell r="I4137">
            <v>9.9142810002313517</v>
          </cell>
          <cell r="J4137">
            <v>20182320.01402799</v>
          </cell>
          <cell r="K4137">
            <v>1.3932335975783039</v>
          </cell>
          <cell r="L4137">
            <v>23.569474762415432</v>
          </cell>
          <cell r="M4137">
            <v>27151649.846407995</v>
          </cell>
          <cell r="N4137">
            <v>0.90461017901232765</v>
          </cell>
          <cell r="O4137">
            <v>61.350072249809351</v>
          </cell>
          <cell r="P4137"/>
          <cell r="Q4137">
            <v>124981.73132994</v>
          </cell>
        </row>
        <row r="4138">
          <cell r="D4138">
            <v>43218</v>
          </cell>
          <cell r="F4138">
            <v>172940.93433800156</v>
          </cell>
          <cell r="G4138">
            <v>6553613.8366740011</v>
          </cell>
          <cell r="H4138">
            <v>1.8727347951852378</v>
          </cell>
          <cell r="I4138">
            <v>10.328584042273203</v>
          </cell>
          <cell r="J4138">
            <v>20355260.948365994</v>
          </cell>
          <cell r="K4138">
            <v>1.3931523014363345</v>
          </cell>
          <cell r="L4138">
            <v>23.57329078683944</v>
          </cell>
          <cell r="M4138">
            <v>27286581.897944</v>
          </cell>
          <cell r="N4138">
            <v>0.90910988380314706</v>
          </cell>
          <cell r="O4138">
            <v>60.759674472430788</v>
          </cell>
          <cell r="P4138"/>
          <cell r="Q4138">
            <v>124981.73132994</v>
          </cell>
        </row>
        <row r="4139">
          <cell r="D4139">
            <v>43219</v>
          </cell>
          <cell r="F4139">
            <v>178548.38854399874</v>
          </cell>
          <cell r="G4139">
            <v>6732162.2252179999</v>
          </cell>
          <cell r="H4139">
            <v>1.8574196607557014</v>
          </cell>
          <cell r="I4139">
            <v>10.691882589115265</v>
          </cell>
          <cell r="J4139">
            <v>20533809.336909991</v>
          </cell>
          <cell r="K4139">
            <v>1.3934529139661584</v>
          </cell>
          <cell r="L4139">
            <v>23.559182905263441</v>
          </cell>
          <cell r="M4139">
            <v>27433523.039623994</v>
          </cell>
          <cell r="N4139">
            <v>0.91400973991928769</v>
          </cell>
          <cell r="O4139">
            <v>60.117285729532377</v>
          </cell>
          <cell r="P4139"/>
          <cell r="Q4139">
            <v>124981.73132994</v>
          </cell>
        </row>
        <row r="4140">
          <cell r="D4140">
            <v>43220</v>
          </cell>
          <cell r="E4140" t="str">
            <v>*</v>
          </cell>
          <cell r="F4140">
            <v>184067.16502800127</v>
          </cell>
          <cell r="G4140">
            <v>6916229.3902460011</v>
          </cell>
          <cell r="H4140">
            <v>1.8445974241328149</v>
          </cell>
          <cell r="I4140">
            <v>11.005453293517753</v>
          </cell>
          <cell r="J4140">
            <v>20717876.501937993</v>
          </cell>
          <cell r="K4140">
            <v>1.3941198323085366</v>
          </cell>
          <cell r="L4140">
            <v>23.527911615059651</v>
          </cell>
          <cell r="M4140">
            <v>27551919.610573996</v>
          </cell>
          <cell r="N4140">
            <v>0.91795860992270129</v>
          </cell>
          <cell r="O4140">
            <v>59.600078766168593</v>
          </cell>
          <cell r="P4140"/>
          <cell r="Q4140">
            <v>124981.73132994</v>
          </cell>
        </row>
        <row r="4141">
          <cell r="D4141">
            <v>43221</v>
          </cell>
          <cell r="F4141">
            <v>161725.30520799983</v>
          </cell>
          <cell r="G4141">
            <v>161725.30520799983</v>
          </cell>
          <cell r="H4141">
            <v>1.5144191304774681</v>
          </cell>
          <cell r="I4141">
            <v>10.911027885396962</v>
          </cell>
          <cell r="J4141">
            <v>20879601.807145994</v>
          </cell>
          <cell r="K4141">
            <v>1.3949781344068655</v>
          </cell>
          <cell r="L4141">
            <v>21.014192546735554</v>
          </cell>
          <cell r="M4141">
            <v>27665755.07432</v>
          </cell>
          <cell r="N4141">
            <v>0.92176731366732934</v>
          </cell>
          <cell r="O4141">
            <v>57.730603934676438</v>
          </cell>
          <cell r="P4141"/>
          <cell r="Q4141">
            <v>106790.32108965162</v>
          </cell>
        </row>
        <row r="4142">
          <cell r="D4142">
            <v>43222</v>
          </cell>
          <cell r="F4142">
            <v>128140.30725199849</v>
          </cell>
          <cell r="G4142">
            <v>289865.61245999835</v>
          </cell>
          <cell r="H4142">
            <v>1.3571717431987729</v>
          </cell>
          <cell r="I4142">
            <v>18.815798494978786</v>
          </cell>
          <cell r="J4142">
            <v>21007742.114397991</v>
          </cell>
          <cell r="K4142">
            <v>1.3935963385724079</v>
          </cell>
          <cell r="L4142">
            <v>21.086497371468084</v>
          </cell>
          <cell r="M4142">
            <v>27759333.534939993</v>
          </cell>
          <cell r="N4142">
            <v>0.92490121532993108</v>
          </cell>
          <cell r="O4142">
            <v>57.339477329643486</v>
          </cell>
          <cell r="P4142"/>
          <cell r="Q4142">
            <v>106790.32108965162</v>
          </cell>
        </row>
        <row r="4143">
          <cell r="D4143">
            <v>43223</v>
          </cell>
          <cell r="F4143">
            <v>130102.32026000127</v>
          </cell>
          <cell r="G4143">
            <v>419967.93271999963</v>
          </cell>
          <cell r="H4143">
            <v>1.3108801385581001</v>
          </cell>
          <cell r="I4143">
            <v>21.917138460419228</v>
          </cell>
          <cell r="J4143">
            <v>21137844.434657991</v>
          </cell>
          <cell r="K4143">
            <v>1.3923632218399395</v>
          </cell>
          <cell r="L4143">
            <v>21.151206059265814</v>
          </cell>
          <cell r="M4143">
            <v>27851986.263115991</v>
          </cell>
          <cell r="N4143">
            <v>0.92800438118660999</v>
          </cell>
          <cell r="O4143">
            <v>56.952781315704648</v>
          </cell>
          <cell r="P4143"/>
          <cell r="Q4143">
            <v>106790.32108965162</v>
          </cell>
        </row>
        <row r="4144">
          <cell r="D4144">
            <v>43224</v>
          </cell>
          <cell r="F4144">
            <v>132978.24705199886</v>
          </cell>
          <cell r="G4144">
            <v>552946.17977199843</v>
          </cell>
          <cell r="H4144">
            <v>1.2944669847649259</v>
          </cell>
          <cell r="I4144">
            <v>23.112003361915612</v>
          </cell>
          <cell r="J4144">
            <v>21270822.68170999</v>
          </cell>
          <cell r="K4144">
            <v>1.3913354481158</v>
          </cell>
          <cell r="L4144">
            <v>21.205271863885301</v>
          </cell>
          <cell r="M4144">
            <v>27957704.702675991</v>
          </cell>
          <cell r="N4144">
            <v>0.93154300068149953</v>
          </cell>
          <cell r="O4144">
            <v>56.512588219439785</v>
          </cell>
          <cell r="P4144"/>
          <cell r="Q4144">
            <v>106790.32108965162</v>
          </cell>
        </row>
        <row r="4145">
          <cell r="D4145">
            <v>43225</v>
          </cell>
          <cell r="F4145">
            <v>121637.21203200132</v>
          </cell>
          <cell r="G4145">
            <v>674583.39180399978</v>
          </cell>
          <cell r="H4145">
            <v>1.2633792743027334</v>
          </cell>
          <cell r="I4145">
            <v>25.516762968394858</v>
          </cell>
          <cell r="J4145">
            <v>21392459.893741991</v>
          </cell>
          <cell r="K4145">
            <v>1.3895852561332538</v>
          </cell>
          <cell r="L4145">
            <v>21.297618354875159</v>
          </cell>
          <cell r="M4145">
            <v>28022184.999157995</v>
          </cell>
          <cell r="N4145">
            <v>0.93370767564615287</v>
          </cell>
          <cell r="O4145">
            <v>56.243732619864787</v>
          </cell>
          <cell r="P4145"/>
          <cell r="Q4145">
            <v>106790.32108965162</v>
          </cell>
        </row>
        <row r="4146">
          <cell r="D4146">
            <v>43226</v>
          </cell>
          <cell r="F4146">
            <v>137344.5447020001</v>
          </cell>
          <cell r="G4146">
            <v>811927.93650599988</v>
          </cell>
          <cell r="H4146">
            <v>1.2671684228516953</v>
          </cell>
          <cell r="I4146">
            <v>25.213607552649886</v>
          </cell>
          <cell r="J4146">
            <v>21529804.438443992</v>
          </cell>
          <cell r="K4146">
            <v>1.3888724470979905</v>
          </cell>
          <cell r="L4146">
            <v>21.335329308953021</v>
          </cell>
          <cell r="M4146">
            <v>28105211.172749992</v>
          </cell>
          <cell r="N4146">
            <v>0.93649039073162144</v>
          </cell>
          <cell r="O4146">
            <v>55.898609271138014</v>
          </cell>
          <cell r="P4146"/>
          <cell r="Q4146">
            <v>106790.32108965162</v>
          </cell>
        </row>
        <row r="4147">
          <cell r="D4147">
            <v>43227</v>
          </cell>
          <cell r="F4147">
            <v>105712.25961999892</v>
          </cell>
          <cell r="G4147">
            <v>917640.19612599886</v>
          </cell>
          <cell r="H4147">
            <v>1.2275593448153013</v>
          </cell>
          <cell r="I4147">
            <v>28.522454280618469</v>
          </cell>
          <cell r="J4147">
            <v>21635516.698063992</v>
          </cell>
          <cell r="K4147">
            <v>1.3861427768687271</v>
          </cell>
          <cell r="L4147">
            <v>21.480281205397624</v>
          </cell>
          <cell r="M4147">
            <v>28155266.81399199</v>
          </cell>
          <cell r="N4147">
            <v>0.93817457618815125</v>
          </cell>
          <cell r="O4147">
            <v>55.690008892630203</v>
          </cell>
          <cell r="P4147"/>
          <cell r="Q4147">
            <v>106790.32108965162</v>
          </cell>
        </row>
        <row r="4148">
          <cell r="D4148">
            <v>43228</v>
          </cell>
          <cell r="F4148">
            <v>145717.79165999999</v>
          </cell>
          <cell r="G4148">
            <v>1063357.9877859987</v>
          </cell>
          <cell r="H4148">
            <v>1.2446797342397937</v>
          </cell>
          <cell r="I4148">
            <v>27.054182595731856</v>
          </cell>
          <cell r="J4148">
            <v>21781234.489723992</v>
          </cell>
          <cell r="K4148">
            <v>1.3859958594176143</v>
          </cell>
          <cell r="L4148">
            <v>21.488107169619042</v>
          </cell>
          <cell r="M4148">
            <v>28261079.868305989</v>
          </cell>
          <cell r="N4148">
            <v>0.94171677074836957</v>
          </cell>
          <cell r="O4148">
            <v>55.251992112678529</v>
          </cell>
          <cell r="P4148"/>
          <cell r="Q4148">
            <v>106790.32108965162</v>
          </cell>
        </row>
        <row r="4149">
          <cell r="D4149">
            <v>43229</v>
          </cell>
          <cell r="F4149">
            <v>132127.42509399989</v>
          </cell>
          <cell r="G4149">
            <v>1195485.4128799986</v>
          </cell>
          <cell r="H4149">
            <v>1.243855353058714</v>
          </cell>
          <cell r="I4149">
            <v>27.123549787859226</v>
          </cell>
          <cell r="J4149">
            <v>21913361.914817993</v>
          </cell>
          <cell r="K4149">
            <v>1.384991972169465</v>
          </cell>
          <cell r="L4149">
            <v>21.541648549155301</v>
          </cell>
          <cell r="M4149">
            <v>28348222.625883989</v>
          </cell>
          <cell r="N4149">
            <v>0.94463694517098962</v>
          </cell>
          <cell r="O4149">
            <v>54.891647275833733</v>
          </cell>
          <cell r="P4149"/>
          <cell r="Q4149">
            <v>106790.32108965162</v>
          </cell>
        </row>
        <row r="4150">
          <cell r="D4150">
            <v>43230</v>
          </cell>
          <cell r="F4150">
            <v>120998.84701200124</v>
          </cell>
          <cell r="G4150">
            <v>1316484.2598919999</v>
          </cell>
          <cell r="H4150">
            <v>1.2327748867678718</v>
          </cell>
          <cell r="I4150">
            <v>28.068992847348838</v>
          </cell>
          <cell r="J4150">
            <v>22034360.761829995</v>
          </cell>
          <cell r="K4150">
            <v>1.3833029005718942</v>
          </cell>
          <cell r="L4150">
            <v>21.631995944410498</v>
          </cell>
          <cell r="M4150">
            <v>28416729.723429993</v>
          </cell>
          <cell r="N4150">
            <v>0.94693622126321253</v>
          </cell>
          <cell r="O4150">
            <v>54.608418935315072</v>
          </cell>
          <cell r="P4150"/>
          <cell r="Q4150">
            <v>106790.32108965162</v>
          </cell>
        </row>
        <row r="4151">
          <cell r="D4151">
            <v>43231</v>
          </cell>
          <cell r="F4151">
            <v>102259.85699999903</v>
          </cell>
          <cell r="G4151">
            <v>1418744.1168919988</v>
          </cell>
          <cell r="H4151">
            <v>1.2077568133819472</v>
          </cell>
          <cell r="I4151">
            <v>30.293499634332257</v>
          </cell>
          <cell r="J4151">
            <v>22136620.618829995</v>
          </cell>
          <cell r="K4151">
            <v>1.3804677388039739</v>
          </cell>
          <cell r="L4151">
            <v>21.784388647743068</v>
          </cell>
          <cell r="M4151">
            <v>28433447.160025995</v>
          </cell>
          <cell r="N4151">
            <v>0.94750975027042728</v>
          </cell>
          <cell r="O4151">
            <v>54.537840881533604</v>
          </cell>
          <cell r="P4151"/>
          <cell r="Q4151">
            <v>106790.32108965162</v>
          </cell>
        </row>
        <row r="4152">
          <cell r="D4152">
            <v>43232</v>
          </cell>
          <cell r="F4152">
            <v>136625.66195999944</v>
          </cell>
          <cell r="G4152">
            <v>1555369.7788519983</v>
          </cell>
          <cell r="H4152">
            <v>1.2137256159090861</v>
          </cell>
          <cell r="I4152">
            <v>29.751452957317849</v>
          </cell>
          <cell r="J4152">
            <v>22273246.280789994</v>
          </cell>
          <cell r="K4152">
            <v>1.379799006682491</v>
          </cell>
          <cell r="L4152">
            <v>21.820469443071879</v>
          </cell>
          <cell r="M4152">
            <v>28512691.489903994</v>
          </cell>
          <cell r="N4152">
            <v>0.95016696739406492</v>
          </cell>
          <cell r="O4152">
            <v>54.211219282790204</v>
          </cell>
          <cell r="P4152"/>
          <cell r="Q4152">
            <v>106790.32108965162</v>
          </cell>
        </row>
        <row r="4153">
          <cell r="D4153">
            <v>43233</v>
          </cell>
          <cell r="F4153">
            <v>128660.54245799979</v>
          </cell>
          <cell r="G4153">
            <v>1684030.3213099982</v>
          </cell>
          <cell r="H4153">
            <v>1.2130387157294154</v>
          </cell>
          <cell r="I4153">
            <v>29.813471245696132</v>
          </cell>
          <cell r="J4153">
            <v>22401906.823247995</v>
          </cell>
          <cell r="K4153">
            <v>1.3786488783492865</v>
          </cell>
          <cell r="L4153">
            <v>21.882644986817056</v>
          </cell>
          <cell r="M4153">
            <v>28547644.425301995</v>
          </cell>
          <cell r="N4153">
            <v>0.95134826914437998</v>
          </cell>
          <cell r="O4153">
            <v>54.06621597615748</v>
          </cell>
          <cell r="P4153"/>
          <cell r="Q4153">
            <v>106790.32108965162</v>
          </cell>
        </row>
        <row r="4154">
          <cell r="D4154">
            <v>43234</v>
          </cell>
          <cell r="F4154">
            <v>130089.30832800001</v>
          </cell>
          <cell r="G4154">
            <v>1814119.6296379981</v>
          </cell>
          <cell r="H4154">
            <v>1.2134055991533865</v>
          </cell>
          <cell r="I4154">
            <v>29.780334675386054</v>
          </cell>
          <cell r="J4154">
            <v>22531996.131575994</v>
          </cell>
          <cell r="K4154">
            <v>1.3776011231252148</v>
          </cell>
          <cell r="L4154">
            <v>21.939420172574419</v>
          </cell>
          <cell r="M4154">
            <v>28515121.389083993</v>
          </cell>
          <cell r="N4154">
            <v>0.95028094080261616</v>
          </cell>
          <cell r="O4154">
            <v>54.197223747481019</v>
          </cell>
          <cell r="P4154"/>
          <cell r="Q4154">
            <v>106790.32108965162</v>
          </cell>
        </row>
        <row r="4155">
          <cell r="D4155">
            <v>43235</v>
          </cell>
          <cell r="F4155">
            <v>99303.679692001751</v>
          </cell>
          <cell r="G4155">
            <v>1913423.3093299998</v>
          </cell>
          <cell r="H4155">
            <v>1.1945048264087903</v>
          </cell>
          <cell r="I4155">
            <v>31.522304400507839</v>
          </cell>
          <cell r="J4155">
            <v>22631299.811267994</v>
          </cell>
          <cell r="K4155">
            <v>1.3746969442771975</v>
          </cell>
          <cell r="L4155">
            <v>22.097459035467047</v>
          </cell>
          <cell r="M4155">
            <v>28540386.310475994</v>
          </cell>
          <cell r="N4155">
            <v>0.95113942194882806</v>
          </cell>
          <cell r="O4155">
            <v>54.091842591207715</v>
          </cell>
          <cell r="P4155"/>
          <cell r="Q4155">
            <v>106790.32108965162</v>
          </cell>
        </row>
        <row r="4156">
          <cell r="D4156">
            <v>43236</v>
          </cell>
          <cell r="F4156">
            <v>88953.409671998335</v>
          </cell>
          <cell r="G4156">
            <v>2002376.7190019982</v>
          </cell>
          <cell r="H4156">
            <v>1.171909061239373</v>
          </cell>
          <cell r="I4156">
            <v>33.697760828499227</v>
          </cell>
          <cell r="J4156">
            <v>22720253.220939994</v>
          </cell>
          <cell r="K4156">
            <v>1.3712055439274127</v>
          </cell>
          <cell r="L4156">
            <v>22.288758571053059</v>
          </cell>
          <cell r="M4156">
            <v>28562967.327507995</v>
          </cell>
          <cell r="N4156">
            <v>0.95190848732233457</v>
          </cell>
          <cell r="O4156">
            <v>53.997493816475995</v>
          </cell>
          <cell r="P4156"/>
          <cell r="Q4156">
            <v>106790.32108965162</v>
          </cell>
        </row>
        <row r="4157">
          <cell r="D4157">
            <v>43237</v>
          </cell>
          <cell r="F4157">
            <v>87102.957502001009</v>
          </cell>
          <cell r="G4157">
            <v>2089479.6765039992</v>
          </cell>
          <cell r="H4157">
            <v>1.1509523330577198</v>
          </cell>
          <cell r="I4157">
            <v>35.80475763441062</v>
          </cell>
          <cell r="J4157">
            <v>22807356.178441994</v>
          </cell>
          <cell r="K4157">
            <v>1.3676478966139392</v>
          </cell>
          <cell r="L4157">
            <v>22.485160209043741</v>
          </cell>
          <cell r="M4157">
            <v>28458102.057737995</v>
          </cell>
          <cell r="N4157">
            <v>0.94843014575149742</v>
          </cell>
          <cell r="O4157">
            <v>54.424637120485798</v>
          </cell>
          <cell r="P4157"/>
          <cell r="Q4157">
            <v>106790.32108965162</v>
          </cell>
        </row>
        <row r="4158">
          <cell r="D4158">
            <v>43238</v>
          </cell>
          <cell r="F4158">
            <v>84905.243687999158</v>
          </cell>
          <cell r="G4158">
            <v>2174384.9201919981</v>
          </cell>
          <cell r="H4158">
            <v>1.1311808130202787</v>
          </cell>
          <cell r="I4158">
            <v>37.869700765821044</v>
          </cell>
          <cell r="J4158">
            <v>22892261.422129992</v>
          </cell>
          <cell r="K4158">
            <v>1.3640045757990995</v>
          </cell>
          <cell r="L4158">
            <v>22.6878387181637</v>
          </cell>
          <cell r="M4158">
            <v>28475563.735117994</v>
          </cell>
          <cell r="N4158">
            <v>0.94902857433828292</v>
          </cell>
          <cell r="O4158">
            <v>54.351073186363429</v>
          </cell>
          <cell r="P4158"/>
          <cell r="Q4158">
            <v>106790.32108965162</v>
          </cell>
        </row>
        <row r="4159">
          <cell r="D4159">
            <v>43239</v>
          </cell>
          <cell r="F4159">
            <v>106684.03058400047</v>
          </cell>
          <cell r="G4159">
            <v>2281068.9507759986</v>
          </cell>
          <cell r="H4159">
            <v>1.1242241744583694</v>
          </cell>
          <cell r="I4159">
            <v>38.613646163021983</v>
          </cell>
          <cell r="J4159">
            <v>22998945.452713992</v>
          </cell>
          <cell r="K4159">
            <v>1.3616967813729328</v>
          </cell>
          <cell r="L4159">
            <v>22.817034844932817</v>
          </cell>
          <cell r="M4159">
            <v>28510449.062253993</v>
          </cell>
          <cell r="N4159">
            <v>0.95020772612280913</v>
          </cell>
          <cell r="O4159">
            <v>54.206214120748264</v>
          </cell>
          <cell r="P4159"/>
          <cell r="Q4159">
            <v>106790.32108965162</v>
          </cell>
        </row>
        <row r="4160">
          <cell r="D4160">
            <v>43240</v>
          </cell>
          <cell r="F4160">
            <v>94506.067524000129</v>
          </cell>
          <cell r="G4160">
            <v>2375575.0182999987</v>
          </cell>
          <cell r="H4160">
            <v>1.1122613894501157</v>
          </cell>
          <cell r="I4160">
            <v>39.913611083231196</v>
          </cell>
          <cell r="J4160">
            <v>23093451.520237993</v>
          </cell>
          <cell r="K4160">
            <v>1.3587014971461586</v>
          </cell>
          <cell r="L4160">
            <v>22.985662308544065</v>
          </cell>
          <cell r="M4160">
            <v>28529308.739249993</v>
          </cell>
          <cell r="N4160">
            <v>0.95085280026377317</v>
          </cell>
          <cell r="O4160">
            <v>54.127018923149706</v>
          </cell>
          <cell r="P4160"/>
          <cell r="Q4160">
            <v>106790.32108965162</v>
          </cell>
        </row>
        <row r="4161">
          <cell r="D4161">
            <v>43241</v>
          </cell>
          <cell r="F4161">
            <v>111658.29537600005</v>
          </cell>
          <cell r="G4161">
            <v>2487233.3136759987</v>
          </cell>
          <cell r="H4161">
            <v>1.1090862954161134</v>
          </cell>
          <cell r="I4161">
            <v>40.262956925458852</v>
          </cell>
          <cell r="J4161">
            <v>23205109.815613993</v>
          </cell>
          <cell r="K4161">
            <v>1.3567464658008739</v>
          </cell>
          <cell r="L4161">
            <v>23.096302797683222</v>
          </cell>
          <cell r="M4161">
            <v>28583199.723387994</v>
          </cell>
          <cell r="N4161">
            <v>0.95266547486751896</v>
          </cell>
          <cell r="O4161">
            <v>53.904679194378659</v>
          </cell>
          <cell r="P4161"/>
          <cell r="Q4161">
            <v>106790.32108965162</v>
          </cell>
        </row>
        <row r="4162">
          <cell r="D4162">
            <v>43242</v>
          </cell>
          <cell r="F4162">
            <v>106237.51120600081</v>
          </cell>
          <cell r="G4162">
            <v>2593470.8248819998</v>
          </cell>
          <cell r="H4162">
            <v>1.1038925278225411</v>
          </cell>
          <cell r="I4162">
            <v>40.838250656018381</v>
          </cell>
          <cell r="J4162">
            <v>23311347.326819994</v>
          </cell>
          <cell r="K4162">
            <v>1.3545007230296418</v>
          </cell>
          <cell r="L4162">
            <v>23.223959321323996</v>
          </cell>
          <cell r="M4162">
            <v>28641878.103461996</v>
          </cell>
          <cell r="N4162">
            <v>0.95463777699924668</v>
          </cell>
          <cell r="O4162">
            <v>53.663101786348832</v>
          </cell>
          <cell r="P4162"/>
          <cell r="Q4162">
            <v>106790.32108965162</v>
          </cell>
        </row>
        <row r="4163">
          <cell r="D4163">
            <v>43243</v>
          </cell>
          <cell r="F4163">
            <v>88031.645835999268</v>
          </cell>
          <cell r="G4163">
            <v>2681502.4707179992</v>
          </cell>
          <cell r="H4163">
            <v>1.091738115913939</v>
          </cell>
          <cell r="I4163">
            <v>42.202828757677665</v>
          </cell>
          <cell r="J4163">
            <v>23399378.972655993</v>
          </cell>
          <cell r="K4163">
            <v>1.3512313538695442</v>
          </cell>
          <cell r="L4163">
            <v>23.410883611189661</v>
          </cell>
          <cell r="M4163">
            <v>28684397.117171995</v>
          </cell>
          <cell r="N4163">
            <v>0.95607154435301367</v>
          </cell>
          <cell r="O4163">
            <v>53.487714759350816</v>
          </cell>
          <cell r="P4163"/>
          <cell r="Q4163">
            <v>106790.32108965162</v>
          </cell>
        </row>
        <row r="4164">
          <cell r="D4164">
            <v>43244</v>
          </cell>
          <cell r="F4164">
            <v>114124.41026600068</v>
          </cell>
          <cell r="G4164">
            <v>2795626.8809839999</v>
          </cell>
          <cell r="H4164">
            <v>1.0907772557078781</v>
          </cell>
          <cell r="I4164">
            <v>42.3117777549338</v>
          </cell>
          <cell r="J4164">
            <v>23513503.382921994</v>
          </cell>
          <cell r="K4164">
            <v>1.3494995903460827</v>
          </cell>
          <cell r="L4164">
            <v>23.510416886816564</v>
          </cell>
          <cell r="M4164">
            <v>28757529.274977997</v>
          </cell>
          <cell r="N4164">
            <v>0.9585257372900946</v>
          </cell>
          <cell r="O4164">
            <v>53.187957748647548</v>
          </cell>
          <cell r="P4164"/>
          <cell r="Q4164">
            <v>106790.32108965162</v>
          </cell>
        </row>
        <row r="4165">
          <cell r="D4165">
            <v>43245</v>
          </cell>
          <cell r="F4165">
            <v>107274.22800799881</v>
          </cell>
          <cell r="G4165">
            <v>2902901.1089919987</v>
          </cell>
          <cell r="H4165">
            <v>1.0873274204522645</v>
          </cell>
          <cell r="I4165">
            <v>42.704217113612955</v>
          </cell>
          <cell r="J4165">
            <v>23620777.610929992</v>
          </cell>
          <cell r="K4165">
            <v>1.3473981709435014</v>
          </cell>
          <cell r="L4165">
            <v>23.631681792809932</v>
          </cell>
          <cell r="M4165">
            <v>28800346.680675995</v>
          </cell>
          <cell r="N4165">
            <v>0.95996956792750776</v>
          </cell>
          <cell r="O4165">
            <v>53.011880187886874</v>
          </cell>
          <cell r="P4165"/>
          <cell r="Q4165">
            <v>106790.32108965162</v>
          </cell>
        </row>
        <row r="4166">
          <cell r="D4166">
            <v>43246</v>
          </cell>
          <cell r="F4166">
            <v>136315.77750000026</v>
          </cell>
          <cell r="G4166">
            <v>3039216.886491999</v>
          </cell>
          <cell r="H4166">
            <v>1.0946025443133216</v>
          </cell>
          <cell r="I4166">
            <v>41.878964055742053</v>
          </cell>
          <cell r="J4166">
            <v>23757093.388429992</v>
          </cell>
          <cell r="K4166">
            <v>1.346968783124662</v>
          </cell>
          <cell r="L4166">
            <v>23.656525749424627</v>
          </cell>
          <cell r="M4166">
            <v>28869182.837297991</v>
          </cell>
          <cell r="N4166">
            <v>0.96228071754032363</v>
          </cell>
          <cell r="O4166">
            <v>52.730461291667233</v>
          </cell>
          <cell r="P4166"/>
          <cell r="Q4166">
            <v>106790.32108965162</v>
          </cell>
        </row>
        <row r="4167">
          <cell r="D4167">
            <v>43247</v>
          </cell>
          <cell r="F4167">
            <v>113514.45925200047</v>
          </cell>
          <cell r="G4167">
            <v>3152731.3457439994</v>
          </cell>
          <cell r="H4167">
            <v>1.0934308130988792</v>
          </cell>
          <cell r="I4167">
            <v>42.011277329839679</v>
          </cell>
          <cell r="J4167">
            <v>23870607.847681992</v>
          </cell>
          <cell r="K4167">
            <v>1.3452595653425292</v>
          </cell>
          <cell r="L4167">
            <v>23.755640499352605</v>
          </cell>
          <cell r="M4167">
            <v>28947562.619689994</v>
          </cell>
          <cell r="N4167">
            <v>0.96491006542342461</v>
          </cell>
          <cell r="O4167">
            <v>52.41095305957009</v>
          </cell>
          <cell r="P4167"/>
          <cell r="Q4167">
            <v>106790.32108965162</v>
          </cell>
        </row>
        <row r="4168">
          <cell r="D4168">
            <v>43248</v>
          </cell>
          <cell r="F4168">
            <v>133854.37754600059</v>
          </cell>
          <cell r="G4168">
            <v>3286585.7232900001</v>
          </cell>
          <cell r="H4168">
            <v>1.0991451317721137</v>
          </cell>
          <cell r="I4168">
            <v>41.368221997203889</v>
          </cell>
          <cell r="J4168">
            <v>24004462.225227993</v>
          </cell>
          <cell r="K4168">
            <v>1.3447102231750192</v>
          </cell>
          <cell r="L4168">
            <v>23.787571076204372</v>
          </cell>
          <cell r="M4168">
            <v>29014879.391651995</v>
          </cell>
          <cell r="N4168">
            <v>0.96717073453800029</v>
          </cell>
          <cell r="O4168">
            <v>52.136816252976701</v>
          </cell>
          <cell r="P4168"/>
          <cell r="Q4168">
            <v>106790.32108965162</v>
          </cell>
        </row>
        <row r="4169">
          <cell r="D4169">
            <v>43249</v>
          </cell>
          <cell r="F4169">
            <v>196811.5773079987</v>
          </cell>
          <cell r="G4169">
            <v>3483397.3005979988</v>
          </cell>
          <cell r="H4169">
            <v>1.1247943359552512</v>
          </cell>
          <cell r="I4169">
            <v>38.552337592853156</v>
          </cell>
          <cell r="J4169">
            <v>24201273.802535992</v>
          </cell>
          <cell r="K4169">
            <v>1.3476732521247596</v>
          </cell>
          <cell r="L4169">
            <v>23.61577757663683</v>
          </cell>
          <cell r="M4169">
            <v>29150386.470675994</v>
          </cell>
          <cell r="N4169">
            <v>0.97170455089896357</v>
          </cell>
          <cell r="O4169">
            <v>51.588665307027128</v>
          </cell>
          <cell r="P4169"/>
          <cell r="Q4169">
            <v>106790.32108965162</v>
          </cell>
        </row>
        <row r="4170">
          <cell r="D4170">
            <v>43250</v>
          </cell>
          <cell r="F4170">
            <v>102414.24729200045</v>
          </cell>
          <cell r="G4170">
            <v>3585811.5478899991</v>
          </cell>
          <cell r="H4170">
            <v>1.1192685851743915</v>
          </cell>
          <cell r="I4170">
            <v>39.149014139737105</v>
          </cell>
          <cell r="J4170">
            <v>24303688.049827993</v>
          </cell>
          <cell r="K4170">
            <v>1.3453757095218184</v>
          </cell>
          <cell r="L4170">
            <v>23.748894288120393</v>
          </cell>
          <cell r="M4170">
            <v>29190769.523437995</v>
          </cell>
          <cell r="N4170">
            <v>0.97306758721259212</v>
          </cell>
          <cell r="O4170">
            <v>51.42430717639391</v>
          </cell>
          <cell r="P4170"/>
          <cell r="Q4170">
            <v>106790.32108965162</v>
          </cell>
        </row>
        <row r="4171">
          <cell r="D4171">
            <v>43251</v>
          </cell>
          <cell r="E4171" t="str">
            <v>*</v>
          </cell>
          <cell r="F4171">
            <v>135244.16343399946</v>
          </cell>
          <cell r="G4171">
            <v>3721055.7113239984</v>
          </cell>
          <cell r="H4171">
            <v>1.1240162402286451</v>
          </cell>
          <cell r="I4171">
            <v>38.636019831381972</v>
          </cell>
          <cell r="J4171">
            <v>24438932.213261992</v>
          </cell>
          <cell r="K4171">
            <v>1.3449118520187002</v>
          </cell>
          <cell r="L4171">
            <v>23.775847128263152</v>
          </cell>
          <cell r="M4171">
            <v>29283440.913741995</v>
          </cell>
          <cell r="N4171">
            <v>0.97617372085054743</v>
          </cell>
          <cell r="O4171">
            <v>51.050535108024299</v>
          </cell>
          <cell r="P4171"/>
          <cell r="Q4171">
            <v>106790.32108965162</v>
          </cell>
        </row>
        <row r="4172">
          <cell r="D4172">
            <v>43252</v>
          </cell>
          <cell r="F4172">
            <v>133537.12503799977</v>
          </cell>
          <cell r="G4172">
            <v>133537.12503799977</v>
          </cell>
          <cell r="H4172">
            <v>2.0747065670071532</v>
          </cell>
          <cell r="I4172">
            <v>1.208353150222774</v>
          </cell>
          <cell r="J4172">
            <v>24572469.33829999</v>
          </cell>
          <cell r="K4172">
            <v>1.3474877108947669</v>
          </cell>
          <cell r="L4172">
            <v>22.076077588915176</v>
          </cell>
          <cell r="M4172">
            <v>29376601.502881993</v>
          </cell>
          <cell r="N4172">
            <v>0.97936823321777722</v>
          </cell>
          <cell r="O4172">
            <v>49.777073898162008</v>
          </cell>
          <cell r="P4172"/>
          <cell r="Q4172">
            <v>64364.342968573328</v>
          </cell>
        </row>
        <row r="4173">
          <cell r="D4173">
            <v>43253</v>
          </cell>
          <cell r="F4173">
            <v>110297.34557600039</v>
          </cell>
          <cell r="G4173">
            <v>243834.47061400017</v>
          </cell>
          <cell r="H4173">
            <v>1.89417353901255</v>
          </cell>
          <cell r="I4173">
            <v>2.247116430510987</v>
          </cell>
          <cell r="J4173">
            <v>24682766.683875989</v>
          </cell>
          <cell r="K4173">
            <v>1.348775526071744</v>
          </cell>
          <cell r="L4173">
            <v>22.001220451668246</v>
          </cell>
          <cell r="M4173">
            <v>29424500.698139992</v>
          </cell>
          <cell r="N4173">
            <v>0.98105424756180104</v>
          </cell>
          <cell r="O4173">
            <v>49.582486410364204</v>
          </cell>
          <cell r="P4173"/>
          <cell r="Q4173">
            <v>64364.342968573328</v>
          </cell>
        </row>
        <row r="4174">
          <cell r="D4174">
            <v>43254</v>
          </cell>
          <cell r="F4174">
            <v>133330.09142200038</v>
          </cell>
          <cell r="G4174">
            <v>377164.56203600054</v>
          </cell>
          <cell r="H4174">
            <v>1.9532790187892062</v>
          </cell>
          <cell r="I4174">
            <v>1.8339137450539056</v>
          </cell>
          <cell r="J4174">
            <v>24816096.775297988</v>
          </cell>
          <cell r="K4174">
            <v>1.3513085139927841</v>
          </cell>
          <cell r="L4174">
            <v>21.854617889141693</v>
          </cell>
          <cell r="M4174">
            <v>29507867.118303992</v>
          </cell>
          <cell r="N4174">
            <v>0.98392320295503566</v>
          </cell>
          <cell r="O4174">
            <v>49.252165093393316</v>
          </cell>
          <cell r="P4174"/>
          <cell r="Q4174">
            <v>64364.342968573328</v>
          </cell>
        </row>
        <row r="4175">
          <cell r="D4175">
            <v>43255</v>
          </cell>
          <cell r="F4175">
            <v>125344.29112600037</v>
          </cell>
          <cell r="G4175">
            <v>502508.85316200089</v>
          </cell>
          <cell r="H4175">
            <v>1.9518138070925268</v>
          </cell>
          <cell r="I4175">
            <v>1.8431752353335273</v>
          </cell>
          <cell r="J4175">
            <v>24941441.06642399</v>
          </cell>
          <cell r="K4175">
            <v>1.3533904773058221</v>
          </cell>
          <cell r="L4175">
            <v>21.734746271453385</v>
          </cell>
          <cell r="M4175">
            <v>29584422.442149993</v>
          </cell>
          <cell r="N4175">
            <v>0.98656554699486787</v>
          </cell>
          <cell r="O4175">
            <v>48.948830571414092</v>
          </cell>
          <cell r="P4175"/>
          <cell r="Q4175">
            <v>64364.342968573328</v>
          </cell>
        </row>
        <row r="4176">
          <cell r="D4176">
            <v>43256</v>
          </cell>
          <cell r="F4176">
            <v>108449.83464799874</v>
          </cell>
          <cell r="G4176">
            <v>610958.68780999957</v>
          </cell>
          <cell r="H4176">
            <v>1.8984383577357655</v>
          </cell>
          <cell r="I4176">
            <v>2.2144151442160198</v>
          </cell>
          <cell r="J4176">
            <v>25049890.901071988</v>
          </cell>
          <cell r="K4176">
            <v>1.3545443998229365</v>
          </cell>
          <cell r="L4176">
            <v>21.668550747149695</v>
          </cell>
          <cell r="M4176">
            <v>29627896.670761991</v>
          </cell>
          <cell r="N4176">
            <v>0.98810510035413013</v>
          </cell>
          <cell r="O4176">
            <v>48.77249485500603</v>
          </cell>
          <cell r="P4176"/>
          <cell r="Q4176">
            <v>64364.342968573328</v>
          </cell>
        </row>
        <row r="4177">
          <cell r="D4177">
            <v>43257</v>
          </cell>
          <cell r="F4177">
            <v>152262.90827200128</v>
          </cell>
          <cell r="G4177">
            <v>763221.59608200088</v>
          </cell>
          <cell r="H4177">
            <v>1.9763054119749013</v>
          </cell>
          <cell r="I4177">
            <v>1.6943369728581237</v>
          </cell>
          <cell r="J4177">
            <v>25202153.80934399</v>
          </cell>
          <cell r="K4177">
            <v>1.3580512430720126</v>
          </cell>
          <cell r="L4177">
            <v>21.468438870611529</v>
          </cell>
          <cell r="M4177">
            <v>29712466.965349991</v>
          </cell>
          <cell r="N4177">
            <v>0.99101563242388946</v>
          </cell>
          <cell r="O4177">
            <v>48.439948928767507</v>
          </cell>
          <cell r="P4177"/>
          <cell r="Q4177">
            <v>64364.342968573328</v>
          </cell>
        </row>
        <row r="4178">
          <cell r="D4178">
            <v>43258</v>
          </cell>
          <cell r="F4178">
            <v>122532.01015199907</v>
          </cell>
          <cell r="G4178">
            <v>885753.60623399995</v>
          </cell>
          <cell r="H4178">
            <v>1.9659367846539324</v>
          </cell>
          <cell r="I4178">
            <v>1.7558198455042584</v>
          </cell>
          <cell r="J4178">
            <v>25324685.819495991</v>
          </cell>
          <cell r="K4178">
            <v>1.3599372932459266</v>
          </cell>
          <cell r="L4178">
            <v>21.361472742106614</v>
          </cell>
          <cell r="M4178">
            <v>29803180.359817989</v>
          </cell>
          <cell r="N4178">
            <v>0.99413160633658271</v>
          </cell>
          <cell r="O4178">
            <v>48.085131040842867</v>
          </cell>
          <cell r="P4178"/>
          <cell r="Q4178">
            <v>64364.342968573328</v>
          </cell>
        </row>
        <row r="4179">
          <cell r="D4179">
            <v>43259</v>
          </cell>
          <cell r="F4179">
            <v>155968.60897000076</v>
          </cell>
          <cell r="G4179">
            <v>1041722.2152040007</v>
          </cell>
          <cell r="H4179">
            <v>2.0230964986946156</v>
          </cell>
          <cell r="I4179">
            <v>1.4426514485356812</v>
          </cell>
          <cell r="J4179">
            <v>25480654.428465992</v>
          </cell>
          <cell r="K4179">
            <v>1.3635997134109843</v>
          </cell>
          <cell r="L4179">
            <v>21.155070225900896</v>
          </cell>
          <cell r="M4179">
            <v>29927065.225855991</v>
          </cell>
          <cell r="N4179">
            <v>0.99835473361888782</v>
          </cell>
          <cell r="O4179">
            <v>47.606257716871205</v>
          </cell>
          <cell r="P4179"/>
          <cell r="Q4179">
            <v>64364.342968573328</v>
          </cell>
        </row>
        <row r="4180">
          <cell r="D4180">
            <v>43260</v>
          </cell>
          <cell r="F4180">
            <v>156700.3805899992</v>
          </cell>
          <cell r="G4180">
            <v>1198422.595794</v>
          </cell>
          <cell r="H4180">
            <v>2.0688172994222804</v>
          </cell>
          <cell r="I4180">
            <v>1.2330260404650462</v>
          </cell>
          <cell r="J4180">
            <v>25637354.809055991</v>
          </cell>
          <cell r="K4180">
            <v>1.3672760164372129</v>
          </cell>
          <cell r="L4180">
            <v>20.949616337650532</v>
          </cell>
          <cell r="M4180">
            <v>30049243.29769399</v>
          </cell>
          <cell r="N4180">
            <v>1.0025216856992591</v>
          </cell>
          <cell r="O4180">
            <v>47.136071711399467</v>
          </cell>
          <cell r="P4180"/>
          <cell r="Q4180">
            <v>64364.342968573328</v>
          </cell>
        </row>
        <row r="4181">
          <cell r="D4181">
            <v>43261</v>
          </cell>
          <cell r="F4181">
            <v>160598.38424999965</v>
          </cell>
          <cell r="G4181">
            <v>1359020.9800439996</v>
          </cell>
          <cell r="H4181">
            <v>2.1114500938936924</v>
          </cell>
          <cell r="I4181">
            <v>1.0652624824441514</v>
          </cell>
          <cell r="J4181">
            <v>25797953.193305992</v>
          </cell>
          <cell r="K4181">
            <v>1.3711343417841315</v>
          </cell>
          <cell r="L4181">
            <v>20.735845552404076</v>
          </cell>
          <cell r="M4181">
            <v>30166204.168841988</v>
          </cell>
          <cell r="N4181">
            <v>1.0065153202235213</v>
          </cell>
          <cell r="O4181">
            <v>46.68764394034153</v>
          </cell>
          <cell r="P4181"/>
          <cell r="Q4181">
            <v>64364.342968573328</v>
          </cell>
        </row>
        <row r="4182">
          <cell r="D4182">
            <v>43262</v>
          </cell>
          <cell r="F4182">
            <v>172362.32985200098</v>
          </cell>
          <cell r="G4182">
            <v>1531383.3098960007</v>
          </cell>
          <cell r="H4182">
            <v>2.1629470311531693</v>
          </cell>
          <cell r="I4182">
            <v>0.89299444727695132</v>
          </cell>
          <cell r="J4182">
            <v>25970315.523157991</v>
          </cell>
          <cell r="K4182">
            <v>1.3755894691149122</v>
          </cell>
          <cell r="L4182">
            <v>20.491359757704551</v>
          </cell>
          <cell r="M4182">
            <v>30282950.875039987</v>
          </cell>
          <cell r="N4182">
            <v>1.0105025346797505</v>
          </cell>
          <cell r="O4182">
            <v>46.242124973949615</v>
          </cell>
          <cell r="P4182"/>
          <cell r="Q4182">
            <v>64364.342968573328</v>
          </cell>
        </row>
        <row r="4183">
          <cell r="D4183">
            <v>43263</v>
          </cell>
          <cell r="F4183">
            <v>141860.62300799988</v>
          </cell>
          <cell r="G4183">
            <v>1673243.9329040006</v>
          </cell>
          <cell r="H4183">
            <v>2.1663701978088787</v>
          </cell>
          <cell r="I4183">
            <v>0.8825949860593707</v>
          </cell>
          <cell r="J4183">
            <v>26112176.146165993</v>
          </cell>
          <cell r="K4183">
            <v>1.3784042046515297</v>
          </cell>
          <cell r="L4183">
            <v>20.338186353093747</v>
          </cell>
          <cell r="M4183">
            <v>30392447.15540399</v>
          </cell>
          <cell r="N4183">
            <v>1.0142485151237726</v>
          </cell>
          <cell r="O4183">
            <v>45.825585020698533</v>
          </cell>
          <cell r="P4183"/>
          <cell r="Q4183">
            <v>64364.342968573328</v>
          </cell>
        </row>
        <row r="4184">
          <cell r="D4184">
            <v>43264</v>
          </cell>
          <cell r="F4184">
            <v>134309.81026200042</v>
          </cell>
          <cell r="G4184">
            <v>1807553.743166001</v>
          </cell>
          <cell r="H4184">
            <v>2.1602426004106521</v>
          </cell>
          <cell r="I4184">
            <v>0.90129797098489339</v>
          </cell>
          <cell r="J4184">
            <v>26246485.956427995</v>
          </cell>
          <cell r="K4184">
            <v>1.3808026369032311</v>
          </cell>
          <cell r="L4184">
            <v>20.208453270238003</v>
          </cell>
          <cell r="M4184">
            <v>30501264.226555992</v>
          </cell>
          <cell r="N4184">
            <v>1.0179725085392761</v>
          </cell>
          <cell r="O4184">
            <v>45.413463338993076</v>
          </cell>
          <cell r="P4184"/>
          <cell r="Q4184">
            <v>64364.342968573328</v>
          </cell>
        </row>
        <row r="4185">
          <cell r="D4185">
            <v>43265</v>
          </cell>
          <cell r="F4185">
            <v>154846.86982799877</v>
          </cell>
          <cell r="G4185">
            <v>1962400.6129939999</v>
          </cell>
          <cell r="H4185">
            <v>2.1777814530811681</v>
          </cell>
          <cell r="I4185">
            <v>0.84880451578538407</v>
          </cell>
          <cell r="J4185">
            <v>26401332.826255992</v>
          </cell>
          <cell r="K4185">
            <v>1.3842616700675885</v>
          </cell>
          <cell r="L4185">
            <v>20.022619374146156</v>
          </cell>
          <cell r="M4185">
            <v>30608400.472741984</v>
          </cell>
          <cell r="N4185">
            <v>1.0216410771957609</v>
          </cell>
          <cell r="O4185">
            <v>45.00942623441906</v>
          </cell>
          <cell r="P4185"/>
          <cell r="Q4185">
            <v>64364.342968573328</v>
          </cell>
        </row>
        <row r="4186">
          <cell r="D4186">
            <v>43266</v>
          </cell>
          <cell r="F4186">
            <v>126119.94040400162</v>
          </cell>
          <cell r="G4186">
            <v>2088520.5533980015</v>
          </cell>
          <cell r="H4186">
            <v>2.1632272953963003</v>
          </cell>
          <cell r="I4186">
            <v>0.8921383762978019</v>
          </cell>
          <cell r="J4186">
            <v>26527452.766659994</v>
          </cell>
          <cell r="K4186">
            <v>1.3861963049106678</v>
          </cell>
          <cell r="L4186">
            <v>19.919333106320458</v>
          </cell>
          <cell r="M4186">
            <v>30715797.400589991</v>
          </cell>
          <cell r="N4186">
            <v>1.0253190150828453</v>
          </cell>
          <cell r="O4186">
            <v>44.60632683876922</v>
          </cell>
          <cell r="P4186"/>
          <cell r="Q4186">
            <v>64364.342968573328</v>
          </cell>
        </row>
        <row r="4187">
          <cell r="D4187">
            <v>43267</v>
          </cell>
          <cell r="F4187">
            <v>134166.14112799949</v>
          </cell>
          <cell r="G4187">
            <v>2222686.6945260009</v>
          </cell>
          <cell r="H4187">
            <v>2.1583055462199532</v>
          </cell>
          <cell r="I4187">
            <v>0.90729333429925285</v>
          </cell>
          <cell r="J4187">
            <v>26661618.907787994</v>
          </cell>
          <cell r="K4187">
            <v>1.3885370156995818</v>
          </cell>
          <cell r="L4187">
            <v>19.794988726587771</v>
          </cell>
          <cell r="M4187">
            <v>30845108.232743986</v>
          </cell>
          <cell r="N4187">
            <v>1.0297291932046413</v>
          </cell>
          <cell r="O4187">
            <v>44.125609552392085</v>
          </cell>
          <cell r="P4187"/>
          <cell r="Q4187">
            <v>64364.342968573328</v>
          </cell>
        </row>
        <row r="4188">
          <cell r="D4188">
            <v>43268</v>
          </cell>
          <cell r="F4188">
            <v>101773.68865599892</v>
          </cell>
          <cell r="G4188">
            <v>2324460.3831819999</v>
          </cell>
          <cell r="H4188">
            <v>2.1243588827334068</v>
          </cell>
          <cell r="I4188">
            <v>1.0191557353969372</v>
          </cell>
          <cell r="J4188">
            <v>26763392.596443992</v>
          </cell>
          <cell r="K4188">
            <v>1.3891807236273208</v>
          </cell>
          <cell r="L4188">
            <v>19.760912369524032</v>
          </cell>
          <cell r="M4188">
            <v>30904006.170079987</v>
          </cell>
          <cell r="N4188">
            <v>1.0317893048039388</v>
          </cell>
          <cell r="O4188">
            <v>43.902049352925275</v>
          </cell>
          <cell r="P4188"/>
          <cell r="Q4188">
            <v>64364.342968573328</v>
          </cell>
        </row>
        <row r="4189">
          <cell r="D4189">
            <v>43269</v>
          </cell>
          <cell r="F4189">
            <v>131887.25680799995</v>
          </cell>
          <cell r="G4189">
            <v>2456347.6399900001</v>
          </cell>
          <cell r="H4189">
            <v>2.1201763504966142</v>
          </cell>
          <cell r="I4189">
            <v>1.0338697127429741</v>
          </cell>
          <cell r="J4189">
            <v>26895279.853251994</v>
          </cell>
          <cell r="K4189">
            <v>1.3913780150169848</v>
          </cell>
          <cell r="L4189">
            <v>19.644978732259631</v>
          </cell>
          <cell r="M4189">
            <v>31005775.727505989</v>
          </cell>
          <cell r="N4189">
            <v>1.0352812725333496</v>
          </cell>
          <cell r="O4189">
            <v>43.524569528650481</v>
          </cell>
          <cell r="P4189"/>
          <cell r="Q4189">
            <v>64364.342968573328</v>
          </cell>
        </row>
        <row r="4190">
          <cell r="D4190">
            <v>43270</v>
          </cell>
          <cell r="F4190">
            <v>94370.074128000386</v>
          </cell>
          <cell r="G4190">
            <v>2550717.7141180006</v>
          </cell>
          <cell r="H4190">
            <v>2.0857557857554925</v>
          </cell>
          <cell r="I4190">
            <v>1.163396681024953</v>
          </cell>
          <cell r="J4190">
            <v>26989649.927379996</v>
          </cell>
          <cell r="K4190">
            <v>1.3916262805691599</v>
          </cell>
          <cell r="L4190">
            <v>19.631917184199509</v>
          </cell>
          <cell r="M4190">
            <v>31071441.334261991</v>
          </cell>
          <cell r="N4190">
            <v>1.0375682570427294</v>
          </cell>
          <cell r="O4190">
            <v>43.278353063129046</v>
          </cell>
          <cell r="P4190"/>
          <cell r="Q4190">
            <v>64364.342968573328</v>
          </cell>
        </row>
        <row r="4191">
          <cell r="D4191">
            <v>43271</v>
          </cell>
          <cell r="F4191">
            <v>98643.26889199976</v>
          </cell>
          <cell r="G4191">
            <v>2649360.9830100005</v>
          </cell>
          <cell r="H4191">
            <v>2.058096813249211</v>
          </cell>
          <cell r="I4191">
            <v>1.2792490474951124</v>
          </cell>
          <cell r="J4191">
            <v>27088293.196271997</v>
          </cell>
          <cell r="K4191">
            <v>1.3920925071655026</v>
          </cell>
          <cell r="L4191">
            <v>19.607408964659566</v>
          </cell>
          <cell r="M4191">
            <v>31153708.926043991</v>
          </cell>
          <cell r="N4191">
            <v>1.0404100981717859</v>
          </cell>
          <cell r="O4191">
            <v>42.973518760659225</v>
          </cell>
          <cell r="P4191"/>
          <cell r="Q4191">
            <v>64364.342968573328</v>
          </cell>
        </row>
        <row r="4192">
          <cell r="D4192">
            <v>43272</v>
          </cell>
          <cell r="F4192">
            <v>94469.394864000991</v>
          </cell>
          <cell r="G4192">
            <v>2743830.3778740014</v>
          </cell>
          <cell r="H4192">
            <v>2.0299840470113573</v>
          </cell>
          <cell r="I4192">
            <v>1.4089164230536189</v>
          </cell>
          <cell r="J4192">
            <v>27182762.591135997</v>
          </cell>
          <cell r="K4192">
            <v>1.3923418675270385</v>
          </cell>
          <cell r="L4192">
            <v>19.594311779099105</v>
          </cell>
          <cell r="M4192">
            <v>31205809.226739991</v>
          </cell>
          <cell r="N4192">
            <v>1.0422448972663674</v>
          </cell>
          <cell r="O4192">
            <v>42.777368760309244</v>
          </cell>
          <cell r="P4192"/>
          <cell r="Q4192">
            <v>64364.342968573328</v>
          </cell>
        </row>
        <row r="4193">
          <cell r="D4193">
            <v>43273</v>
          </cell>
          <cell r="F4193">
            <v>97863.587735998837</v>
          </cell>
          <cell r="G4193">
            <v>2841693.9656100003</v>
          </cell>
          <cell r="H4193">
            <v>2.0068239893444586</v>
          </cell>
          <cell r="I4193">
            <v>1.525613063630038</v>
          </cell>
          <cell r="J4193">
            <v>27280626.178871997</v>
          </cell>
          <cell r="K4193">
            <v>1.3927628734487958</v>
          </cell>
          <cell r="L4193">
            <v>19.572216599156722</v>
          </cell>
          <cell r="M4193">
            <v>31278409.074747995</v>
          </cell>
          <cell r="N4193">
            <v>1.0447647584639954</v>
          </cell>
          <cell r="O4193">
            <v>42.508834568151613</v>
          </cell>
          <cell r="P4193"/>
          <cell r="Q4193">
            <v>64364.342968573328</v>
          </cell>
        </row>
        <row r="4194">
          <cell r="D4194">
            <v>43274</v>
          </cell>
          <cell r="F4194">
            <v>70112.905008001442</v>
          </cell>
          <cell r="G4194">
            <v>2911806.8706180016</v>
          </cell>
          <cell r="H4194">
            <v>1.9669322000899774</v>
          </cell>
          <cell r="I4194">
            <v>1.7498216017786228</v>
          </cell>
          <cell r="J4194">
            <v>27350739.08388</v>
          </cell>
          <cell r="K4194">
            <v>1.3917690010547774</v>
          </cell>
          <cell r="L4194">
            <v>19.624411926493678</v>
          </cell>
          <cell r="M4194">
            <v>31331753.853535995</v>
          </cell>
          <cell r="N4194">
            <v>1.0466418600304401</v>
          </cell>
          <cell r="O4194">
            <v>42.309442235991249</v>
          </cell>
          <cell r="P4194"/>
          <cell r="Q4194">
            <v>64364.342968573328</v>
          </cell>
        </row>
        <row r="4195">
          <cell r="D4195">
            <v>43275</v>
          </cell>
          <cell r="F4195">
            <v>80629.059501998752</v>
          </cell>
          <cell r="G4195">
            <v>2992435.9301200002</v>
          </cell>
          <cell r="H4195">
            <v>1.9371724260829564</v>
          </cell>
          <cell r="I4195">
            <v>1.9383315917889887</v>
          </cell>
          <cell r="J4195">
            <v>27431368.143381998</v>
          </cell>
          <cell r="K4195">
            <v>1.391314995576969</v>
          </cell>
          <cell r="L4195">
            <v>19.648295469377054</v>
          </cell>
          <cell r="M4195">
            <v>31387685.417773992</v>
          </cell>
          <cell r="N4195">
            <v>1.0486057232131267</v>
          </cell>
          <cell r="O4195">
            <v>42.101426336098193</v>
          </cell>
          <cell r="P4195"/>
          <cell r="Q4195">
            <v>64364.342968573328</v>
          </cell>
        </row>
        <row r="4196">
          <cell r="D4196">
            <v>43276</v>
          </cell>
          <cell r="F4196">
            <v>99260.723599999823</v>
          </cell>
          <cell r="G4196">
            <v>3091696.6537199998</v>
          </cell>
          <cell r="H4196">
            <v>1.9213723071667543</v>
          </cell>
          <cell r="I4196">
            <v>2.0465359172474273</v>
          </cell>
          <cell r="J4196">
            <v>27530628.866981998</v>
          </cell>
          <cell r="K4196">
            <v>1.3918058650433052</v>
          </cell>
          <cell r="L4196">
            <v>19.622473763705074</v>
          </cell>
          <cell r="M4196">
            <v>31463881.221731991</v>
          </cell>
          <cell r="N4196">
            <v>1.0512469972161893</v>
          </cell>
          <cell r="O4196">
            <v>41.822618514067855</v>
          </cell>
          <cell r="P4196"/>
          <cell r="Q4196">
            <v>64364.342968573328</v>
          </cell>
        </row>
        <row r="4197">
          <cell r="D4197">
            <v>43277</v>
          </cell>
          <cell r="F4197">
            <v>80488.984246000968</v>
          </cell>
          <cell r="G4197">
            <v>3172185.6379660009</v>
          </cell>
          <cell r="H4197">
            <v>1.8955703467887606</v>
          </cell>
          <cell r="I4197">
            <v>2.2363534698575993</v>
          </cell>
          <cell r="J4197">
            <v>27611117.851227999</v>
          </cell>
          <cell r="K4197">
            <v>1.3913476265098819</v>
          </cell>
          <cell r="L4197">
            <v>19.646578029840111</v>
          </cell>
          <cell r="M4197">
            <v>31524100.628847994</v>
          </cell>
          <cell r="N4197">
            <v>1.0533549125637307</v>
          </cell>
          <cell r="O4197">
            <v>41.600905921955409</v>
          </cell>
          <cell r="P4197"/>
          <cell r="Q4197">
            <v>64364.342968573328</v>
          </cell>
        </row>
        <row r="4198">
          <cell r="D4198">
            <v>43278</v>
          </cell>
          <cell r="F4198">
            <v>70639.832656000188</v>
          </cell>
          <cell r="G4198">
            <v>3242825.4706220012</v>
          </cell>
          <cell r="H4198">
            <v>1.8660121663747375</v>
          </cell>
          <cell r="I4198">
            <v>2.4754622185358066</v>
          </cell>
          <cell r="J4198">
            <v>27681757.683883999</v>
          </cell>
          <cell r="K4198">
            <v>1.3903976482549667</v>
          </cell>
          <cell r="L4198">
            <v>19.696631264182063</v>
          </cell>
          <cell r="M4198">
            <v>31565423.90729199</v>
          </cell>
          <cell r="N4198">
            <v>1.0548317539359444</v>
          </cell>
          <cell r="O4198">
            <v>41.445992731025015</v>
          </cell>
          <cell r="P4198"/>
          <cell r="Q4198">
            <v>64364.342968573328</v>
          </cell>
        </row>
        <row r="4199">
          <cell r="D4199">
            <v>43279</v>
          </cell>
          <cell r="F4199">
            <v>76723.105204000327</v>
          </cell>
          <cell r="G4199">
            <v>3319548.5758260014</v>
          </cell>
          <cell r="H4199">
            <v>1.8419407518443265</v>
          </cell>
          <cell r="I4199">
            <v>2.6888488324766757</v>
          </cell>
          <cell r="J4199">
            <v>27758480.789088</v>
          </cell>
          <cell r="K4199">
            <v>1.3897583581721735</v>
          </cell>
          <cell r="L4199">
            <v>19.730377405359391</v>
          </cell>
          <cell r="M4199">
            <v>31607402.765755992</v>
          </cell>
          <cell r="N4199">
            <v>1.0563307740426848</v>
          </cell>
          <cell r="O4199">
            <v>41.289110419405048</v>
          </cell>
          <cell r="P4199"/>
          <cell r="Q4199">
            <v>64364.342968573328</v>
          </cell>
        </row>
        <row r="4200">
          <cell r="D4200">
            <v>43280</v>
          </cell>
          <cell r="F4200">
            <v>84375.995497999102</v>
          </cell>
          <cell r="G4200">
            <v>3403924.5713240006</v>
          </cell>
          <cell r="H4200">
            <v>1.8236294187499222</v>
          </cell>
          <cell r="I4200">
            <v>2.863319155094135</v>
          </cell>
          <cell r="J4200">
            <v>27842856.784585997</v>
          </cell>
          <cell r="K4200">
            <v>1.3895050945455705</v>
          </cell>
          <cell r="L4200">
            <v>19.743760370120413</v>
          </cell>
          <cell r="M4200">
            <v>31660361.425905995</v>
          </cell>
          <cell r="N4200">
            <v>1.0581970495758155</v>
          </cell>
          <cell r="O4200">
            <v>41.094297295032632</v>
          </cell>
          <cell r="P4200"/>
          <cell r="Q4200">
            <v>64364.342968573328</v>
          </cell>
        </row>
        <row r="4201">
          <cell r="D4201">
            <v>43281</v>
          </cell>
          <cell r="E4201" t="str">
            <v>*</v>
          </cell>
          <cell r="F4201">
            <v>94439.170259999344</v>
          </cell>
          <cell r="G4201">
            <v>3498363.7415840002</v>
          </cell>
          <cell r="H4201">
            <v>1.8117504093284065</v>
          </cell>
          <cell r="I4201">
            <v>2.982458618326056</v>
          </cell>
          <cell r="J4201">
            <v>27937295.954845998</v>
          </cell>
          <cell r="K4201">
            <v>1.3897540501414496</v>
          </cell>
          <cell r="L4201">
            <v>19.730604984187984</v>
          </cell>
          <cell r="M4201">
            <v>31707543.484549996</v>
          </cell>
          <cell r="N4201">
            <v>1.0598705738491325</v>
          </cell>
          <cell r="O4201">
            <v>40.920082667655208</v>
          </cell>
          <cell r="P4201"/>
          <cell r="Q4201">
            <v>64364.342968573328</v>
          </cell>
        </row>
        <row r="4202">
          <cell r="D4202">
            <v>43282</v>
          </cell>
          <cell r="E4202"/>
          <cell r="F4202">
            <v>83442.903070001223</v>
          </cell>
          <cell r="G4202">
            <v>83442.903070001223</v>
          </cell>
          <cell r="H4202">
            <v>2.9782956787146087</v>
          </cell>
          <cell r="I4202">
            <v>4.805207250424548E-2</v>
          </cell>
          <cell r="J4202">
            <v>28020738.857916001</v>
          </cell>
          <cell r="K4202">
            <v>1.3919649491806572</v>
          </cell>
          <cell r="L4202">
            <v>18.963585872202636</v>
          </cell>
          <cell r="M4202">
            <v>31773355.498059999</v>
          </cell>
          <cell r="N4202">
            <v>1.0621229139577808</v>
          </cell>
          <cell r="O4202">
            <v>40.566051698393771</v>
          </cell>
          <cell r="P4202"/>
          <cell r="Q4202">
            <v>28016.997662909689</v>
          </cell>
        </row>
        <row r="4203">
          <cell r="D4203">
            <v>43283</v>
          </cell>
          <cell r="E4203"/>
          <cell r="F4203">
            <v>87552.21935599891</v>
          </cell>
          <cell r="G4203">
            <v>170995.12242600013</v>
          </cell>
          <cell r="H4203">
            <v>3.0516318072934001</v>
          </cell>
          <cell r="I4203">
            <v>3.8167801653765654E-2</v>
          </cell>
          <cell r="J4203">
            <v>28108291.077272002</v>
          </cell>
          <cell r="K4203">
            <v>1.3943735542727209</v>
          </cell>
          <cell r="L4203">
            <v>18.838976244956218</v>
          </cell>
          <cell r="M4203">
            <v>31827865.095488001</v>
          </cell>
          <cell r="N4203">
            <v>1.0639976396916329</v>
          </cell>
          <cell r="O4203">
            <v>40.37610438172625</v>
          </cell>
          <cell r="P4203"/>
          <cell r="Q4203">
            <v>28016.997662909689</v>
          </cell>
        </row>
        <row r="4204">
          <cell r="D4204">
            <v>43284</v>
          </cell>
          <cell r="E4204"/>
          <cell r="F4204">
            <v>84880.664732000441</v>
          </cell>
          <cell r="G4204">
            <v>255875.78715800057</v>
          </cell>
          <cell r="H4204">
            <v>3.0442922571100688</v>
          </cell>
          <cell r="I4204">
            <v>3.9054631049351141E-2</v>
          </cell>
          <cell r="J4204">
            <v>28193171.742004003</v>
          </cell>
          <cell r="K4204">
            <v>1.3966431290824679</v>
          </cell>
          <cell r="L4204">
            <v>18.722218358084064</v>
          </cell>
          <cell r="M4204">
            <v>31880281.53748</v>
          </cell>
          <cell r="N4204">
            <v>1.0658025735837093</v>
          </cell>
          <cell r="O4204">
            <v>40.193757928963393</v>
          </cell>
          <cell r="P4204"/>
          <cell r="Q4204">
            <v>28016.997662909689</v>
          </cell>
        </row>
        <row r="4205">
          <cell r="D4205">
            <v>43285</v>
          </cell>
          <cell r="E4205"/>
          <cell r="F4205">
            <v>85820.354398000098</v>
          </cell>
          <cell r="G4205">
            <v>341696.14155600069</v>
          </cell>
          <cell r="H4205">
            <v>3.0490074781313492</v>
          </cell>
          <cell r="I4205">
            <v>3.8482481886081832E-2</v>
          </cell>
          <cell r="J4205">
            <v>28278992.096402004</v>
          </cell>
          <cell r="K4205">
            <v>1.3989528988206528</v>
          </cell>
          <cell r="L4205">
            <v>18.604046676321229</v>
          </cell>
          <cell r="M4205">
            <v>31943726.143152006</v>
          </cell>
          <cell r="N4205">
            <v>1.0679763910862741</v>
          </cell>
          <cell r="O4205">
            <v>39.974836421300019</v>
          </cell>
          <cell r="P4205"/>
          <cell r="Q4205">
            <v>28016.997662909689</v>
          </cell>
        </row>
        <row r="4206">
          <cell r="D4206">
            <v>43286</v>
          </cell>
          <cell r="E4206"/>
          <cell r="F4206">
            <v>69123.795566000466</v>
          </cell>
          <cell r="G4206">
            <v>410819.93712200114</v>
          </cell>
          <cell r="H4206">
            <v>2.9326478308977784</v>
          </cell>
          <cell r="I4206">
            <v>5.5507204439131375E-2</v>
          </cell>
          <cell r="J4206">
            <v>28348115.891968004</v>
          </cell>
          <cell r="K4206">
            <v>1.4004314444376507</v>
          </cell>
          <cell r="L4206">
            <v>18.528747019566115</v>
          </cell>
          <cell r="M4206">
            <v>31993669.116893999</v>
          </cell>
          <cell r="N4206">
            <v>1.0696990003256828</v>
          </cell>
          <cell r="O4206">
            <v>39.801894153508044</v>
          </cell>
          <cell r="P4206"/>
          <cell r="Q4206">
            <v>28016.997662909689</v>
          </cell>
        </row>
        <row r="4207">
          <cell r="D4207">
            <v>43287</v>
          </cell>
          <cell r="E4207"/>
          <cell r="F4207">
            <v>83784.133238000344</v>
          </cell>
          <cell r="G4207">
            <v>494604.07036000147</v>
          </cell>
          <cell r="H4207">
            <v>2.94228570521663</v>
          </cell>
          <cell r="I4207">
            <v>5.3839369135200155E-2</v>
          </cell>
          <cell r="J4207">
            <v>28431900.025206003</v>
          </cell>
          <cell r="K4207">
            <v>1.4026291403978213</v>
          </cell>
          <cell r="L4207">
            <v>18.417318653070801</v>
          </cell>
          <cell r="M4207">
            <v>32056490.607782003</v>
          </cell>
          <cell r="N4207">
            <v>1.0718523905874107</v>
          </cell>
          <cell r="O4207">
            <v>39.586375702683384</v>
          </cell>
          <cell r="P4207"/>
          <cell r="Q4207">
            <v>28016.997662909689</v>
          </cell>
        </row>
        <row r="4208">
          <cell r="D4208">
            <v>43288</v>
          </cell>
          <cell r="E4208"/>
          <cell r="F4208">
            <v>62529.769319999861</v>
          </cell>
          <cell r="G4208">
            <v>557133.83968000137</v>
          </cell>
          <cell r="H4208">
            <v>2.8407950588895705</v>
          </cell>
          <cell r="I4208">
            <v>7.4349249292848807E-2</v>
          </cell>
          <cell r="J4208">
            <v>28494429.794526003</v>
          </cell>
          <cell r="K4208">
            <v>1.4037736766538067</v>
          </cell>
          <cell r="L4208">
            <v>18.359522341046585</v>
          </cell>
          <cell r="M4208">
            <v>32088944.984360002</v>
          </cell>
          <cell r="N4208">
            <v>1.0729905777353335</v>
          </cell>
          <cell r="O4208">
            <v>39.472764750521158</v>
          </cell>
          <cell r="P4208"/>
          <cell r="Q4208">
            <v>28016.997662909689</v>
          </cell>
        </row>
        <row r="4209">
          <cell r="D4209">
            <v>43289</v>
          </cell>
          <cell r="E4209"/>
          <cell r="F4209">
            <v>45655.510867999546</v>
          </cell>
          <cell r="G4209">
            <v>602789.35054800089</v>
          </cell>
          <cell r="H4209">
            <v>2.6893912661544914</v>
          </cell>
          <cell r="I4209">
            <v>0.12107708767328251</v>
          </cell>
          <cell r="J4209">
            <v>28540085.305394001</v>
          </cell>
          <cell r="K4209">
            <v>1.4040848958661254</v>
          </cell>
          <cell r="L4209">
            <v>18.343834226859666</v>
          </cell>
          <cell r="M4209">
            <v>32095528.045758002</v>
          </cell>
          <cell r="N4209">
            <v>1.0732637492529384</v>
          </cell>
          <cell r="O4209">
            <v>39.445528662618187</v>
          </cell>
          <cell r="P4209"/>
          <cell r="Q4209">
            <v>28016.997662909689</v>
          </cell>
        </row>
        <row r="4210">
          <cell r="D4210">
            <v>43290</v>
          </cell>
          <cell r="E4210"/>
          <cell r="F4210">
            <v>73347.079030000401</v>
          </cell>
          <cell r="G4210">
            <v>676136.42957800126</v>
          </cell>
          <cell r="H4210">
            <v>2.6814532683695513</v>
          </cell>
          <cell r="I4210">
            <v>0.12423754148942479</v>
          </cell>
          <cell r="J4210">
            <v>28613432.384424001</v>
          </cell>
          <cell r="K4210">
            <v>1.405755723570856</v>
          </cell>
          <cell r="L4210">
            <v>18.259812347566616</v>
          </cell>
          <cell r="M4210">
            <v>32158422.706437998</v>
          </cell>
          <cell r="N4210">
            <v>1.0754200819486563</v>
          </cell>
          <cell r="O4210">
            <v>39.2309600229271</v>
          </cell>
          <cell r="P4210"/>
          <cell r="Q4210">
            <v>28016.997662909689</v>
          </cell>
        </row>
        <row r="4211">
          <cell r="D4211">
            <v>43291</v>
          </cell>
          <cell r="E4211"/>
          <cell r="F4211">
            <v>71813.322876000209</v>
          </cell>
          <cell r="G4211">
            <v>747949.75245400146</v>
          </cell>
          <cell r="H4211">
            <v>2.6696284928637271</v>
          </cell>
          <cell r="I4211">
            <v>0.12910384515470996</v>
          </cell>
          <cell r="J4211">
            <v>28685245.7073</v>
          </cell>
          <cell r="K4211">
            <v>1.4073467092922145</v>
          </cell>
          <cell r="L4211">
            <v>18.180121679660534</v>
          </cell>
          <cell r="M4211">
            <v>32180521.601084001</v>
          </cell>
          <cell r="N4211">
            <v>1.0762122961552718</v>
          </cell>
          <cell r="O4211">
            <v>39.152319430897911</v>
          </cell>
          <cell r="P4211"/>
          <cell r="Q4211">
            <v>28016.997662909689</v>
          </cell>
        </row>
        <row r="4212">
          <cell r="D4212">
            <v>43292</v>
          </cell>
          <cell r="E4212"/>
          <cell r="F4212">
            <v>57828.826144000297</v>
          </cell>
          <cell r="G4212">
            <v>805778.57859800174</v>
          </cell>
          <cell r="H4212">
            <v>2.6145770127018029</v>
          </cell>
          <cell r="I4212">
            <v>0.15448040545692487</v>
          </cell>
          <cell r="J4212">
            <v>28743074.533443999</v>
          </cell>
          <cell r="K4212">
            <v>1.4082481659177821</v>
          </cell>
          <cell r="L4212">
            <v>18.135105305590237</v>
          </cell>
          <cell r="M4212">
            <v>32234752.93984</v>
          </cell>
          <cell r="N4212">
            <v>1.0780792462549011</v>
          </cell>
          <cell r="O4212">
            <v>38.967397356948844</v>
          </cell>
          <cell r="P4212"/>
          <cell r="Q4212">
            <v>28016.997662909689</v>
          </cell>
        </row>
        <row r="4213">
          <cell r="D4213">
            <v>43293</v>
          </cell>
          <cell r="E4213"/>
          <cell r="F4213">
            <v>67781.152909999786</v>
          </cell>
          <cell r="G4213">
            <v>873559.73150800157</v>
          </cell>
          <cell r="H4213">
            <v>2.598302829168071</v>
          </cell>
          <cell r="I4213">
            <v>0.16292590298938592</v>
          </cell>
          <cell r="J4213">
            <v>28810855.686354</v>
          </cell>
          <cell r="K4213">
            <v>1.4096340904640046</v>
          </cell>
          <cell r="L4213">
            <v>18.066088146209893</v>
          </cell>
          <cell r="M4213">
            <v>32277271.462259997</v>
          </cell>
          <cell r="N4213">
            <v>1.0795546308269559</v>
          </cell>
          <cell r="O4213">
            <v>38.821662233779563</v>
          </cell>
          <cell r="P4213"/>
          <cell r="Q4213">
            <v>28016.997662909689</v>
          </cell>
        </row>
        <row r="4214">
          <cell r="D4214">
            <v>43294</v>
          </cell>
          <cell r="E4214"/>
          <cell r="F4214">
            <v>37368.353595998764</v>
          </cell>
          <cell r="G4214">
            <v>910928.08510400029</v>
          </cell>
          <cell r="H4214">
            <v>2.5010314097505968</v>
          </cell>
          <cell r="I4214">
            <v>0.22433078476314927</v>
          </cell>
          <cell r="J4214">
            <v>28848224.039949998</v>
          </cell>
          <cell r="K4214">
            <v>1.4095302448615319</v>
          </cell>
          <cell r="L4214">
            <v>18.071251451102675</v>
          </cell>
          <cell r="M4214">
            <v>32297776.667797998</v>
          </cell>
          <cell r="N4214">
            <v>1.0802938613444257</v>
          </cell>
          <cell r="O4214">
            <v>38.748776531969511</v>
          </cell>
          <cell r="P4214"/>
          <cell r="Q4214">
            <v>28016.997662909689</v>
          </cell>
        </row>
        <row r="4215">
          <cell r="D4215">
            <v>43295</v>
          </cell>
          <cell r="E4215"/>
          <cell r="F4215">
            <v>22442.121530000586</v>
          </cell>
          <cell r="G4215">
            <v>933370.20663400088</v>
          </cell>
          <cell r="H4215">
            <v>2.3796018858265242</v>
          </cell>
          <cell r="I4215">
            <v>0.33572299278860074</v>
          </cell>
          <cell r="J4215">
            <v>28870666.161479998</v>
          </cell>
          <cell r="K4215">
            <v>1.4086983813539284</v>
          </cell>
          <cell r="L4215">
            <v>18.112659657715547</v>
          </cell>
          <cell r="M4215">
            <v>32307576.819475997</v>
          </cell>
          <cell r="N4215">
            <v>1.0806750853363993</v>
          </cell>
          <cell r="O4215">
            <v>38.711224051734284</v>
          </cell>
          <cell r="P4215"/>
          <cell r="Q4215">
            <v>28016.997662909689</v>
          </cell>
        </row>
        <row r="4216">
          <cell r="D4216">
            <v>43296</v>
          </cell>
          <cell r="E4216"/>
          <cell r="F4216">
            <v>6476.8478000008472</v>
          </cell>
          <cell r="G4216">
            <v>939847.05443400168</v>
          </cell>
          <cell r="H4216">
            <v>2.2363734704717455</v>
          </cell>
          <cell r="I4216">
            <v>0.54295265155140937</v>
          </cell>
          <cell r="J4216">
            <v>28877143.00928</v>
          </cell>
          <cell r="K4216">
            <v>1.407090852386603</v>
          </cell>
          <cell r="L4216">
            <v>18.192916485235997</v>
          </cell>
          <cell r="M4216">
            <v>32295239.766951997</v>
          </cell>
          <cell r="N4216">
            <v>1.080315830087814</v>
          </cell>
          <cell r="O4216">
            <v>38.746611854201895</v>
          </cell>
          <cell r="P4216"/>
          <cell r="Q4216">
            <v>28016.997662909689</v>
          </cell>
        </row>
        <row r="4217">
          <cell r="D4217">
            <v>43297</v>
          </cell>
          <cell r="E4217"/>
          <cell r="F4217">
            <v>7122.1750679984107</v>
          </cell>
          <cell r="G4217">
            <v>946969.22950200015</v>
          </cell>
          <cell r="H4217">
            <v>2.1124881957722352</v>
          </cell>
          <cell r="I4217">
            <v>0.82622333469269948</v>
          </cell>
          <cell r="J4217">
            <v>28884265.184347998</v>
          </cell>
          <cell r="K4217">
            <v>1.4055191084295371</v>
          </cell>
          <cell r="L4217">
            <v>18.271690455097691</v>
          </cell>
          <cell r="M4217">
            <v>32257986.306493994</v>
          </cell>
          <cell r="N4217">
            <v>1.079123013343962</v>
          </cell>
          <cell r="O4217">
            <v>38.864259624328753</v>
          </cell>
          <cell r="P4217"/>
          <cell r="Q4217">
            <v>28016.997662909689</v>
          </cell>
        </row>
        <row r="4218">
          <cell r="D4218">
            <v>43298</v>
          </cell>
          <cell r="E4218"/>
          <cell r="F4218">
            <v>5577.5102060000499</v>
          </cell>
          <cell r="G4218">
            <v>952546.73970800021</v>
          </cell>
          <cell r="H4218">
            <v>1.9999345337945449</v>
          </cell>
          <cell r="I4218">
            <v>1.2131746259705811</v>
          </cell>
          <cell r="J4218">
            <v>28889842.694553997</v>
          </cell>
          <cell r="K4218">
            <v>1.4038765825750592</v>
          </cell>
          <cell r="L4218">
            <v>18.354333691243596</v>
          </cell>
          <cell r="M4218">
            <v>32262557.926331993</v>
          </cell>
          <cell r="N4218">
            <v>1.0793293178185988</v>
          </cell>
          <cell r="O4218">
            <v>38.843895129256154</v>
          </cell>
          <cell r="P4218"/>
          <cell r="Q4218">
            <v>28016.997662909689</v>
          </cell>
        </row>
        <row r="4219">
          <cell r="D4219">
            <v>43299</v>
          </cell>
          <cell r="E4219"/>
          <cell r="F4219">
            <v>6943.6143500001053</v>
          </cell>
          <cell r="G4219">
            <v>959490.35405800026</v>
          </cell>
          <cell r="H4219">
            <v>1.9025957139032348</v>
          </cell>
          <cell r="I4219">
            <v>1.6938552152260922</v>
          </cell>
          <cell r="J4219">
            <v>28896786.308903996</v>
          </cell>
          <cell r="K4219">
            <v>1.4023048174871964</v>
          </cell>
          <cell r="L4219">
            <v>18.433725333340334</v>
          </cell>
          <cell r="M4219">
            <v>32265008.431937989</v>
          </cell>
          <cell r="N4219">
            <v>1.0794646782691444</v>
          </cell>
          <cell r="O4219">
            <v>38.830537360710338</v>
          </cell>
          <cell r="P4219"/>
          <cell r="Q4219">
            <v>28016.997662909689</v>
          </cell>
        </row>
        <row r="4220">
          <cell r="D4220">
            <v>43300</v>
          </cell>
          <cell r="E4220"/>
          <cell r="F4220">
            <v>8042.8851500002056</v>
          </cell>
          <cell r="G4220">
            <v>967533.23920800048</v>
          </cell>
          <cell r="H4220">
            <v>1.8175681304707803</v>
          </cell>
          <cell r="I4220">
            <v>2.2689281853039089</v>
          </cell>
          <cell r="J4220">
            <v>28904829.194053996</v>
          </cell>
          <cell r="K4220">
            <v>1.4007905936151395</v>
          </cell>
          <cell r="L4220">
            <v>18.510496786452901</v>
          </cell>
          <cell r="M4220">
            <v>32256848.61880799</v>
          </cell>
          <cell r="N4220">
            <v>1.0792450535729667</v>
          </cell>
          <cell r="O4220">
            <v>38.852212086216888</v>
          </cell>
          <cell r="P4220"/>
          <cell r="Q4220">
            <v>28016.997662909689</v>
          </cell>
        </row>
        <row r="4221">
          <cell r="D4221">
            <v>43301</v>
          </cell>
          <cell r="E4221"/>
          <cell r="F4221">
            <v>5348.3192739994847</v>
          </cell>
          <cell r="G4221">
            <v>972881.55848199991</v>
          </cell>
          <cell r="H4221">
            <v>1.7362344998335593</v>
          </cell>
          <cell r="I4221">
            <v>3.001559422145017</v>
          </cell>
          <cell r="J4221">
            <v>28910177.513327997</v>
          </cell>
          <cell r="K4221">
            <v>1.3991500686532679</v>
          </cell>
          <cell r="L4221">
            <v>18.593989623097084</v>
          </cell>
          <cell r="M4221">
            <v>32253689.964317989</v>
          </cell>
          <cell r="N4221">
            <v>1.0791927434827131</v>
          </cell>
          <cell r="O4221">
            <v>38.857375723114053</v>
          </cell>
          <cell r="P4221"/>
          <cell r="Q4221">
            <v>28016.997662909689</v>
          </cell>
        </row>
        <row r="4222">
          <cell r="D4222">
            <v>43302</v>
          </cell>
          <cell r="E4222"/>
          <cell r="F4222">
            <v>4324.6602700016811</v>
          </cell>
          <cell r="G4222">
            <v>977206.21875200165</v>
          </cell>
          <cell r="H4222">
            <v>1.6609070687821985</v>
          </cell>
          <cell r="I4222">
            <v>3.8886551005856029</v>
          </cell>
          <cell r="J4222">
            <v>28914502.173597999</v>
          </cell>
          <cell r="K4222">
            <v>1.3974645121372411</v>
          </cell>
          <cell r="L4222">
            <v>18.680119560035024</v>
          </cell>
          <cell r="M4222">
            <v>32246354.889481992</v>
          </cell>
          <cell r="N4222">
            <v>1.0790006803174315</v>
          </cell>
          <cell r="O4222">
            <v>38.876338509456623</v>
          </cell>
          <cell r="P4222"/>
          <cell r="Q4222">
            <v>28016.997662909689</v>
          </cell>
        </row>
        <row r="4223">
          <cell r="D4223">
            <v>43303</v>
          </cell>
          <cell r="E4223"/>
          <cell r="F4223">
            <v>3153.0496419999399</v>
          </cell>
          <cell r="G4223">
            <v>980359.26839400153</v>
          </cell>
          <cell r="H4223">
            <v>1.5905267746084446</v>
          </cell>
          <cell r="I4223">
            <v>4.9499226828453313</v>
          </cell>
          <cell r="J4223">
            <v>28917655.223239999</v>
          </cell>
          <cell r="K4223">
            <v>1.3957269657809419</v>
          </cell>
          <cell r="L4223">
            <v>18.769273418691444</v>
          </cell>
          <cell r="M4223">
            <v>32245927.803805996</v>
          </cell>
          <cell r="N4223">
            <v>1.0790397589674807</v>
          </cell>
          <cell r="O4223">
            <v>38.872479706514781</v>
          </cell>
          <cell r="P4223"/>
          <cell r="Q4223">
            <v>28016.997662909689</v>
          </cell>
        </row>
        <row r="4224">
          <cell r="D4224">
            <v>43304</v>
          </cell>
          <cell r="E4224"/>
          <cell r="F4224">
            <v>61288.159533999846</v>
          </cell>
          <cell r="G4224">
            <v>1041647.4279280014</v>
          </cell>
          <cell r="H4224">
            <v>1.6164836486216783</v>
          </cell>
          <cell r="I4224">
            <v>4.5288709812213774</v>
          </cell>
          <cell r="J4224">
            <v>28978943.382773999</v>
          </cell>
          <cell r="K4224">
            <v>1.396796247011481</v>
          </cell>
          <cell r="L4224">
            <v>18.714364196722101</v>
          </cell>
          <cell r="M4224">
            <v>32295714.566685993</v>
          </cell>
          <cell r="N4224">
            <v>1.0807592217015811</v>
          </cell>
          <cell r="O4224">
            <v>38.702939402463969</v>
          </cell>
          <cell r="P4224"/>
          <cell r="Q4224">
            <v>28016.997662909689</v>
          </cell>
        </row>
        <row r="4225">
          <cell r="D4225">
            <v>43305</v>
          </cell>
          <cell r="E4225"/>
          <cell r="F4225">
            <v>54448.891888000246</v>
          </cell>
          <cell r="G4225">
            <v>1096096.3198160017</v>
          </cell>
          <cell r="H4225">
            <v>1.6301061427718415</v>
          </cell>
          <cell r="I4225">
            <v>4.322215209224856</v>
          </cell>
          <cell r="J4225">
            <v>29033392.274661999</v>
          </cell>
          <cell r="K4225">
            <v>1.3975334333956366</v>
          </cell>
          <cell r="L4225">
            <v>18.676590891561105</v>
          </cell>
          <cell r="M4225">
            <v>32320337.193589997</v>
          </cell>
          <cell r="N4225">
            <v>1.0816367082252147</v>
          </cell>
          <cell r="O4225">
            <v>38.616605133158735</v>
          </cell>
          <cell r="P4225"/>
          <cell r="Q4225">
            <v>28016.997662909689</v>
          </cell>
        </row>
        <row r="4226">
          <cell r="D4226">
            <v>43306</v>
          </cell>
          <cell r="E4226"/>
          <cell r="F4226">
            <v>48740.762289998733</v>
          </cell>
          <cell r="G4226">
            <v>1144837.0821060005</v>
          </cell>
          <cell r="H4226">
            <v>1.6344893137805321</v>
          </cell>
          <cell r="I4226">
            <v>4.2577205975505183</v>
          </cell>
          <cell r="J4226">
            <v>29082133.036951996</v>
          </cell>
          <cell r="K4226">
            <v>1.3979942411544541</v>
          </cell>
          <cell r="L4226">
            <v>18.653013271765097</v>
          </cell>
          <cell r="M4226">
            <v>32365921.840647995</v>
          </cell>
          <cell r="N4226">
            <v>1.0832158340289484</v>
          </cell>
          <cell r="O4226">
            <v>38.461556069082746</v>
          </cell>
          <cell r="P4226"/>
          <cell r="Q4226">
            <v>28016.997662909689</v>
          </cell>
        </row>
        <row r="4227">
          <cell r="D4227">
            <v>43307</v>
          </cell>
          <cell r="E4227"/>
          <cell r="F4227">
            <v>48222.570548000484</v>
          </cell>
          <cell r="G4227">
            <v>1193059.652654001</v>
          </cell>
          <cell r="H4227">
            <v>1.6378239477889878</v>
          </cell>
          <cell r="I4227">
            <v>4.2092913226292055</v>
          </cell>
          <cell r="J4227">
            <v>29130355.607499998</v>
          </cell>
          <cell r="K4227">
            <v>1.3984289330968871</v>
          </cell>
          <cell r="L4227">
            <v>18.630795907803655</v>
          </cell>
          <cell r="M4227">
            <v>32405457.590545993</v>
          </cell>
          <cell r="N4227">
            <v>1.0845926628513158</v>
          </cell>
          <cell r="O4227">
            <v>38.326704260829224</v>
          </cell>
          <cell r="P4227"/>
          <cell r="Q4227">
            <v>28016.997662909689</v>
          </cell>
        </row>
        <row r="4228">
          <cell r="D4228">
            <v>43308</v>
          </cell>
          <cell r="E4228"/>
          <cell r="F4228">
            <v>48665.647313999172</v>
          </cell>
          <cell r="G4228">
            <v>1241725.2999680003</v>
          </cell>
          <cell r="H4228">
            <v>1.6414972966794514</v>
          </cell>
          <cell r="I4228">
            <v>4.1565722561981655</v>
          </cell>
          <cell r="J4228">
            <v>29179021.254813999</v>
          </cell>
          <cell r="K4228">
            <v>1.3988836990340512</v>
          </cell>
          <cell r="L4228">
            <v>18.607577489340564</v>
          </cell>
          <cell r="M4228">
            <v>32438451.234527998</v>
          </cell>
          <cell r="N4228">
            <v>1.085750656426743</v>
          </cell>
          <cell r="O4228">
            <v>38.213527613925095</v>
          </cell>
          <cell r="P4228"/>
          <cell r="Q4228">
            <v>28016.997662909689</v>
          </cell>
        </row>
        <row r="4229">
          <cell r="D4229">
            <v>43309</v>
          </cell>
          <cell r="E4229"/>
          <cell r="F4229">
            <v>41122.686298001703</v>
          </cell>
          <cell r="G4229">
            <v>1282847.9862660021</v>
          </cell>
          <cell r="H4229">
            <v>1.6352929768114879</v>
          </cell>
          <cell r="I4229">
            <v>4.2459988412566378</v>
          </cell>
          <cell r="J4229">
            <v>29220143.941112</v>
          </cell>
          <cell r="K4229">
            <v>1.3989761097589415</v>
          </cell>
          <cell r="L4229">
            <v>18.602862505919603</v>
          </cell>
          <cell r="M4229">
            <v>32466183.481609996</v>
          </cell>
          <cell r="N4229">
            <v>1.0867326511340514</v>
          </cell>
          <cell r="O4229">
            <v>38.117725475166829</v>
          </cell>
          <cell r="P4229"/>
          <cell r="Q4229">
            <v>28016.997662909689</v>
          </cell>
        </row>
        <row r="4230">
          <cell r="D4230">
            <v>43310</v>
          </cell>
          <cell r="E4230"/>
          <cell r="F4230">
            <v>36724.430007999224</v>
          </cell>
          <cell r="G4230">
            <v>1319572.4162740014</v>
          </cell>
          <cell r="H4230">
            <v>1.6241032554724844</v>
          </cell>
          <cell r="I4230">
            <v>4.4121087017607312</v>
          </cell>
          <cell r="J4230">
            <v>29256868.371119998</v>
          </cell>
          <cell r="K4230">
            <v>1.3988579791739069</v>
          </cell>
          <cell r="L4230">
            <v>18.608889956180086</v>
          </cell>
          <cell r="M4230">
            <v>32501380.664267994</v>
          </cell>
          <cell r="N4230">
            <v>1.0879646273526788</v>
          </cell>
          <cell r="O4230">
            <v>37.997760631167246</v>
          </cell>
          <cell r="P4230"/>
          <cell r="Q4230">
            <v>28016.997662909689</v>
          </cell>
        </row>
        <row r="4231">
          <cell r="D4231">
            <v>43311</v>
          </cell>
          <cell r="E4231"/>
          <cell r="F4231">
            <v>43001.909232000384</v>
          </cell>
          <cell r="G4231">
            <v>1362574.3255060017</v>
          </cell>
          <cell r="H4231">
            <v>1.621128171190932</v>
          </cell>
          <cell r="I4231">
            <v>4.4573413704996572</v>
          </cell>
          <cell r="J4231">
            <v>29299870.280352</v>
          </cell>
          <cell r="K4231">
            <v>1.3990399080968994</v>
          </cell>
          <cell r="L4231">
            <v>18.599607998682433</v>
          </cell>
          <cell r="M4231">
            <v>32536724.069349993</v>
          </cell>
          <cell r="N4231">
            <v>1.0892016204449178</v>
          </cell>
          <cell r="O4231">
            <v>37.877559748233224</v>
          </cell>
          <cell r="P4231"/>
          <cell r="Q4231">
            <v>28016.997662909689</v>
          </cell>
        </row>
        <row r="4232">
          <cell r="D4232">
            <v>43312</v>
          </cell>
          <cell r="E4232" t="str">
            <v>*</v>
          </cell>
          <cell r="F4232">
            <v>34720.002079999322</v>
          </cell>
          <cell r="G4232">
            <v>1397294.327586001</v>
          </cell>
          <cell r="H4232">
            <v>1.6088094488069151</v>
          </cell>
          <cell r="I4232">
            <v>4.6495450778114789</v>
          </cell>
          <cell r="J4232">
            <v>29334590.282432001</v>
          </cell>
          <cell r="K4232">
            <v>1.3988264263325254</v>
          </cell>
          <cell r="L4232">
            <v>18.610500187397683</v>
          </cell>
          <cell r="M4232">
            <v>32547690.251183998</v>
          </cell>
          <cell r="N4232">
            <v>1.089622641971451</v>
          </cell>
          <cell r="O4232">
            <v>37.836706092244846</v>
          </cell>
          <cell r="P4232"/>
          <cell r="Q4232">
            <v>28016.997662909689</v>
          </cell>
        </row>
        <row r="4233">
          <cell r="D4233">
            <v>43313</v>
          </cell>
          <cell r="E4233"/>
          <cell r="F4233">
            <v>50225.131983210478</v>
          </cell>
          <cell r="G4233">
            <v>50225.131983210478</v>
          </cell>
          <cell r="H4233">
            <v>2.9549289103236687</v>
          </cell>
          <cell r="I4233">
            <v>2.2633172932218226E-2</v>
          </cell>
          <cell r="J4233">
            <v>29384815.41441521</v>
          </cell>
          <cell r="K4233">
            <v>1.4000866400135934</v>
          </cell>
          <cell r="L4233">
            <v>18.053337465748054</v>
          </cell>
          <cell r="M4233">
            <v>32594098.557545207</v>
          </cell>
          <cell r="N4233">
            <v>1.0912205817693139</v>
          </cell>
          <cell r="O4233">
            <v>37.481489278665912</v>
          </cell>
          <cell r="P4233"/>
          <cell r="Q4233">
            <v>16997.069475254841</v>
          </cell>
        </row>
        <row r="4234">
          <cell r="D4234">
            <v>43314</v>
          </cell>
          <cell r="E4234"/>
          <cell r="F4234">
            <v>61525.882113210479</v>
          </cell>
          <cell r="G4234">
            <v>111751.01409642096</v>
          </cell>
          <cell r="H4234">
            <v>3.2873612200948377</v>
          </cell>
          <cell r="I4234">
            <v>6.7750945014322106E-3</v>
          </cell>
          <cell r="J4234">
            <v>29446341.296528421</v>
          </cell>
          <cell r="K4234">
            <v>1.4018828208228131</v>
          </cell>
          <cell r="L4234">
            <v>17.962603005465539</v>
          </cell>
          <cell r="M4234">
            <v>32654186.366232418</v>
          </cell>
          <cell r="N4234">
            <v>1.0932766471131199</v>
          </cell>
          <cell r="O4234">
            <v>37.284941585631181</v>
          </cell>
          <cell r="P4234"/>
          <cell r="Q4234">
            <v>16997.069475254841</v>
          </cell>
        </row>
        <row r="4235">
          <cell r="D4235">
            <v>43315</v>
          </cell>
          <cell r="F4235">
            <v>73043.38903921048</v>
          </cell>
          <cell r="G4235">
            <v>184794.40313563144</v>
          </cell>
          <cell r="H4235">
            <v>3.6240443959013859</v>
          </cell>
          <cell r="I4235">
            <v>2.0766442976327681E-3</v>
          </cell>
          <cell r="J4235">
            <v>29519384.685567632</v>
          </cell>
          <cell r="K4235">
            <v>1.4042239797269662</v>
          </cell>
          <cell r="L4235">
            <v>17.844943236002109</v>
          </cell>
          <cell r="M4235">
            <v>32724253.907751627</v>
          </cell>
          <cell r="N4235">
            <v>1.0956670188459865</v>
          </cell>
          <cell r="O4235">
            <v>37.057314751951708</v>
          </cell>
          <cell r="P4235"/>
          <cell r="Q4235">
            <v>16997.069475254841</v>
          </cell>
        </row>
        <row r="4236">
          <cell r="D4236">
            <v>43316</v>
          </cell>
          <cell r="F4236">
            <v>47858.004181210476</v>
          </cell>
          <cell r="G4236">
            <v>232652.40731684191</v>
          </cell>
          <cell r="H4236">
            <v>3.421948819700193</v>
          </cell>
          <cell r="I4236">
            <v>4.2031828751953881E-3</v>
          </cell>
          <cell r="J4236">
            <v>29567242.689748842</v>
          </cell>
          <cell r="K4236">
            <v>1.405364266194191</v>
          </cell>
          <cell r="L4236">
            <v>17.787882749289942</v>
          </cell>
          <cell r="M4236">
            <v>32767967.28607684</v>
          </cell>
          <cell r="N4236">
            <v>1.0971751639510314</v>
          </cell>
          <cell r="O4236">
            <v>36.91418628275067</v>
          </cell>
          <cell r="P4236"/>
          <cell r="Q4236">
            <v>16997.069475254841</v>
          </cell>
        </row>
        <row r="4237">
          <cell r="D4237">
            <v>43317</v>
          </cell>
          <cell r="F4237">
            <v>38260.484667210476</v>
          </cell>
          <cell r="G4237">
            <v>270912.89198405237</v>
          </cell>
          <cell r="H4237">
            <v>3.1877600121416285</v>
          </cell>
          <cell r="I4237">
            <v>9.6853892817327925E-3</v>
          </cell>
          <cell r="J4237">
            <v>29605503.174416054</v>
          </cell>
          <cell r="K4237">
            <v>1.4060468990573873</v>
          </cell>
          <cell r="L4237">
            <v>17.753800699464929</v>
          </cell>
          <cell r="M4237">
            <v>32791300.320250053</v>
          </cell>
          <cell r="N4237">
            <v>1.0980010054444123</v>
          </cell>
          <cell r="O4237">
            <v>36.835970802860231</v>
          </cell>
          <cell r="P4237"/>
          <cell r="Q4237">
            <v>16997.069475254841</v>
          </cell>
        </row>
        <row r="4238">
          <cell r="D4238">
            <v>43318</v>
          </cell>
          <cell r="F4238">
            <v>54943.769509208607</v>
          </cell>
          <cell r="G4238">
            <v>325856.661493261</v>
          </cell>
          <cell r="H4238">
            <v>3.1952239567695178</v>
          </cell>
          <cell r="I4238">
            <v>9.42832574083452E-3</v>
          </cell>
          <cell r="J4238">
            <v>29660446.943925261</v>
          </cell>
          <cell r="K4238">
            <v>1.4075201267827888</v>
          </cell>
          <cell r="L4238">
            <v>17.680443085928999</v>
          </cell>
          <cell r="M4238">
            <v>32824319.675491259</v>
          </cell>
          <cell r="N4238">
            <v>1.0991512689963996</v>
          </cell>
          <cell r="O4238">
            <v>36.727218053986491</v>
          </cell>
          <cell r="P4238"/>
          <cell r="Q4238">
            <v>16997.069475254841</v>
          </cell>
        </row>
        <row r="4239">
          <cell r="D4239">
            <v>43319</v>
          </cell>
          <cell r="F4239">
            <v>41099.467483212342</v>
          </cell>
          <cell r="G4239">
            <v>366956.12897647335</v>
          </cell>
          <cell r="H4239">
            <v>3.0841966149408946</v>
          </cell>
          <cell r="I4239">
            <v>1.409548940677352E-2</v>
          </cell>
          <cell r="J4239">
            <v>29701546.411408473</v>
          </cell>
          <cell r="K4239">
            <v>1.408334535625571</v>
          </cell>
          <cell r="L4239">
            <v>17.640005783223334</v>
          </cell>
          <cell r="M4239">
            <v>32861067.44371647</v>
          </cell>
          <cell r="N4239">
            <v>1.1004264802224275</v>
          </cell>
          <cell r="O4239">
            <v>36.606909110542482</v>
          </cell>
          <cell r="P4239"/>
          <cell r="Q4239">
            <v>16997.069475254841</v>
          </cell>
        </row>
        <row r="4240">
          <cell r="D4240">
            <v>43320</v>
          </cell>
          <cell r="F4240">
            <v>40945.786410027096</v>
          </cell>
          <cell r="G4240">
            <v>407901.91538650042</v>
          </cell>
          <cell r="H4240">
            <v>2.9997959058497101</v>
          </cell>
          <cell r="I4240">
            <v>1.9190220178533224E-2</v>
          </cell>
          <cell r="J4240">
            <v>29742492.197818499</v>
          </cell>
          <cell r="K4240">
            <v>1.409140351697111</v>
          </cell>
          <cell r="L4240">
            <v>17.600075726642949</v>
          </cell>
          <cell r="M4240">
            <v>32897055.844102498</v>
          </cell>
          <cell r="N4240">
            <v>1.1016763648435415</v>
          </cell>
          <cell r="O4240">
            <v>36.489252219304966</v>
          </cell>
          <cell r="P4240"/>
          <cell r="Q4240">
            <v>16997.069475254841</v>
          </cell>
        </row>
        <row r="4241">
          <cell r="D4241">
            <v>43321</v>
          </cell>
          <cell r="F4241">
            <v>35889.768946025237</v>
          </cell>
          <cell r="G4241">
            <v>443791.68433252565</v>
          </cell>
          <cell r="H4241">
            <v>2.901099346557745</v>
          </cell>
          <cell r="I4241">
            <v>2.7613338956766764E-2</v>
          </cell>
          <cell r="J4241">
            <v>29778381.966764525</v>
          </cell>
          <cell r="K4241">
            <v>1.4097055196424082</v>
          </cell>
          <cell r="L4241">
            <v>17.57211811374605</v>
          </cell>
          <cell r="M4241">
            <v>32925339.581324518</v>
          </cell>
          <cell r="N4241">
            <v>1.1026683221083051</v>
          </cell>
          <cell r="O4241">
            <v>36.396060354823888</v>
          </cell>
          <cell r="P4241"/>
          <cell r="Q4241">
            <v>16997.069475254841</v>
          </cell>
        </row>
        <row r="4242">
          <cell r="D4242">
            <v>43322</v>
          </cell>
          <cell r="F4242">
            <v>27263.751104027098</v>
          </cell>
          <cell r="G4242">
            <v>471055.43543655274</v>
          </cell>
          <cell r="H4242">
            <v>2.7713920692172151</v>
          </cell>
          <cell r="I4242">
            <v>4.4768749914325667E-2</v>
          </cell>
          <cell r="J4242">
            <v>29805645.717868552</v>
          </cell>
          <cell r="K4242">
            <v>1.4098617523285821</v>
          </cell>
          <cell r="L4242">
            <v>17.564396569518649</v>
          </cell>
          <cell r="M4242">
            <v>32940913.71502655</v>
          </cell>
          <cell r="N4242">
            <v>1.1032346985327928</v>
          </cell>
          <cell r="O4242">
            <v>36.342924307036441</v>
          </cell>
          <cell r="P4242"/>
          <cell r="Q4242">
            <v>16997.069475254841</v>
          </cell>
        </row>
        <row r="4243">
          <cell r="D4243">
            <v>43323</v>
          </cell>
          <cell r="F4243">
            <v>38547.140088027096</v>
          </cell>
          <cell r="G4243">
            <v>509602.57552457985</v>
          </cell>
          <cell r="H4243">
            <v>2.7256173149916658</v>
          </cell>
          <cell r="I4243">
            <v>5.3162776542103884E-2</v>
          </cell>
          <cell r="J4243">
            <v>29844192.857956577</v>
          </cell>
          <cell r="K4243">
            <v>1.4105510302407176</v>
          </cell>
          <cell r="L4243">
            <v>17.530366009029731</v>
          </cell>
          <cell r="M4243">
            <v>32974058.575432573</v>
          </cell>
          <cell r="N4243">
            <v>1.1043896116962386</v>
          </cell>
          <cell r="O4243">
            <v>36.234739033553844</v>
          </cell>
          <cell r="P4243"/>
          <cell r="Q4243">
            <v>16997.069475254841</v>
          </cell>
        </row>
        <row r="4244">
          <cell r="D4244">
            <v>43324</v>
          </cell>
          <cell r="F4244">
            <v>28974.149410027101</v>
          </cell>
          <cell r="G4244">
            <v>538576.72493460693</v>
          </cell>
          <cell r="H4244">
            <v>2.6405371708276593</v>
          </cell>
          <cell r="I4244">
            <v>7.3298643820429721E-2</v>
          </cell>
          <cell r="J4244">
            <v>29873167.007366605</v>
          </cell>
          <cell r="K4244">
            <v>1.4107871085116834</v>
          </cell>
          <cell r="L4244">
            <v>17.51872395025962</v>
          </cell>
          <cell r="M4244">
            <v>32986545.0340866</v>
          </cell>
          <cell r="N4244">
            <v>1.104852685315552</v>
          </cell>
          <cell r="O4244">
            <v>36.191423644905107</v>
          </cell>
          <cell r="P4244"/>
          <cell r="Q4244">
            <v>16997.069475254841</v>
          </cell>
        </row>
        <row r="4245">
          <cell r="D4245">
            <v>43325</v>
          </cell>
          <cell r="F4245">
            <v>32685.7228260271</v>
          </cell>
          <cell r="G4245">
            <v>571262.44776063401</v>
          </cell>
          <cell r="H4245">
            <v>2.5853436250484951</v>
          </cell>
          <cell r="I4245">
            <v>9.0387193046825853E-2</v>
          </cell>
          <cell r="J4245">
            <v>29905852.730192631</v>
          </cell>
          <cell r="K4245">
            <v>1.4111979498829503</v>
          </cell>
          <cell r="L4245">
            <v>17.498479889112517</v>
          </cell>
          <cell r="M4245">
            <v>33012138.847758628</v>
          </cell>
          <cell r="N4245">
            <v>1.1057548326632478</v>
          </cell>
          <cell r="O4245">
            <v>36.107140671851681</v>
          </cell>
          <cell r="P4245"/>
          <cell r="Q4245">
            <v>16997.069475254841</v>
          </cell>
        </row>
        <row r="4246">
          <cell r="D4246">
            <v>43326</v>
          </cell>
          <cell r="F4246">
            <v>29523.825512027099</v>
          </cell>
          <cell r="G4246">
            <v>600786.27327266114</v>
          </cell>
          <cell r="H4246">
            <v>2.5247472981290566</v>
          </cell>
          <cell r="I4246">
            <v>0.11388919963823962</v>
          </cell>
          <cell r="J4246">
            <v>29935376.555704657</v>
          </cell>
          <cell r="K4246">
            <v>1.4114590486483782</v>
          </cell>
          <cell r="L4246">
            <v>17.485625118499549</v>
          </cell>
          <cell r="M4246">
            <v>33038001.106472652</v>
          </cell>
          <cell r="N4246">
            <v>1.106666045332789</v>
          </cell>
          <cell r="O4246">
            <v>36.02214887998818</v>
          </cell>
          <cell r="P4246"/>
          <cell r="Q4246">
            <v>16997.069475254841</v>
          </cell>
        </row>
        <row r="4247">
          <cell r="D4247">
            <v>43327</v>
          </cell>
          <cell r="F4247">
            <v>26665.017136181465</v>
          </cell>
          <cell r="G4247">
            <v>627451.29040884261</v>
          </cell>
          <cell r="H4247">
            <v>2.4610175352965675</v>
          </cell>
          <cell r="I4247">
            <v>0.14539284337796721</v>
          </cell>
          <cell r="J4247">
            <v>29962041.57284084</v>
          </cell>
          <cell r="K4247">
            <v>1.4115850437987127</v>
          </cell>
          <cell r="L4247">
            <v>17.479424948026256</v>
          </cell>
          <cell r="M4247">
            <v>33054191.023270838</v>
          </cell>
          <cell r="N4247">
            <v>1.1072533267335392</v>
          </cell>
          <cell r="O4247">
            <v>35.967444819724307</v>
          </cell>
          <cell r="P4247"/>
          <cell r="Q4247">
            <v>16997.069475254841</v>
          </cell>
        </row>
        <row r="4248">
          <cell r="D4248">
            <v>43328</v>
          </cell>
          <cell r="F4248">
            <v>34922.528152181461</v>
          </cell>
          <cell r="G4248">
            <v>662373.81856102403</v>
          </cell>
          <cell r="H4248">
            <v>2.4356177234160135</v>
          </cell>
          <cell r="I4248">
            <v>0.1603059745814539</v>
          </cell>
          <cell r="J4248">
            <v>29996964.100993022</v>
          </cell>
          <cell r="K4248">
            <v>1.4120995575822763</v>
          </cell>
          <cell r="L4248">
            <v>17.454126156676963</v>
          </cell>
          <cell r="M4248">
            <v>33085954.164365016</v>
          </cell>
          <cell r="N4248">
            <v>1.1083623508022571</v>
          </cell>
          <cell r="O4248">
            <v>35.864298935610726</v>
          </cell>
          <cell r="P4248"/>
          <cell r="Q4248">
            <v>16997.069475254841</v>
          </cell>
        </row>
        <row r="4249">
          <cell r="D4249">
            <v>43329</v>
          </cell>
          <cell r="F4249">
            <v>20846.139648181466</v>
          </cell>
          <cell r="G4249">
            <v>683219.95820920554</v>
          </cell>
          <cell r="H4249">
            <v>2.3644905002555618</v>
          </cell>
          <cell r="I4249">
            <v>0.21090768864564513</v>
          </cell>
          <cell r="J4249">
            <v>30017810.240641203</v>
          </cell>
          <cell r="K4249">
            <v>1.4119511359869983</v>
          </cell>
          <cell r="L4249">
            <v>17.461420755795508</v>
          </cell>
          <cell r="M4249">
            <v>33106341.339221198</v>
          </cell>
          <cell r="N4249">
            <v>1.1090903605042763</v>
          </cell>
          <cell r="O4249">
            <v>35.796701659916948</v>
          </cell>
          <cell r="P4249"/>
          <cell r="Q4249">
            <v>16997.069475254841</v>
          </cell>
        </row>
        <row r="4250">
          <cell r="D4250">
            <v>43330</v>
          </cell>
          <cell r="F4250">
            <v>22256.766180181468</v>
          </cell>
          <cell r="G4250">
            <v>705476.72438938706</v>
          </cell>
          <cell r="H4250">
            <v>2.3058769873256826</v>
          </cell>
          <cell r="I4250">
            <v>0.26465594869026221</v>
          </cell>
          <cell r="J4250">
            <v>30040067.006821383</v>
          </cell>
          <cell r="K4250">
            <v>1.4118692503205419</v>
          </cell>
          <cell r="L4250">
            <v>17.465446415319086</v>
          </cell>
          <cell r="M4250">
            <v>33119118.306537379</v>
          </cell>
          <cell r="N4250">
            <v>1.1095634706243893</v>
          </cell>
          <cell r="O4250">
            <v>35.752819973272295</v>
          </cell>
          <cell r="P4250"/>
          <cell r="Q4250">
            <v>16997.069475254841</v>
          </cell>
        </row>
        <row r="4251">
          <cell r="D4251">
            <v>43331</v>
          </cell>
          <cell r="F4251">
            <v>21563.551994183334</v>
          </cell>
          <cell r="G4251">
            <v>727040.2763835704</v>
          </cell>
          <cell r="H4251">
            <v>2.2512867738822209</v>
          </cell>
          <cell r="I4251">
            <v>0.32719543398707085</v>
          </cell>
          <cell r="J4251">
            <v>30061630.558815565</v>
          </cell>
          <cell r="K4251">
            <v>1.4117549406395982</v>
          </cell>
          <cell r="L4251">
            <v>17.471067478791934</v>
          </cell>
          <cell r="M4251">
            <v>33132789.011657562</v>
          </cell>
          <cell r="N4251">
            <v>1.1100665625864328</v>
          </cell>
          <cell r="O4251">
            <v>35.706198589664361</v>
          </cell>
          <cell r="P4251"/>
          <cell r="Q4251">
            <v>16997.069475254841</v>
          </cell>
        </row>
        <row r="4252">
          <cell r="D4252">
            <v>43332</v>
          </cell>
          <cell r="F4252">
            <v>52050.600474181469</v>
          </cell>
          <cell r="G4252">
            <v>779090.87685775186</v>
          </cell>
          <cell r="H4252">
            <v>2.2918388313702849</v>
          </cell>
          <cell r="I4252">
            <v>0.27947654113149589</v>
          </cell>
          <cell r="J4252">
            <v>30113681.159289747</v>
          </cell>
          <cell r="K4252">
            <v>1.4130714048050192</v>
          </cell>
          <cell r="L4252">
            <v>17.406428713472277</v>
          </cell>
          <cell r="M4252">
            <v>33172271.216127738</v>
          </cell>
          <cell r="N4252">
            <v>1.1114345078127774</v>
          </cell>
          <cell r="O4252">
            <v>35.579646156269916</v>
          </cell>
          <cell r="P4252"/>
          <cell r="Q4252">
            <v>16997.069475254841</v>
          </cell>
        </row>
        <row r="4253">
          <cell r="D4253">
            <v>43333</v>
          </cell>
          <cell r="F4253">
            <v>49617.254990181464</v>
          </cell>
          <cell r="G4253">
            <v>828708.13184793328</v>
          </cell>
          <cell r="H4253">
            <v>2.3217115191656919</v>
          </cell>
          <cell r="I4253">
            <v>0.24889323749163195</v>
          </cell>
          <cell r="J4253">
            <v>30163298.41427993</v>
          </cell>
          <cell r="K4253">
            <v>1.4142716779911981</v>
          </cell>
          <cell r="L4253">
            <v>17.347679914114124</v>
          </cell>
          <cell r="M4253">
            <v>33216230.218689926</v>
          </cell>
          <cell r="N4253">
            <v>1.1129525650749286</v>
          </cell>
          <cell r="O4253">
            <v>35.439574136546092</v>
          </cell>
          <cell r="P4253"/>
          <cell r="Q4253">
            <v>16997.069475254841</v>
          </cell>
        </row>
        <row r="4254">
          <cell r="D4254">
            <v>43334</v>
          </cell>
          <cell r="F4254">
            <v>47518.441093241607</v>
          </cell>
          <cell r="G4254">
            <v>876226.57294117485</v>
          </cell>
          <cell r="H4254">
            <v>2.343255738656564</v>
          </cell>
          <cell r="I4254">
            <v>0.22896488541809257</v>
          </cell>
          <cell r="J4254">
            <v>30210816.85537317</v>
          </cell>
          <cell r="K4254">
            <v>1.415371710519034</v>
          </cell>
          <cell r="L4254">
            <v>17.293992118400247</v>
          </cell>
          <cell r="M4254">
            <v>33259159.215787161</v>
          </cell>
          <cell r="N4254">
            <v>1.114436232628814</v>
          </cell>
          <cell r="O4254">
            <v>35.303049409169496</v>
          </cell>
          <cell r="P4254"/>
          <cell r="Q4254">
            <v>16997.069475254841</v>
          </cell>
        </row>
        <row r="4255">
          <cell r="D4255">
            <v>43335</v>
          </cell>
          <cell r="F4255">
            <v>48319.69341724347</v>
          </cell>
          <cell r="G4255">
            <v>924546.26635841827</v>
          </cell>
          <cell r="H4255">
            <v>2.3649761397537112</v>
          </cell>
          <cell r="I4255">
            <v>0.21051209276863325</v>
          </cell>
          <cell r="J4255">
            <v>30259136.548790414</v>
          </cell>
          <cell r="K4255">
            <v>1.4165075011760262</v>
          </cell>
          <cell r="L4255">
            <v>17.238713968656761</v>
          </cell>
          <cell r="M4255">
            <v>33304557.86731841</v>
          </cell>
          <cell r="N4255">
            <v>1.1160027764226399</v>
          </cell>
          <cell r="O4255">
            <v>35.159300339957198</v>
          </cell>
          <cell r="P4255"/>
          <cell r="Q4255">
            <v>16997.069475254841</v>
          </cell>
        </row>
        <row r="4256">
          <cell r="D4256">
            <v>43336</v>
          </cell>
          <cell r="F4256">
            <v>30097.564563243468</v>
          </cell>
          <cell r="G4256">
            <v>954643.83092166169</v>
          </cell>
          <cell r="H4256">
            <v>2.3402167265546332</v>
          </cell>
          <cell r="I4256">
            <v>0.23167468469081909</v>
          </cell>
          <cell r="J4256">
            <v>30289234.113353658</v>
          </cell>
          <cell r="K4256">
            <v>1.4167891396048027</v>
          </cell>
          <cell r="L4256">
            <v>17.225031126024536</v>
          </cell>
          <cell r="M4256">
            <v>33330029.344109651</v>
          </cell>
          <cell r="N4256">
            <v>1.1169016804825223</v>
          </cell>
          <cell r="O4256">
            <v>35.077001680391803</v>
          </cell>
          <cell r="P4256"/>
          <cell r="Q4256">
            <v>16997.069475254841</v>
          </cell>
        </row>
        <row r="4257">
          <cell r="D4257">
            <v>43337</v>
          </cell>
          <cell r="F4257">
            <v>11081.069043241601</v>
          </cell>
          <cell r="G4257">
            <v>965724.89996490325</v>
          </cell>
          <cell r="H4257">
            <v>2.2726856564794353</v>
          </cell>
          <cell r="I4257">
            <v>0.30106597750838571</v>
          </cell>
          <cell r="J4257">
            <v>30300315.1823969</v>
          </cell>
          <cell r="K4257">
            <v>1.4161815342009791</v>
          </cell>
          <cell r="L4257">
            <v>17.254562478831591</v>
          </cell>
          <cell r="M4257">
            <v>33334947.913332891</v>
          </cell>
          <cell r="N4257">
            <v>1.1171118940307523</v>
          </cell>
          <cell r="O4257">
            <v>35.057775327420678</v>
          </cell>
          <cell r="P4257"/>
          <cell r="Q4257">
            <v>16997.069475254841</v>
          </cell>
        </row>
        <row r="4258">
          <cell r="D4258">
            <v>43338</v>
          </cell>
          <cell r="F4258">
            <v>13516.125849243464</v>
          </cell>
          <cell r="G4258">
            <v>979241.02581414673</v>
          </cell>
          <cell r="H4258">
            <v>2.2158594122533279</v>
          </cell>
          <cell r="I4258">
            <v>0.37561019255653028</v>
          </cell>
          <cell r="J4258">
            <v>30313831.308246143</v>
          </cell>
          <cell r="K4258">
            <v>1.4156886131878403</v>
          </cell>
          <cell r="L4258">
            <v>17.278552872926078</v>
          </cell>
          <cell r="M4258">
            <v>33346557.767594136</v>
          </cell>
          <cell r="N4258">
            <v>1.1175463703367026</v>
          </cell>
          <cell r="O4258">
            <v>35.01806125723467</v>
          </cell>
          <cell r="P4258"/>
          <cell r="Q4258">
            <v>16997.069475254841</v>
          </cell>
        </row>
        <row r="4259">
          <cell r="D4259">
            <v>43339</v>
          </cell>
          <cell r="F4259">
            <v>46489.331559243466</v>
          </cell>
          <cell r="G4259">
            <v>1025730.3573733902</v>
          </cell>
          <cell r="H4259">
            <v>2.2350919546077743</v>
          </cell>
          <cell r="I4259">
            <v>0.34848941553751178</v>
          </cell>
          <cell r="J4259">
            <v>30360320.639805388</v>
          </cell>
          <cell r="K4259">
            <v>1.4167351370007319</v>
          </cell>
          <cell r="L4259">
            <v>17.22765398721452</v>
          </cell>
          <cell r="M4259">
            <v>33371283.647439379</v>
          </cell>
          <cell r="N4259">
            <v>1.1184204584326507</v>
          </cell>
          <cell r="O4259">
            <v>34.938260061467275</v>
          </cell>
          <cell r="P4259"/>
          <cell r="Q4259">
            <v>16997.069475254841</v>
          </cell>
        </row>
        <row r="4260">
          <cell r="D4260">
            <v>43340</v>
          </cell>
          <cell r="F4260">
            <v>40751.426009241608</v>
          </cell>
          <cell r="G4260">
            <v>1066481.7833826318</v>
          </cell>
          <cell r="H4260">
            <v>2.2408942421668367</v>
          </cell>
          <cell r="I4260">
            <v>0.34070334385031265</v>
          </cell>
          <cell r="J4260">
            <v>30401072.065814629</v>
          </cell>
          <cell r="K4260">
            <v>1.4175124603867495</v>
          </cell>
          <cell r="L4260">
            <v>17.189934228115391</v>
          </cell>
          <cell r="M4260">
            <v>33410100.026974626</v>
          </cell>
          <cell r="N4260">
            <v>1.1197668722121539</v>
          </cell>
          <cell r="O4260">
            <v>34.815589176291539</v>
          </cell>
          <cell r="P4260"/>
          <cell r="Q4260">
            <v>16997.069475254841</v>
          </cell>
        </row>
        <row r="4261">
          <cell r="D4261">
            <v>43341</v>
          </cell>
          <cell r="F4261">
            <v>34861.840490035742</v>
          </cell>
          <cell r="G4261">
            <v>1101343.6238726676</v>
          </cell>
          <cell r="H4261">
            <v>2.2343478913071513</v>
          </cell>
          <cell r="I4261">
            <v>0.34950082809388494</v>
          </cell>
          <cell r="J4261">
            <v>30435933.906304665</v>
          </cell>
          <cell r="K4261">
            <v>1.4180141560921966</v>
          </cell>
          <cell r="L4261">
            <v>17.165628339314143</v>
          </cell>
          <cell r="M4261">
            <v>33424526.648488663</v>
          </cell>
          <cell r="N4261">
            <v>1.1202959194873776</v>
          </cell>
          <cell r="O4261">
            <v>34.767471695341435</v>
          </cell>
          <cell r="P4261"/>
          <cell r="Q4261">
            <v>16997.069475254841</v>
          </cell>
        </row>
        <row r="4262">
          <cell r="D4262">
            <v>43342</v>
          </cell>
          <cell r="F4262">
            <v>43860.606152035747</v>
          </cell>
          <cell r="G4262">
            <v>1145204.2300247033</v>
          </cell>
          <cell r="H4262">
            <v>2.245885644565468</v>
          </cell>
          <cell r="I4262">
            <v>0.33414653567568342</v>
          </cell>
          <cell r="J4262">
            <v>30479794.5124567</v>
          </cell>
          <cell r="K4262">
            <v>1.4189339797760363</v>
          </cell>
          <cell r="L4262">
            <v>17.121144547297252</v>
          </cell>
          <cell r="M4262">
            <v>33451016.678430699</v>
          </cell>
          <cell r="N4262">
            <v>1.1212293576457066</v>
          </cell>
          <cell r="O4262">
            <v>34.682689559076806</v>
          </cell>
          <cell r="P4262"/>
          <cell r="Q4262">
            <v>16997.069475254841</v>
          </cell>
        </row>
        <row r="4263">
          <cell r="D4263">
            <v>43343</v>
          </cell>
          <cell r="E4263" t="str">
            <v>*</v>
          </cell>
          <cell r="F4263">
            <v>28653.42358203388</v>
          </cell>
          <cell r="G4263">
            <v>1173857.6536067373</v>
          </cell>
          <cell r="H4263">
            <v>2.2278179175490029</v>
          </cell>
          <cell r="I4263">
            <v>0.35850563521530043</v>
          </cell>
          <cell r="J4263">
            <v>30508447.936038733</v>
          </cell>
          <cell r="K4263">
            <v>1.4191449646715943</v>
          </cell>
          <cell r="L4263">
            <v>17.110955524171565</v>
          </cell>
          <cell r="M4263">
            <v>33468730.238056727</v>
          </cell>
          <cell r="N4263">
            <v>1.1218686852221376</v>
          </cell>
          <cell r="O4263">
            <v>34.624705706454719</v>
          </cell>
          <cell r="P4263"/>
          <cell r="Q4263">
            <v>16997.069475254841</v>
          </cell>
        </row>
        <row r="4264">
          <cell r="D4264">
            <v>43344</v>
          </cell>
          <cell r="F4264">
            <v>16294.752982035745</v>
          </cell>
          <cell r="G4264">
            <v>16294.752982035745</v>
          </cell>
          <cell r="H4264">
            <v>0.71646140250074797</v>
          </cell>
          <cell r="I4264">
            <v>69.898062567309708</v>
          </cell>
          <cell r="J4264">
            <v>30524742.689020768</v>
          </cell>
          <cell r="K4264">
            <v>1.4184023522528206</v>
          </cell>
          <cell r="L4264">
            <v>16.461426201664707</v>
          </cell>
          <cell r="M4264">
            <v>33476818.020914763</v>
          </cell>
          <cell r="N4264">
            <v>1.1221801391458714</v>
          </cell>
          <cell r="O4264">
            <v>34.393083261740209</v>
          </cell>
          <cell r="P4264"/>
          <cell r="Q4264">
            <v>22743.378673520008</v>
          </cell>
        </row>
        <row r="4265">
          <cell r="D4265">
            <v>43345</v>
          </cell>
          <cell r="F4265">
            <v>28816.99731603574</v>
          </cell>
          <cell r="G4265">
            <v>45111.750298071485</v>
          </cell>
          <cell r="H4265">
            <v>0.9917556873507728</v>
          </cell>
          <cell r="I4265">
            <v>38.189833536504302</v>
          </cell>
          <cell r="J4265">
            <v>30553559.686336804</v>
          </cell>
          <cell r="K4265">
            <v>1.4182425683819644</v>
          </cell>
          <cell r="L4265">
            <v>16.46912771743423</v>
          </cell>
          <cell r="M4265">
            <v>33487582.548054803</v>
          </cell>
          <cell r="N4265">
            <v>1.122581346139631</v>
          </cell>
          <cell r="O4265">
            <v>34.356945981947419</v>
          </cell>
          <cell r="P4265"/>
          <cell r="Q4265">
            <v>22743.378673520008</v>
          </cell>
        </row>
        <row r="4266">
          <cell r="D4266">
            <v>43346</v>
          </cell>
          <cell r="F4266">
            <v>39483.969496035745</v>
          </cell>
          <cell r="G4266">
            <v>84595.719794107223</v>
          </cell>
          <cell r="H4266">
            <v>1.2398585834361477</v>
          </cell>
          <cell r="I4266">
            <v>19.35387570028535</v>
          </cell>
          <cell r="J4266">
            <v>30593043.655832838</v>
          </cell>
          <cell r="K4266">
            <v>1.41857774146171</v>
          </cell>
          <cell r="L4266">
            <v>16.452976200587155</v>
          </cell>
          <cell r="M4266">
            <v>33517055.962596837</v>
          </cell>
          <cell r="N4266">
            <v>1.1236097697925564</v>
          </cell>
          <cell r="O4266">
            <v>34.26443863123999</v>
          </cell>
          <cell r="P4266"/>
          <cell r="Q4266">
            <v>22743.378673520008</v>
          </cell>
        </row>
        <row r="4267">
          <cell r="D4267">
            <v>43347</v>
          </cell>
          <cell r="F4267">
            <v>33960.39885803574</v>
          </cell>
          <cell r="G4267">
            <v>118556.11865214296</v>
          </cell>
          <cell r="H4267">
            <v>1.3031937817376404</v>
          </cell>
          <cell r="I4267">
            <v>16.087361691134838</v>
          </cell>
          <cell r="J4267">
            <v>30627004.054690875</v>
          </cell>
          <cell r="K4267">
            <v>1.4186563541115256</v>
          </cell>
          <cell r="L4267">
            <v>16.449190007145464</v>
          </cell>
          <cell r="M4267">
            <v>33538073.36339087</v>
          </cell>
          <cell r="N4267">
            <v>1.1243547818582653</v>
          </cell>
          <cell r="O4267">
            <v>34.197535990334174</v>
          </cell>
          <cell r="P4267"/>
          <cell r="Q4267">
            <v>22743.378673520008</v>
          </cell>
        </row>
        <row r="4268">
          <cell r="D4268">
            <v>43348</v>
          </cell>
          <cell r="F4268">
            <v>37351.551555248458</v>
          </cell>
          <cell r="G4268">
            <v>155907.67020739143</v>
          </cell>
          <cell r="H4268">
            <v>1.3710159114477909</v>
          </cell>
          <cell r="I4268">
            <v>13.154300826948095</v>
          </cell>
          <cell r="J4268">
            <v>30664355.606246125</v>
          </cell>
          <cell r="K4268">
            <v>1.4188917156853504</v>
          </cell>
          <cell r="L4268">
            <v>16.437859000607379</v>
          </cell>
          <cell r="M4268">
            <v>33566186.598842114</v>
          </cell>
          <cell r="N4268">
            <v>1.1253377419943429</v>
          </cell>
          <cell r="O4268">
            <v>34.109409034252344</v>
          </cell>
          <cell r="P4268"/>
          <cell r="Q4268">
            <v>22743.378673520008</v>
          </cell>
        </row>
        <row r="4269">
          <cell r="D4269">
            <v>43349</v>
          </cell>
          <cell r="F4269">
            <v>26666.750277248451</v>
          </cell>
          <cell r="G4269">
            <v>182574.42048463988</v>
          </cell>
          <cell r="H4269">
            <v>1.3379309432244433</v>
          </cell>
          <cell r="I4269">
            <v>14.517025623956336</v>
          </cell>
          <cell r="J4269">
            <v>30691022.356523372</v>
          </cell>
          <cell r="K4269">
            <v>1.4186326982861091</v>
          </cell>
          <cell r="L4269">
            <v>16.450329252884632</v>
          </cell>
          <cell r="M4269">
            <v>33586897.171347372</v>
          </cell>
          <cell r="N4269">
            <v>1.1260725827253715</v>
          </cell>
          <cell r="O4269">
            <v>34.043633893048153</v>
          </cell>
          <cell r="P4269"/>
          <cell r="Q4269">
            <v>22743.378673520008</v>
          </cell>
        </row>
        <row r="4270">
          <cell r="D4270">
            <v>43350</v>
          </cell>
          <cell r="F4270">
            <v>24869.887769250316</v>
          </cell>
          <cell r="G4270">
            <v>207444.30825389019</v>
          </cell>
          <cell r="H4270">
            <v>1.3030122570852205</v>
          </cell>
          <cell r="I4270">
            <v>16.095961914184965</v>
          </cell>
          <cell r="J4270">
            <v>30715892.244292624</v>
          </cell>
          <cell r="K4270">
            <v>1.4182912556637512</v>
          </cell>
          <cell r="L4270">
            <v>16.466780671641821</v>
          </cell>
          <cell r="M4270">
            <v>33603650.320372619</v>
          </cell>
          <cell r="N4270">
            <v>1.1266747904567871</v>
          </cell>
          <cell r="O4270">
            <v>33.989798764244142</v>
          </cell>
          <cell r="P4270"/>
          <cell r="Q4270">
            <v>22743.378673520008</v>
          </cell>
        </row>
        <row r="4271">
          <cell r="D4271">
            <v>43351</v>
          </cell>
          <cell r="F4271">
            <v>29214.634431248451</v>
          </cell>
          <cell r="G4271">
            <v>236658.94268513864</v>
          </cell>
          <cell r="H4271">
            <v>1.3007024268599512</v>
          </cell>
          <cell r="I4271">
            <v>16.205763598999479</v>
          </cell>
          <cell r="J4271">
            <v>30745106.878723871</v>
          </cell>
          <cell r="K4271">
            <v>1.4181509355171356</v>
          </cell>
          <cell r="L4271">
            <v>16.473545827914158</v>
          </cell>
          <cell r="M4271">
            <v>33620760.966977872</v>
          </cell>
          <cell r="N4271">
            <v>1.1272890282433834</v>
          </cell>
          <cell r="O4271">
            <v>33.934951416534453</v>
          </cell>
          <cell r="P4271"/>
          <cell r="Q4271">
            <v>22743.378673520008</v>
          </cell>
        </row>
        <row r="4272">
          <cell r="D4272">
            <v>43352</v>
          </cell>
          <cell r="F4272">
            <v>19462.440435248456</v>
          </cell>
          <cell r="G4272">
            <v>256121.38312038709</v>
          </cell>
          <cell r="H4272">
            <v>1.2512622625834484</v>
          </cell>
          <cell r="I4272">
            <v>18.725042644029312</v>
          </cell>
          <cell r="J4272">
            <v>30764569.31915912</v>
          </cell>
          <cell r="K4272">
            <v>1.4175615504992938</v>
          </cell>
          <cell r="L4272">
            <v>16.501988415324377</v>
          </cell>
          <cell r="M4272">
            <v>33623312.40303912</v>
          </cell>
          <cell r="N4272">
            <v>1.127415128863049</v>
          </cell>
          <cell r="O4272">
            <v>33.92369937083992</v>
          </cell>
          <cell r="P4272"/>
          <cell r="Q4272">
            <v>22743.378673520008</v>
          </cell>
        </row>
        <row r="4273">
          <cell r="D4273">
            <v>43353</v>
          </cell>
          <cell r="F4273">
            <v>34980.22458325031</v>
          </cell>
          <cell r="G4273">
            <v>291101.60770363739</v>
          </cell>
          <cell r="H4273">
            <v>1.279940029502149</v>
          </cell>
          <cell r="I4273">
            <v>17.223793661539855</v>
          </cell>
          <cell r="J4273">
            <v>30799549.54374237</v>
          </cell>
          <cell r="K4273">
            <v>1.4176876752454406</v>
          </cell>
          <cell r="L4273">
            <v>16.495898210453518</v>
          </cell>
          <cell r="M4273">
            <v>33627511.681698367</v>
          </cell>
          <cell r="N4273">
            <v>1.1275964939526528</v>
          </cell>
          <cell r="O4273">
            <v>33.907520757878231</v>
          </cell>
          <cell r="P4273"/>
          <cell r="Q4273">
            <v>22743.378673520008</v>
          </cell>
        </row>
        <row r="4274">
          <cell r="D4274">
            <v>43354</v>
          </cell>
          <cell r="F4274">
            <v>52279.389133248449</v>
          </cell>
          <cell r="G4274">
            <v>343380.99683688581</v>
          </cell>
          <cell r="H4274">
            <v>1.3725513128901936</v>
          </cell>
          <cell r="I4274">
            <v>13.094050092893529</v>
          </cell>
          <cell r="J4274">
            <v>30851828.932875618</v>
          </cell>
          <cell r="K4274">
            <v>1.4186089752656628</v>
          </cell>
          <cell r="L4274">
            <v>16.4514718051187</v>
          </cell>
          <cell r="M4274">
            <v>33670554.316203617</v>
          </cell>
          <cell r="N4274">
            <v>1.1290804129353806</v>
          </cell>
          <cell r="O4274">
            <v>33.775357448947105</v>
          </cell>
          <cell r="P4274"/>
          <cell r="Q4274">
            <v>22743.378673520008</v>
          </cell>
        </row>
        <row r="4275">
          <cell r="D4275">
            <v>43355</v>
          </cell>
          <cell r="F4275">
            <v>55021.547317802557</v>
          </cell>
          <cell r="G4275">
            <v>398402.54415468837</v>
          </cell>
          <cell r="H4275">
            <v>1.4597748421410022</v>
          </cell>
          <cell r="I4275">
            <v>10.06765854764291</v>
          </cell>
          <cell r="J4275">
            <v>30906850.480193421</v>
          </cell>
          <cell r="K4275">
            <v>1.4196543067945744</v>
          </cell>
          <cell r="L4275">
            <v>16.401193248268697</v>
          </cell>
          <cell r="M4275">
            <v>33723413.357237414</v>
          </cell>
          <cell r="N4275">
            <v>1.1308936257520916</v>
          </cell>
          <cell r="O4275">
            <v>33.614372304691109</v>
          </cell>
          <cell r="P4275"/>
          <cell r="Q4275">
            <v>22743.378673520008</v>
          </cell>
        </row>
        <row r="4276">
          <cell r="D4276">
            <v>43356</v>
          </cell>
          <cell r="F4276">
            <v>51873.194353802552</v>
          </cell>
          <cell r="G4276">
            <v>450275.7385084909</v>
          </cell>
          <cell r="H4276">
            <v>1.5229309491386662</v>
          </cell>
          <cell r="I4276">
            <v>8.3060478419423553</v>
          </cell>
          <cell r="J4276">
            <v>30958723.674547225</v>
          </cell>
          <cell r="K4276">
            <v>1.4205529931393566</v>
          </cell>
          <cell r="L4276">
            <v>16.35807734506357</v>
          </cell>
          <cell r="M4276">
            <v>33773691.051049225</v>
          </cell>
          <cell r="N4276">
            <v>1.1326204020488668</v>
          </cell>
          <cell r="O4276">
            <v>33.461579314915113</v>
          </cell>
          <cell r="P4276"/>
          <cell r="Q4276">
            <v>22743.378673520008</v>
          </cell>
        </row>
        <row r="4277">
          <cell r="D4277">
            <v>43357</v>
          </cell>
          <cell r="F4277">
            <v>36709.130287802545</v>
          </cell>
          <cell r="G4277">
            <v>486984.86879629345</v>
          </cell>
          <cell r="H4277">
            <v>1.529440017896246</v>
          </cell>
          <cell r="I4277">
            <v>8.1423879733948716</v>
          </cell>
          <cell r="J4277">
            <v>30995432.804835029</v>
          </cell>
          <cell r="K4277">
            <v>1.4207547221665191</v>
          </cell>
          <cell r="L4277">
            <v>16.348412942508205</v>
          </cell>
          <cell r="M4277">
            <v>33808471.098579027</v>
          </cell>
          <cell r="N4277">
            <v>1.1338275613004554</v>
          </cell>
          <cell r="O4277">
            <v>33.355064618126477</v>
          </cell>
          <cell r="P4277"/>
          <cell r="Q4277">
            <v>22743.378673520008</v>
          </cell>
        </row>
        <row r="4278">
          <cell r="D4278">
            <v>43358</v>
          </cell>
          <cell r="F4278">
            <v>15321.682983802551</v>
          </cell>
          <cell r="G4278">
            <v>502306.55178009602</v>
          </cell>
          <cell r="H4278">
            <v>1.4723891262029272</v>
          </cell>
          <cell r="I4278">
            <v>9.689362938440361</v>
          </cell>
          <cell r="J4278">
            <v>31010754.48781883</v>
          </cell>
          <cell r="K4278">
            <v>1.4199767037759878</v>
          </cell>
          <cell r="L4278">
            <v>16.385714129322125</v>
          </cell>
          <cell r="M4278">
            <v>33822387.231352828</v>
          </cell>
          <cell r="N4278">
            <v>1.1343350735338833</v>
          </cell>
          <cell r="O4278">
            <v>33.310357643596809</v>
          </cell>
          <cell r="P4278"/>
          <cell r="Q4278">
            <v>22743.378673520008</v>
          </cell>
        </row>
        <row r="4279">
          <cell r="D4279">
            <v>43359</v>
          </cell>
          <cell r="F4279">
            <v>8567.0798258025534</v>
          </cell>
          <cell r="G4279">
            <v>510873.63160589855</v>
          </cell>
          <cell r="H4279">
            <v>1.4039075914672314</v>
          </cell>
          <cell r="I4279">
            <v>11.918749103435101</v>
          </cell>
          <cell r="J4279">
            <v>31019321.567644633</v>
          </cell>
          <cell r="K4279">
            <v>1.4188913339186811</v>
          </cell>
          <cell r="L4279">
            <v>16.43787737437108</v>
          </cell>
          <cell r="M4279">
            <v>33830585.782938629</v>
          </cell>
          <cell r="N4279">
            <v>1.1346508591754352</v>
          </cell>
          <cell r="O4279">
            <v>33.282561996870953</v>
          </cell>
          <cell r="P4279"/>
          <cell r="Q4279">
            <v>22743.378673520008</v>
          </cell>
        </row>
        <row r="4280">
          <cell r="D4280">
            <v>43360</v>
          </cell>
          <cell r="F4280">
            <v>14361.746075802548</v>
          </cell>
          <cell r="G4280">
            <v>525235.37768170109</v>
          </cell>
          <cell r="H4280">
            <v>1.3584700466308102</v>
          </cell>
          <cell r="I4280">
            <v>13.65639726740665</v>
          </cell>
          <cell r="J4280">
            <v>31033683.313720435</v>
          </cell>
          <cell r="K4280">
            <v>1.4180730051953701</v>
          </cell>
          <cell r="L4280">
            <v>16.47730409433067</v>
          </cell>
          <cell r="M4280">
            <v>33832196.756598428</v>
          </cell>
          <cell r="N4280">
            <v>1.1347457174832647</v>
          </cell>
          <cell r="O4280">
            <v>33.274215813883771</v>
          </cell>
          <cell r="P4280"/>
          <cell r="Q4280">
            <v>22743.378673520008</v>
          </cell>
        </row>
        <row r="4281">
          <cell r="D4281">
            <v>43361</v>
          </cell>
          <cell r="F4281">
            <v>28290.935725802556</v>
          </cell>
          <cell r="G4281">
            <v>553526.31340750365</v>
          </cell>
          <cell r="H4281">
            <v>1.3521061359179758</v>
          </cell>
          <cell r="I4281">
            <v>13.917855618356922</v>
          </cell>
          <cell r="J4281">
            <v>31061974.249446236</v>
          </cell>
          <cell r="K4281">
            <v>1.4178922041329651</v>
          </cell>
          <cell r="L4281">
            <v>16.486026338114801</v>
          </cell>
          <cell r="M4281">
            <v>33846830.494970232</v>
          </cell>
          <cell r="N4281">
            <v>1.1352773871891413</v>
          </cell>
          <cell r="O4281">
            <v>33.227464689406247</v>
          </cell>
          <cell r="P4281"/>
          <cell r="Q4281">
            <v>22743.378673520008</v>
          </cell>
        </row>
        <row r="4282">
          <cell r="D4282">
            <v>43362</v>
          </cell>
          <cell r="F4282">
            <v>52471.706541696432</v>
          </cell>
          <cell r="G4282">
            <v>605998.0199492001</v>
          </cell>
          <cell r="H4282">
            <v>1.4023700298337831</v>
          </cell>
          <cell r="I4282">
            <v>11.973988172509875</v>
          </cell>
          <cell r="J4282">
            <v>31114445.95598793</v>
          </cell>
          <cell r="K4282">
            <v>1.4188144178799531</v>
          </cell>
          <cell r="L4282">
            <v>16.441579581533617</v>
          </cell>
          <cell r="M4282">
            <v>33891453.050247923</v>
          </cell>
          <cell r="N4282">
            <v>1.136815004729538</v>
          </cell>
          <cell r="O4282">
            <v>33.092527826923046</v>
          </cell>
          <cell r="P4282"/>
          <cell r="Q4282">
            <v>22743.378673520008</v>
          </cell>
        </row>
        <row r="4283">
          <cell r="D4283">
            <v>43363</v>
          </cell>
          <cell r="F4283">
            <v>48683.688139698294</v>
          </cell>
          <cell r="G4283">
            <v>654681.70808889833</v>
          </cell>
          <cell r="H4283">
            <v>1.4392797954227023</v>
          </cell>
          <cell r="I4283">
            <v>10.712525490729208</v>
          </cell>
          <cell r="J4283">
            <v>31163129.64412763</v>
          </cell>
          <cell r="K4283">
            <v>1.4195621666038878</v>
          </cell>
          <cell r="L4283">
            <v>16.405619527573556</v>
          </cell>
          <cell r="M4283">
            <v>33935023.461607628</v>
          </cell>
          <cell r="N4283">
            <v>1.1383174397841676</v>
          </cell>
          <cell r="O4283">
            <v>32.961066044199882</v>
          </cell>
          <cell r="P4283"/>
          <cell r="Q4283">
            <v>22743.378673520008</v>
          </cell>
        </row>
        <row r="4284">
          <cell r="D4284">
            <v>43364</v>
          </cell>
          <cell r="F4284">
            <v>41438.852311696435</v>
          </cell>
          <cell r="G4284">
            <v>696120.56040059472</v>
          </cell>
          <cell r="H4284">
            <v>1.4575054388426807</v>
          </cell>
          <cell r="I4284">
            <v>10.13719831825275</v>
          </cell>
          <cell r="J4284">
            <v>31204568.496439327</v>
          </cell>
          <cell r="K4284">
            <v>1.4199786878752405</v>
          </cell>
          <cell r="L4284">
            <v>16.38561890778837</v>
          </cell>
          <cell r="M4284">
            <v>33967181.030097321</v>
          </cell>
          <cell r="N4284">
            <v>1.139437136453409</v>
          </cell>
          <cell r="O4284">
            <v>32.863342737783221</v>
          </cell>
          <cell r="P4284"/>
          <cell r="Q4284">
            <v>22743.378673520008</v>
          </cell>
        </row>
        <row r="4285">
          <cell r="D4285">
            <v>43365</v>
          </cell>
          <cell r="F4285">
            <v>15701.163941696432</v>
          </cell>
          <cell r="G4285">
            <v>711821.72434229113</v>
          </cell>
          <cell r="H4285">
            <v>1.4226352816400571</v>
          </cell>
          <cell r="I4285">
            <v>11.264954134373649</v>
          </cell>
          <cell r="J4285">
            <v>31220269.660381023</v>
          </cell>
          <cell r="K4285">
            <v>1.4192243530510225</v>
          </cell>
          <cell r="L4285">
            <v>16.42185668172371</v>
          </cell>
          <cell r="M4285">
            <v>33966043.443363011</v>
          </cell>
          <cell r="N4285">
            <v>1.139439979646748</v>
          </cell>
          <cell r="O4285">
            <v>32.86309486449661</v>
          </cell>
          <cell r="P4285"/>
          <cell r="Q4285">
            <v>22743.378673520008</v>
          </cell>
        </row>
        <row r="4286">
          <cell r="D4286">
            <v>43366</v>
          </cell>
          <cell r="F4286">
            <v>5750.963903698299</v>
          </cell>
          <cell r="G4286">
            <v>717572.68824598938</v>
          </cell>
          <cell r="H4286">
            <v>1.3717756266688264</v>
          </cell>
          <cell r="I4286">
            <v>13.124456514427141</v>
          </cell>
          <cell r="J4286">
            <v>31226020.624284722</v>
          </cell>
          <cell r="K4286">
            <v>1.4180197231145422</v>
          </cell>
          <cell r="L4286">
            <v>16.479874113654457</v>
          </cell>
          <cell r="M4286">
            <v>33962393.21369271</v>
          </cell>
          <cell r="N4286">
            <v>1.139358529775309</v>
          </cell>
          <cell r="O4286">
            <v>32.870196313567014</v>
          </cell>
          <cell r="P4286"/>
          <cell r="Q4286">
            <v>22743.378673520008</v>
          </cell>
        </row>
        <row r="4287">
          <cell r="D4287">
            <v>43367</v>
          </cell>
          <cell r="F4287">
            <v>18114.253911696433</v>
          </cell>
          <cell r="G4287">
            <v>735686.94215768576</v>
          </cell>
          <cell r="H4287">
            <v>1.3478042567876438</v>
          </cell>
          <cell r="I4287">
            <v>14.097222705410495</v>
          </cell>
          <cell r="J4287">
            <v>31244134.878196418</v>
          </cell>
          <cell r="K4287">
            <v>1.4173784349236542</v>
          </cell>
          <cell r="L4287">
            <v>16.510834100876192</v>
          </cell>
          <cell r="M4287">
            <v>33966173.451468408</v>
          </cell>
          <cell r="N4287">
            <v>1.1395263577444428</v>
          </cell>
          <cell r="O4287">
            <v>32.855564964056363</v>
          </cell>
          <cell r="P4287"/>
          <cell r="Q4287">
            <v>22743.378673520008</v>
          </cell>
        </row>
        <row r="4288">
          <cell r="D4288">
            <v>43368</v>
          </cell>
          <cell r="F4288">
            <v>18965.505891696434</v>
          </cell>
          <cell r="G4288">
            <v>754652.44804938219</v>
          </cell>
          <cell r="H4288">
            <v>1.3272477390142918</v>
          </cell>
          <cell r="I4288">
            <v>14.984263978157752</v>
          </cell>
          <cell r="J4288">
            <v>31263100.384088114</v>
          </cell>
          <cell r="K4288">
            <v>1.4167770455849864</v>
          </cell>
          <cell r="L4288">
            <v>16.539914799874602</v>
          </cell>
          <cell r="M4288">
            <v>33978870.960332103</v>
          </cell>
          <cell r="N4288">
            <v>1.1399933728302443</v>
          </cell>
          <cell r="O4288">
            <v>32.814875460915793</v>
          </cell>
          <cell r="P4288"/>
          <cell r="Q4288">
            <v>22743.378673520008</v>
          </cell>
        </row>
        <row r="4289">
          <cell r="D4289">
            <v>43369</v>
          </cell>
          <cell r="F4289">
            <v>10509.841021213368</v>
          </cell>
          <cell r="G4289">
            <v>765162.28907059552</v>
          </cell>
          <cell r="H4289">
            <v>1.2939730386088992</v>
          </cell>
          <cell r="I4289">
            <v>16.529562493923557</v>
          </cell>
          <cell r="J4289">
            <v>31273610.225109328</v>
          </cell>
          <cell r="K4289">
            <v>1.4157940964930025</v>
          </cell>
          <cell r="L4289">
            <v>16.587544100592389</v>
          </cell>
          <cell r="M4289">
            <v>33983183.504689313</v>
          </cell>
          <cell r="N4289">
            <v>1.1401790952938504</v>
          </cell>
          <cell r="O4289">
            <v>32.798704359925622</v>
          </cell>
          <cell r="P4289"/>
          <cell r="Q4289">
            <v>22743.378673520008</v>
          </cell>
        </row>
        <row r="4290">
          <cell r="D4290">
            <v>43370</v>
          </cell>
          <cell r="F4290">
            <v>10026.835815213373</v>
          </cell>
          <cell r="G4290">
            <v>775189.12488580891</v>
          </cell>
          <cell r="H4290">
            <v>1.2623765686376121</v>
          </cell>
          <cell r="I4290">
            <v>18.129802044900202</v>
          </cell>
          <cell r="J4290">
            <v>31283637.060924541</v>
          </cell>
          <cell r="K4290">
            <v>1.4147913257094578</v>
          </cell>
          <cell r="L4290">
            <v>16.636259313342595</v>
          </cell>
          <cell r="M4290">
            <v>33991193.356706522</v>
          </cell>
          <cell r="N4290">
            <v>1.140488884973857</v>
          </cell>
          <cell r="O4290">
            <v>32.77174359520815</v>
          </cell>
          <cell r="P4290"/>
          <cell r="Q4290">
            <v>22743.378673520008</v>
          </cell>
        </row>
        <row r="4291">
          <cell r="D4291">
            <v>43371</v>
          </cell>
          <cell r="F4291">
            <v>10121.648751212437</v>
          </cell>
          <cell r="G4291">
            <v>785310.77363702131</v>
          </cell>
          <cell r="H4291">
            <v>1.2331858756251586</v>
          </cell>
          <cell r="I4291">
            <v>19.730477887731301</v>
          </cell>
          <cell r="J4291">
            <v>31293758.709675755</v>
          </cell>
          <cell r="K4291">
            <v>1.4137948991039586</v>
          </cell>
          <cell r="L4291">
            <v>16.68479204602512</v>
          </cell>
          <cell r="M4291">
            <v>33988375.428947739</v>
          </cell>
          <cell r="N4291">
            <v>1.1404353849984703</v>
          </cell>
          <cell r="O4291">
            <v>32.776398493959832</v>
          </cell>
          <cell r="P4291"/>
          <cell r="Q4291">
            <v>22743.378673520008</v>
          </cell>
        </row>
        <row r="4292">
          <cell r="D4292">
            <v>43372</v>
          </cell>
          <cell r="F4292">
            <v>8916.54262721337</v>
          </cell>
          <cell r="G4292">
            <v>794227.31626423472</v>
          </cell>
          <cell r="H4292">
            <v>1.2041811918026257</v>
          </cell>
          <cell r="I4292">
            <v>21.443711300099732</v>
          </cell>
          <cell r="J4292">
            <v>31302675.252302967</v>
          </cell>
          <cell r="K4292">
            <v>1.4127461294514374</v>
          </cell>
          <cell r="L4292">
            <v>16.736009865709754</v>
          </cell>
          <cell r="M4292">
            <v>33993053.671572953</v>
          </cell>
          <cell r="N4292">
            <v>1.1406334143965517</v>
          </cell>
          <cell r="O4292">
            <v>32.759170882585579</v>
          </cell>
          <cell r="P4292"/>
          <cell r="Q4292">
            <v>22743.378673520008</v>
          </cell>
        </row>
        <row r="4293">
          <cell r="D4293">
            <v>43373</v>
          </cell>
          <cell r="E4293" t="str">
            <v>*</v>
          </cell>
          <cell r="F4293">
            <v>8196.2194632124374</v>
          </cell>
          <cell r="G4293">
            <v>802423.53572744713</v>
          </cell>
          <cell r="H4293">
            <v>1.1760544277467802</v>
          </cell>
          <cell r="I4293">
            <v>23.227592795940708</v>
          </cell>
          <cell r="J4293">
            <v>31310871.471766181</v>
          </cell>
          <cell r="K4293">
            <v>1.4116670344627067</v>
          </cell>
          <cell r="L4293">
            <v>16.788854121475794</v>
          </cell>
          <cell r="M4293">
            <v>33983708.469346166</v>
          </cell>
          <cell r="N4293">
            <v>1.1403608858654573</v>
          </cell>
          <cell r="O4293">
            <v>32.782881286435781</v>
          </cell>
          <cell r="P4293"/>
          <cell r="Q4293">
            <v>22743.378673520008</v>
          </cell>
        </row>
        <row r="4294">
          <cell r="D4294">
            <v>43374</v>
          </cell>
          <cell r="F4294">
            <v>7404.930495213368</v>
          </cell>
          <cell r="G4294">
            <v>7404.930495213368</v>
          </cell>
          <cell r="H4294">
            <v>0.16188554631684024</v>
          </cell>
          <cell r="I4294">
            <v>99.924684165842081</v>
          </cell>
          <cell r="J4294">
            <v>31318276.402261395</v>
          </cell>
          <cell r="K4294">
            <v>1.4090949252972673</v>
          </cell>
          <cell r="L4294">
            <v>15.271530422102565</v>
          </cell>
          <cell r="M4294">
            <v>33972408.884529382</v>
          </cell>
          <cell r="N4294">
            <v>1.1400285127176844</v>
          </cell>
          <cell r="O4294">
            <v>32.604613218018471</v>
          </cell>
          <cell r="P4294"/>
          <cell r="Q4294">
            <v>45741.764250654822</v>
          </cell>
        </row>
        <row r="4295">
          <cell r="D4295">
            <v>43375</v>
          </cell>
          <cell r="F4295">
            <v>4622.045207212439</v>
          </cell>
          <cell r="G4295">
            <v>12026.975702425807</v>
          </cell>
          <cell r="H4295">
            <v>0.13146602344107916</v>
          </cell>
          <cell r="I4295">
            <v>99.983295780166088</v>
          </cell>
          <cell r="J4295">
            <v>31322898.447468609</v>
          </cell>
          <cell r="K4295">
            <v>1.4064084289680239</v>
          </cell>
          <cell r="L4295">
            <v>15.403091931472957</v>
          </cell>
          <cell r="M4295">
            <v>33969083.301486589</v>
          </cell>
          <cell r="N4295">
            <v>1.1399637106897103</v>
          </cell>
          <cell r="O4295">
            <v>32.610319978942584</v>
          </cell>
          <cell r="P4295"/>
          <cell r="Q4295">
            <v>45741.764250654822</v>
          </cell>
        </row>
        <row r="4296">
          <cell r="D4296">
            <v>43376</v>
          </cell>
          <cell r="F4296">
            <v>2409.6957607003278</v>
          </cell>
          <cell r="G4296">
            <v>14436.671463126135</v>
          </cell>
          <cell r="H4296">
            <v>0.10520415860376778</v>
          </cell>
          <cell r="I4296">
            <v>99.997216249680747</v>
          </cell>
          <cell r="J4296">
            <v>31325308.143229309</v>
          </cell>
          <cell r="K4296">
            <v>1.4036338135637481</v>
          </cell>
          <cell r="L4296">
            <v>15.540020005222877</v>
          </cell>
          <cell r="M4296">
            <v>33951325.924707286</v>
          </cell>
          <cell r="N4296">
            <v>1.1394145689124677</v>
          </cell>
          <cell r="O4296">
            <v>32.658709270988126</v>
          </cell>
          <cell r="P4296"/>
          <cell r="Q4296">
            <v>45741.764250654822</v>
          </cell>
        </row>
        <row r="4297">
          <cell r="D4297">
            <v>43377</v>
          </cell>
          <cell r="F4297">
            <v>7049.2362647012633</v>
          </cell>
          <cell r="G4297">
            <v>21485.907727827398</v>
          </cell>
          <cell r="H4297">
            <v>0.11743047125428603</v>
          </cell>
          <cell r="I4297">
            <v>99.993102630084493</v>
          </cell>
          <cell r="J4297">
            <v>31332357.379494011</v>
          </cell>
          <cell r="K4297">
            <v>1.401078013360431</v>
          </cell>
          <cell r="L4297">
            <v>15.667099735731661</v>
          </cell>
          <cell r="M4297">
            <v>33950147.898841985</v>
          </cell>
          <cell r="N4297">
            <v>1.1394218118460415</v>
          </cell>
          <cell r="O4297">
            <v>32.658070696003307</v>
          </cell>
          <cell r="P4297"/>
          <cell r="Q4297">
            <v>45741.764250654822</v>
          </cell>
        </row>
        <row r="4298">
          <cell r="D4298">
            <v>43378</v>
          </cell>
          <cell r="F4298">
            <v>5930.2590727003262</v>
          </cell>
          <cell r="G4298">
            <v>27416.166800527724</v>
          </cell>
          <cell r="H4298">
            <v>0.11987367452769487</v>
          </cell>
          <cell r="I4298">
            <v>99.991866193285503</v>
          </cell>
          <cell r="J4298">
            <v>31338287.63856671</v>
          </cell>
          <cell r="K4298">
            <v>1.3984827124043497</v>
          </cell>
          <cell r="L4298">
            <v>15.797080923540996</v>
          </cell>
          <cell r="M4298">
            <v>33951459.364966683</v>
          </cell>
          <cell r="N4298">
            <v>1.1395126101778597</v>
          </cell>
          <cell r="O4298">
            <v>32.650066214709092</v>
          </cell>
          <cell r="P4298"/>
          <cell r="Q4298">
            <v>45741.764250654822</v>
          </cell>
        </row>
        <row r="4299">
          <cell r="D4299">
            <v>43379</v>
          </cell>
          <cell r="F4299">
            <v>3963.7368527003273</v>
          </cell>
          <cell r="G4299">
            <v>31379.903653228052</v>
          </cell>
          <cell r="H4299">
            <v>0.11433717146425555</v>
          </cell>
          <cell r="I4299">
            <v>99.99444324293701</v>
          </cell>
          <cell r="J4299">
            <v>31342251.375419412</v>
          </cell>
          <cell r="K4299">
            <v>1.3958104071300175</v>
          </cell>
          <cell r="L4299">
            <v>15.931910886926314</v>
          </cell>
          <cell r="M4299">
            <v>33931443.154129378</v>
          </cell>
          <cell r="N4299">
            <v>1.1388875658916029</v>
          </cell>
          <cell r="O4299">
            <v>32.70519714648885</v>
          </cell>
          <cell r="P4299"/>
          <cell r="Q4299">
            <v>45741.764250654822</v>
          </cell>
        </row>
        <row r="4300">
          <cell r="D4300">
            <v>43380</v>
          </cell>
          <cell r="F4300">
            <v>1981.0356107003281</v>
          </cell>
          <cell r="G4300">
            <v>33360.939263928376</v>
          </cell>
          <cell r="H4300">
            <v>0.10419030713725161</v>
          </cell>
          <cell r="I4300">
            <v>99.997435663721433</v>
          </cell>
          <cell r="J4300">
            <v>31344232.411030114</v>
          </cell>
          <cell r="K4300">
            <v>1.3930608481144635</v>
          </cell>
          <cell r="L4300">
            <v>16.071694906178593</v>
          </cell>
          <cell r="M4300">
            <v>33924806.354822077</v>
          </cell>
          <cell r="N4300">
            <v>1.1387115602550002</v>
          </cell>
          <cell r="O4300">
            <v>32.720733695876248</v>
          </cell>
          <cell r="P4300"/>
          <cell r="Q4300">
            <v>45741.764250654822</v>
          </cell>
        </row>
        <row r="4301">
          <cell r="D4301">
            <v>43381</v>
          </cell>
          <cell r="F4301">
            <v>2505.5745447012596</v>
          </cell>
          <cell r="G4301">
            <v>35866.513808629636</v>
          </cell>
          <cell r="H4301">
            <v>9.8013583418232977E-2</v>
          </cell>
          <cell r="I4301">
            <v>99.998485004371645</v>
          </cell>
          <cell r="J4301">
            <v>31346737.985574815</v>
          </cell>
          <cell r="K4301">
            <v>1.3903457110897659</v>
          </cell>
          <cell r="L4301">
            <v>16.210785799905423</v>
          </cell>
          <cell r="M4301">
            <v>33915539.034814775</v>
          </cell>
          <cell r="N4301">
            <v>1.1384472411388447</v>
          </cell>
          <cell r="O4301">
            <v>32.744076080923648</v>
          </cell>
          <cell r="P4301"/>
          <cell r="Q4301">
            <v>45741.764250654822</v>
          </cell>
        </row>
        <row r="4302">
          <cell r="D4302">
            <v>43382</v>
          </cell>
          <cell r="F4302">
            <v>5095.6557527003315</v>
          </cell>
          <cell r="G4302">
            <v>40962.169561329967</v>
          </cell>
          <cell r="H4302">
            <v>9.9501019430310908E-2</v>
          </cell>
          <cell r="I4302">
            <v>99.99827292294286</v>
          </cell>
          <cell r="J4302">
            <v>31351833.641327515</v>
          </cell>
          <cell r="K4302">
            <v>1.3877562160465138</v>
          </cell>
          <cell r="L4302">
            <v>16.344423825279453</v>
          </cell>
          <cell r="M4302">
            <v>33912759.905609481</v>
          </cell>
          <cell r="N4302">
            <v>1.1384006991893583</v>
          </cell>
          <cell r="O4302">
            <v>32.74818752478059</v>
          </cell>
          <cell r="P4302"/>
          <cell r="Q4302">
            <v>45741.764250654822</v>
          </cell>
        </row>
        <row r="4303">
          <cell r="D4303">
            <v>43383</v>
          </cell>
          <cell r="F4303">
            <v>29974.421912888814</v>
          </cell>
          <cell r="G4303">
            <v>70936.591474218789</v>
          </cell>
          <cell r="H4303">
            <v>0.15508057600380656</v>
          </cell>
          <cell r="I4303">
            <v>99.944068459922988</v>
          </cell>
          <cell r="J4303">
            <v>31381808.063240405</v>
          </cell>
          <cell r="K4303">
            <v>1.3862761932382262</v>
          </cell>
          <cell r="L4303">
            <v>16.421237599677141</v>
          </cell>
          <cell r="M4303">
            <v>33929599.477234371</v>
          </cell>
          <cell r="N4303">
            <v>1.1390127509471055</v>
          </cell>
          <cell r="O4303">
            <v>32.694149967774337</v>
          </cell>
          <cell r="P4303"/>
          <cell r="Q4303">
            <v>45741.764250654822</v>
          </cell>
        </row>
        <row r="4304">
          <cell r="D4304">
            <v>43384</v>
          </cell>
          <cell r="F4304">
            <v>25404.605768888818</v>
          </cell>
          <cell r="G4304">
            <v>96341.197243107599</v>
          </cell>
          <cell r="H4304">
            <v>0.19147251536846754</v>
          </cell>
          <cell r="I4304">
            <v>99.774223498361891</v>
          </cell>
          <cell r="J4304">
            <v>31407212.669009294</v>
          </cell>
          <cell r="K4304">
            <v>1.3846006771579649</v>
          </cell>
          <cell r="L4304">
            <v>16.508579152433754</v>
          </cell>
          <cell r="M4304">
            <v>33951804.351585254</v>
          </cell>
          <cell r="N4304">
            <v>1.1398049729676543</v>
          </cell>
          <cell r="O4304">
            <v>32.624302235314893</v>
          </cell>
          <cell r="P4304"/>
          <cell r="Q4304">
            <v>45741.764250654822</v>
          </cell>
        </row>
        <row r="4305">
          <cell r="D4305">
            <v>43385</v>
          </cell>
          <cell r="F4305">
            <v>26301.615220888816</v>
          </cell>
          <cell r="G4305">
            <v>122642.81246399641</v>
          </cell>
          <cell r="H4305">
            <v>0.22343332268504246</v>
          </cell>
          <cell r="I4305">
            <v>99.434159447723331</v>
          </cell>
          <cell r="J4305">
            <v>31433514.284230184</v>
          </cell>
          <cell r="K4305">
            <v>1.3829713704568345</v>
          </cell>
          <cell r="L4305">
            <v>16.593901705765145</v>
          </cell>
          <cell r="M4305">
            <v>33970616.056812145</v>
          </cell>
          <cell r="N4305">
            <v>1.1404833424065808</v>
          </cell>
          <cell r="O4305">
            <v>32.564579441901166</v>
          </cell>
          <cell r="P4305"/>
          <cell r="Q4305">
            <v>45741.764250654822</v>
          </cell>
        </row>
        <row r="4306">
          <cell r="D4306">
            <v>43386</v>
          </cell>
          <cell r="F4306">
            <v>14215.277838888818</v>
          </cell>
          <cell r="G4306">
            <v>136858.09030288522</v>
          </cell>
          <cell r="H4306">
            <v>0.23015171321826608</v>
          </cell>
          <cell r="I4306">
            <v>99.331678074540235</v>
          </cell>
          <cell r="J4306">
            <v>31447729.562069073</v>
          </cell>
          <cell r="K4306">
            <v>1.3808179173703967</v>
          </cell>
          <cell r="L4306">
            <v>16.70726419415255</v>
          </cell>
          <cell r="M4306">
            <v>33977753.096453033</v>
          </cell>
          <cell r="N4306">
            <v>1.1407698020982187</v>
          </cell>
          <cell r="O4306">
            <v>32.539383972021319</v>
          </cell>
          <cell r="P4306"/>
          <cell r="Q4306">
            <v>45741.764250654822</v>
          </cell>
        </row>
        <row r="4307">
          <cell r="D4307">
            <v>43387</v>
          </cell>
          <cell r="F4307">
            <v>17381.102476889748</v>
          </cell>
          <cell r="G4307">
            <v>154239.19277977495</v>
          </cell>
          <cell r="H4307">
            <v>0.24085396309123852</v>
          </cell>
          <cell r="I4307">
            <v>99.14250398230233</v>
          </cell>
          <cell r="J4307">
            <v>31465110.664545964</v>
          </cell>
          <cell r="K4307">
            <v>1.378811824640952</v>
          </cell>
          <cell r="L4307">
            <v>16.813477681202361</v>
          </cell>
          <cell r="M4307">
            <v>33988875.794271916</v>
          </cell>
          <cell r="N4307">
            <v>1.1411901053892655</v>
          </cell>
          <cell r="O4307">
            <v>32.502442215911785</v>
          </cell>
          <cell r="P4307"/>
          <cell r="Q4307">
            <v>45741.764250654822</v>
          </cell>
        </row>
        <row r="4308">
          <cell r="D4308">
            <v>43388</v>
          </cell>
          <cell r="F4308">
            <v>36138.248392888818</v>
          </cell>
          <cell r="G4308">
            <v>190377.44117266376</v>
          </cell>
          <cell r="H4308">
            <v>0.27746698491913158</v>
          </cell>
          <cell r="I4308">
            <v>98.222772809921054</v>
          </cell>
          <cell r="J4308">
            <v>31501248.912938852</v>
          </cell>
          <cell r="K4308">
            <v>1.3776340581991913</v>
          </cell>
          <cell r="L4308">
            <v>16.876109360298518</v>
          </cell>
          <cell r="M4308">
            <v>34008086.886264808</v>
          </cell>
          <cell r="N4308">
            <v>1.1418820254330495</v>
          </cell>
          <cell r="O4308">
            <v>32.441694285825264</v>
          </cell>
          <cell r="P4308"/>
          <cell r="Q4308">
            <v>45741.764250654822</v>
          </cell>
        </row>
        <row r="4309">
          <cell r="D4309">
            <v>43389</v>
          </cell>
          <cell r="F4309">
            <v>65728.597520888812</v>
          </cell>
          <cell r="G4309">
            <v>256106.03869355257</v>
          </cell>
          <cell r="H4309">
            <v>0.34993463152479709</v>
          </cell>
          <cell r="I4309">
            <v>94.957087902089526</v>
          </cell>
          <cell r="J4309">
            <v>31566977.51045974</v>
          </cell>
          <cell r="K4309">
            <v>1.3777524761768427</v>
          </cell>
          <cell r="L4309">
            <v>16.869802893452079</v>
          </cell>
          <cell r="M4309">
            <v>34065713.766973697</v>
          </cell>
          <cell r="N4309">
            <v>1.1438639337588288</v>
          </cell>
          <cell r="O4309">
            <v>32.268152182061037</v>
          </cell>
          <cell r="P4309"/>
          <cell r="Q4309">
            <v>45741.764250654822</v>
          </cell>
        </row>
        <row r="4310">
          <cell r="D4310">
            <v>43390</v>
          </cell>
          <cell r="F4310">
            <v>73399.671114986486</v>
          </cell>
          <cell r="G4310">
            <v>329505.70980853908</v>
          </cell>
          <cell r="H4310">
            <v>0.4237416096601373</v>
          </cell>
          <cell r="I4310">
            <v>89.619701264886714</v>
          </cell>
          <cell r="J4310">
            <v>31640377.181574725</v>
          </cell>
          <cell r="K4310">
            <v>1.3782045620519037</v>
          </cell>
          <cell r="L4310">
            <v>16.845745521522559</v>
          </cell>
          <cell r="M4310">
            <v>34133804.137440681</v>
          </cell>
          <cell r="N4310">
            <v>1.1461973640576741</v>
          </cell>
          <cell r="O4310">
            <v>32.064707484994173</v>
          </cell>
          <cell r="P4310"/>
          <cell r="Q4310">
            <v>45741.764250654822</v>
          </cell>
        </row>
        <row r="4311">
          <cell r="D4311">
            <v>43391</v>
          </cell>
          <cell r="F4311">
            <v>45958.927128986492</v>
          </cell>
          <cell r="G4311">
            <v>375464.63693752559</v>
          </cell>
          <cell r="H4311">
            <v>0.45601971935812646</v>
          </cell>
          <cell r="I4311">
            <v>86.7404233106801</v>
          </cell>
          <cell r="J4311">
            <v>31686336.10870371</v>
          </cell>
          <cell r="K4311">
            <v>1.3774619515672741</v>
          </cell>
          <cell r="L4311">
            <v>16.885278737308695</v>
          </cell>
          <cell r="M4311">
            <v>34170500.013569668</v>
          </cell>
          <cell r="N4311">
            <v>1.147476730154084</v>
          </cell>
          <cell r="O4311">
            <v>31.953566421727665</v>
          </cell>
          <cell r="P4311"/>
          <cell r="Q4311">
            <v>45741.764250654822</v>
          </cell>
        </row>
        <row r="4312">
          <cell r="D4312">
            <v>43392</v>
          </cell>
          <cell r="F4312">
            <v>49238.36292698649</v>
          </cell>
          <cell r="G4312">
            <v>424702.99986451206</v>
          </cell>
          <cell r="H4312">
            <v>0.48867353135014385</v>
          </cell>
          <cell r="I4312">
            <v>83.563885835382351</v>
          </cell>
          <cell r="J4312">
            <v>31735574.471630696</v>
          </cell>
          <cell r="K4312">
            <v>1.3768645685936385</v>
          </cell>
          <cell r="L4312">
            <v>16.917139426869653</v>
          </cell>
          <cell r="M4312">
            <v>34206616.426748656</v>
          </cell>
          <cell r="N4312">
            <v>1.1487367416688847</v>
          </cell>
          <cell r="O4312">
            <v>31.84438572066124</v>
          </cell>
          <cell r="P4312"/>
          <cell r="Q4312">
            <v>45741.764250654822</v>
          </cell>
        </row>
        <row r="4313">
          <cell r="D4313">
            <v>43393</v>
          </cell>
          <cell r="F4313">
            <v>45347.124974987419</v>
          </cell>
          <cell r="G4313">
            <v>470050.12483949948</v>
          </cell>
          <cell r="H4313">
            <v>0.51380847737280955</v>
          </cell>
          <cell r="I4313">
            <v>80.974625908813564</v>
          </cell>
          <cell r="J4313">
            <v>31780921.596605685</v>
          </cell>
          <cell r="K4313">
            <v>1.3761010629423975</v>
          </cell>
          <cell r="L4313">
            <v>16.95793639509704</v>
          </cell>
          <cell r="M4313">
            <v>34220522.219171651</v>
          </cell>
          <cell r="N4313">
            <v>1.1492509424140374</v>
          </cell>
          <cell r="O4313">
            <v>31.799909490290545</v>
          </cell>
          <cell r="P4313"/>
          <cell r="Q4313">
            <v>45741.764250654822</v>
          </cell>
        </row>
        <row r="4314">
          <cell r="D4314">
            <v>43394</v>
          </cell>
          <cell r="F4314">
            <v>45979.064122986492</v>
          </cell>
          <cell r="G4314">
            <v>516029.18896248599</v>
          </cell>
          <cell r="H4314">
            <v>0.53720749351444963</v>
          </cell>
          <cell r="I4314">
            <v>78.477195236163595</v>
          </cell>
          <cell r="J4314">
            <v>31826900.660728671</v>
          </cell>
          <cell r="K4314">
            <v>1.3753678843336163</v>
          </cell>
          <cell r="L4314">
            <v>16.99719359102474</v>
          </cell>
          <cell r="M4314">
            <v>34237944.692094639</v>
          </cell>
          <cell r="N4314">
            <v>1.1498832933222392</v>
          </cell>
          <cell r="O4314">
            <v>31.745276983578119</v>
          </cell>
          <cell r="P4314"/>
          <cell r="Q4314">
            <v>45741.764250654822</v>
          </cell>
        </row>
        <row r="4315">
          <cell r="D4315">
            <v>43395</v>
          </cell>
          <cell r="F4315">
            <v>44119.488864986488</v>
          </cell>
          <cell r="G4315">
            <v>560148.67782747245</v>
          </cell>
          <cell r="H4315">
            <v>0.55663142763995777</v>
          </cell>
          <cell r="I4315">
            <v>76.355547677503793</v>
          </cell>
          <cell r="J4315">
            <v>31871020.149593659</v>
          </cell>
          <cell r="K4315">
            <v>1.3745573973684084</v>
          </cell>
          <cell r="L4315">
            <v>17.040682330560841</v>
          </cell>
          <cell r="M4315">
            <v>34260912.076613627</v>
          </cell>
          <cell r="N4315">
            <v>1.1507019300102952</v>
          </cell>
          <cell r="O4315">
            <v>31.674653735767578</v>
          </cell>
          <cell r="P4315"/>
          <cell r="Q4315">
            <v>45741.764250654822</v>
          </cell>
        </row>
        <row r="4316">
          <cell r="D4316">
            <v>43396</v>
          </cell>
          <cell r="F4316">
            <v>42562.096610986489</v>
          </cell>
          <cell r="G4316">
            <v>602710.77443845896</v>
          </cell>
          <cell r="H4316">
            <v>0.57288599836981258</v>
          </cell>
          <cell r="I4316">
            <v>74.555078160198349</v>
          </cell>
          <cell r="J4316">
            <v>31913582.246204644</v>
          </cell>
          <cell r="K4316">
            <v>1.3736830658005814</v>
          </cell>
          <cell r="L4316">
            <v>17.087705483544447</v>
          </cell>
          <cell r="M4316">
            <v>34289559.556702614</v>
          </cell>
          <cell r="N4316">
            <v>1.1517114159747988</v>
          </cell>
          <cell r="O4316">
            <v>31.587726975233853</v>
          </cell>
          <cell r="P4316"/>
          <cell r="Q4316">
            <v>45741.764250654822</v>
          </cell>
        </row>
        <row r="4317">
          <cell r="D4317">
            <v>43397</v>
          </cell>
          <cell r="F4317">
            <v>32048.138314450051</v>
          </cell>
          <cell r="G4317">
            <v>634758.912752909</v>
          </cell>
          <cell r="H4317">
            <v>0.57820874346779438</v>
          </cell>
          <cell r="I4317">
            <v>73.961695414022003</v>
          </cell>
          <cell r="J4317">
            <v>31945630.384519093</v>
          </cell>
          <cell r="K4317">
            <v>1.372360498590977</v>
          </cell>
          <cell r="L4317">
            <v>17.159050305216205</v>
          </cell>
          <cell r="M4317">
            <v>34305399.31081906</v>
          </cell>
          <cell r="N4317">
            <v>1.1522907836786977</v>
          </cell>
          <cell r="O4317">
            <v>31.537917937980929</v>
          </cell>
          <cell r="P4317"/>
          <cell r="Q4317">
            <v>45741.764250654822</v>
          </cell>
        </row>
        <row r="4318">
          <cell r="D4318">
            <v>43398</v>
          </cell>
          <cell r="F4318">
            <v>46548.20268245005</v>
          </cell>
          <cell r="G4318">
            <v>681307.11543535907</v>
          </cell>
          <cell r="H4318">
            <v>0.59578560346028242</v>
          </cell>
          <cell r="I4318">
            <v>71.992578195993005</v>
          </cell>
          <cell r="J4318">
            <v>31992178.587201543</v>
          </cell>
          <cell r="K4318">
            <v>1.3716648092905903</v>
          </cell>
          <cell r="L4318">
            <v>17.196682655536431</v>
          </cell>
          <cell r="M4318">
            <v>34336296.78757152</v>
          </cell>
          <cell r="N4318">
            <v>1.1533759965771406</v>
          </cell>
          <cell r="O4318">
            <v>31.444778216506307</v>
          </cell>
          <cell r="P4318"/>
          <cell r="Q4318">
            <v>45741.764250654822</v>
          </cell>
        </row>
        <row r="4319">
          <cell r="D4319">
            <v>43399</v>
          </cell>
          <cell r="F4319">
            <v>49280.554104450042</v>
          </cell>
          <cell r="G4319">
            <v>730587.66953980911</v>
          </cell>
          <cell r="H4319">
            <v>0.61430786966484041</v>
          </cell>
          <cell r="I4319">
            <v>69.907643413001281</v>
          </cell>
          <cell r="J4319">
            <v>32041459.141305994</v>
          </cell>
          <cell r="K4319">
            <v>1.3710887636694429</v>
          </cell>
          <cell r="L4319">
            <v>17.227897369029609</v>
          </cell>
          <cell r="M4319">
            <v>34374538.860451967</v>
          </cell>
          <cell r="N4319">
            <v>1.1547080180188201</v>
          </cell>
          <cell r="O4319">
            <v>31.330736612824793</v>
          </cell>
          <cell r="P4319"/>
          <cell r="Q4319">
            <v>45741.764250654822</v>
          </cell>
        </row>
        <row r="4320">
          <cell r="D4320">
            <v>43400</v>
          </cell>
          <cell r="F4320">
            <v>19409.299686450046</v>
          </cell>
          <cell r="G4320">
            <v>749996.96922625916</v>
          </cell>
          <cell r="H4320">
            <v>0.60727140681944358</v>
          </cell>
          <cell r="I4320">
            <v>70.700391154394296</v>
          </cell>
          <cell r="J4320">
            <v>32060868.440992445</v>
          </cell>
          <cell r="K4320">
            <v>1.3692392423552164</v>
          </cell>
          <cell r="L4320">
            <v>17.328452368845369</v>
          </cell>
          <cell r="M4320">
            <v>34380036.226954415</v>
          </cell>
          <cell r="N4320">
            <v>1.1549401449796741</v>
          </cell>
          <cell r="O4320">
            <v>31.310894619587604</v>
          </cell>
          <cell r="P4320"/>
          <cell r="Q4320">
            <v>45741.764250654822</v>
          </cell>
        </row>
        <row r="4321">
          <cell r="D4321">
            <v>43401</v>
          </cell>
          <cell r="F4321">
            <v>11565.496718450049</v>
          </cell>
          <cell r="G4321">
            <v>761562.46594470926</v>
          </cell>
          <cell r="H4321">
            <v>0.59461325866187964</v>
          </cell>
          <cell r="I4321">
            <v>72.124281315738287</v>
          </cell>
          <cell r="J4321">
            <v>32072433.937710896</v>
          </cell>
          <cell r="K4321">
            <v>1.367062597079042</v>
          </cell>
          <cell r="L4321">
            <v>17.447445364091841</v>
          </cell>
          <cell r="M4321">
            <v>34384143.657970861</v>
          </cell>
          <cell r="N4321">
            <v>1.1551255965294143</v>
          </cell>
          <cell r="O4321">
            <v>31.295049148642605</v>
          </cell>
          <cell r="P4321"/>
          <cell r="Q4321">
            <v>45741.764250654822</v>
          </cell>
        </row>
        <row r="4322">
          <cell r="D4322">
            <v>43402</v>
          </cell>
          <cell r="F4322">
            <v>16514.832544450052</v>
          </cell>
          <cell r="G4322">
            <v>778077.29848915932</v>
          </cell>
          <cell r="H4322">
            <v>0.58655917871938856</v>
          </cell>
          <cell r="I4322">
            <v>73.027811064628295</v>
          </cell>
          <cell r="J4322">
            <v>32088948.770255346</v>
          </cell>
          <cell r="K4322">
            <v>1.3651049740127319</v>
          </cell>
          <cell r="L4322">
            <v>17.555069957612879</v>
          </cell>
          <cell r="M4322">
            <v>34368931.339665316</v>
          </cell>
          <cell r="N4322">
            <v>1.1546619951254606</v>
          </cell>
          <cell r="O4322">
            <v>31.33467172244152</v>
          </cell>
          <cell r="P4322"/>
          <cell r="Q4322">
            <v>45741.764250654822</v>
          </cell>
        </row>
        <row r="4323">
          <cell r="D4323">
            <v>43403</v>
          </cell>
          <cell r="F4323">
            <v>46016.396108450048</v>
          </cell>
          <cell r="G4323">
            <v>824093.69459760934</v>
          </cell>
          <cell r="H4323">
            <v>0.60054067152705137</v>
          </cell>
          <cell r="I4323">
            <v>71.457986600013186</v>
          </cell>
          <cell r="J4323">
            <v>32134965.166363794</v>
          </cell>
          <cell r="K4323">
            <v>1.3644075517282075</v>
          </cell>
          <cell r="L4323">
            <v>17.593551113274408</v>
          </cell>
          <cell r="M4323">
            <v>34405746.519141763</v>
          </cell>
          <cell r="N4323">
            <v>1.1559463483814505</v>
          </cell>
          <cell r="O4323">
            <v>31.224993945289846</v>
          </cell>
          <cell r="P4323"/>
          <cell r="Q4323">
            <v>45741.764250654822</v>
          </cell>
        </row>
        <row r="4324">
          <cell r="D4324">
            <v>43404</v>
          </cell>
          <cell r="E4324" t="str">
            <v>*</v>
          </cell>
          <cell r="F4324">
            <v>76021.301372363625</v>
          </cell>
          <cell r="G4324">
            <v>900114.99596997292</v>
          </cell>
          <cell r="H4324">
            <v>0.63478022956928137</v>
          </cell>
          <cell r="I4324">
            <v>67.600696019154967</v>
          </cell>
          <cell r="J4324">
            <v>32210986.467736159</v>
          </cell>
          <cell r="K4324">
            <v>1.3649843318101134</v>
          </cell>
          <cell r="L4324">
            <v>17.561721319459721</v>
          </cell>
          <cell r="M4324">
            <v>34472982.257938132</v>
          </cell>
          <cell r="N4324">
            <v>1.1582529033268698</v>
          </cell>
          <cell r="O4324">
            <v>31.028747030941183</v>
          </cell>
          <cell r="P4324"/>
          <cell r="Q4324">
            <v>45741.764250654822</v>
          </cell>
        </row>
        <row r="4325">
          <cell r="D4325">
            <v>43405</v>
          </cell>
          <cell r="F4325">
            <v>43424.99661636362</v>
          </cell>
          <cell r="G4325">
            <v>43424.99661636362</v>
          </cell>
          <cell r="H4325">
            <v>0.54001886521289999</v>
          </cell>
          <cell r="I4325">
            <v>73.894362313838897</v>
          </cell>
          <cell r="J4325">
            <v>32254411.464352522</v>
          </cell>
          <cell r="K4325">
            <v>1.3621826883525052</v>
          </cell>
          <cell r="L4325">
            <v>15.783981825486249</v>
          </cell>
          <cell r="M4325">
            <v>34508196.90724849</v>
          </cell>
          <cell r="N4325">
            <v>1.1597992935495902</v>
          </cell>
          <cell r="O4325">
            <v>29.465384301442164</v>
          </cell>
          <cell r="P4325"/>
          <cell r="Q4325">
            <v>80413.851096189974</v>
          </cell>
        </row>
        <row r="4326">
          <cell r="D4326">
            <v>43406</v>
          </cell>
          <cell r="F4326">
            <v>47082.716798362693</v>
          </cell>
          <cell r="G4326">
            <v>90507.713414726313</v>
          </cell>
          <cell r="H4326">
            <v>0.56276196315024263</v>
          </cell>
          <cell r="I4326">
            <v>71.666665732426367</v>
          </cell>
          <cell r="J4326">
            <v>32301494.181150883</v>
          </cell>
          <cell r="K4326">
            <v>1.3595539613027519</v>
          </cell>
          <cell r="L4326">
            <v>15.9295398620665</v>
          </cell>
          <cell r="M4326">
            <v>34545914.444560856</v>
          </cell>
          <cell r="N4326">
            <v>1.1614307998441522</v>
          </cell>
          <cell r="O4326">
            <v>29.322381290611045</v>
          </cell>
          <cell r="P4326"/>
          <cell r="Q4326">
            <v>80413.851096189974</v>
          </cell>
        </row>
        <row r="4327">
          <cell r="D4327">
            <v>43407</v>
          </cell>
          <cell r="F4327">
            <v>47250.558606363622</v>
          </cell>
          <cell r="G4327">
            <v>137758.27202108994</v>
          </cell>
          <cell r="H4327">
            <v>0.57103873749438738</v>
          </cell>
          <cell r="I4327">
            <v>70.856951120252063</v>
          </cell>
          <cell r="J4327">
            <v>32348744.739757247</v>
          </cell>
          <cell r="K4327">
            <v>1.3569500090501803</v>
          </cell>
          <cell r="L4327">
            <v>16.074870190152556</v>
          </cell>
          <cell r="M4327">
            <v>34579051.623501226</v>
          </cell>
          <cell r="N4327">
            <v>1.162909289445345</v>
          </cell>
          <cell r="O4327">
            <v>29.193241759537713</v>
          </cell>
          <cell r="P4327"/>
          <cell r="Q4327">
            <v>80413.851096189974</v>
          </cell>
        </row>
        <row r="4328">
          <cell r="D4328">
            <v>43408</v>
          </cell>
          <cell r="F4328">
            <v>43322.230924363619</v>
          </cell>
          <cell r="G4328">
            <v>181080.50294545357</v>
          </cell>
          <cell r="H4328">
            <v>0.56296427940270977</v>
          </cell>
          <cell r="I4328">
            <v>71.646861754566373</v>
          </cell>
          <cell r="J4328">
            <v>32392066.970681611</v>
          </cell>
          <cell r="K4328">
            <v>1.3541993351706012</v>
          </cell>
          <cell r="L4328">
            <v>16.22963264983126</v>
          </cell>
          <cell r="M4328">
            <v>34612424.750645593</v>
          </cell>
          <cell r="N4328">
            <v>1.1643966437888871</v>
          </cell>
          <cell r="O4328">
            <v>29.063760861261624</v>
          </cell>
          <cell r="P4328"/>
          <cell r="Q4328">
            <v>80413.851096189974</v>
          </cell>
        </row>
        <row r="4329">
          <cell r="D4329">
            <v>43409</v>
          </cell>
          <cell r="F4329">
            <v>57866.048662362693</v>
          </cell>
          <cell r="G4329">
            <v>238946.55160781625</v>
          </cell>
          <cell r="H4329">
            <v>0.59429202394993264</v>
          </cell>
          <cell r="I4329">
            <v>68.5900945847835</v>
          </cell>
          <cell r="J4329">
            <v>32449933.019343976</v>
          </cell>
          <cell r="K4329">
            <v>1.3520730829417522</v>
          </cell>
          <cell r="L4329">
            <v>16.350142722966865</v>
          </cell>
          <cell r="M4329">
            <v>34641446.811903968</v>
          </cell>
          <cell r="N4329">
            <v>1.1657385110650165</v>
          </cell>
          <cell r="O4329">
            <v>28.947317720203525</v>
          </cell>
          <cell r="P4329"/>
          <cell r="Q4329">
            <v>80413.851096189974</v>
          </cell>
        </row>
        <row r="4330">
          <cell r="D4330">
            <v>43410</v>
          </cell>
          <cell r="F4330">
            <v>48884.754674363619</v>
          </cell>
          <cell r="G4330">
            <v>287831.3062821799</v>
          </cell>
          <cell r="H4330">
            <v>0.59656245443312972</v>
          </cell>
          <cell r="I4330">
            <v>68.369626593528892</v>
          </cell>
          <cell r="J4330">
            <v>32498817.77401834</v>
          </cell>
          <cell r="K4330">
            <v>1.3495880625340637</v>
          </cell>
          <cell r="L4330">
            <v>16.49196368002206</v>
          </cell>
          <cell r="M4330">
            <v>34664755.092768326</v>
          </cell>
          <cell r="N4330">
            <v>1.1668888824794723</v>
          </cell>
          <cell r="O4330">
            <v>28.84777317103233</v>
          </cell>
          <cell r="P4330"/>
          <cell r="Q4330">
            <v>80413.851096189974</v>
          </cell>
        </row>
        <row r="4331">
          <cell r="D4331">
            <v>43411</v>
          </cell>
          <cell r="F4331">
            <v>86827.557459148884</v>
          </cell>
          <cell r="G4331">
            <v>374658.86374132877</v>
          </cell>
          <cell r="H4331">
            <v>0.66559049331149045</v>
          </cell>
          <cell r="I4331">
            <v>61.787389516299108</v>
          </cell>
          <cell r="J4331">
            <v>32585645.331477489</v>
          </cell>
          <cell r="K4331">
            <v>1.3486900015322902</v>
          </cell>
          <cell r="L4331">
            <v>16.543476270277324</v>
          </cell>
          <cell r="M4331">
            <v>34736145.808733478</v>
          </cell>
          <cell r="N4331">
            <v>1.1696590403455354</v>
          </cell>
          <cell r="O4331">
            <v>28.609128928755812</v>
          </cell>
          <cell r="P4331"/>
          <cell r="Q4331">
            <v>80413.851096189974</v>
          </cell>
        </row>
        <row r="4332">
          <cell r="D4332">
            <v>43412</v>
          </cell>
          <cell r="F4332">
            <v>90703.995073148893</v>
          </cell>
          <cell r="G4332">
            <v>465362.85881447769</v>
          </cell>
          <cell r="H4332">
            <v>0.72338728414122466</v>
          </cell>
          <cell r="I4332">
            <v>56.529504611950699</v>
          </cell>
          <cell r="J4332">
            <v>32676349.326550636</v>
          </cell>
          <cell r="K4332">
            <v>1.3479578086330153</v>
          </cell>
          <cell r="L4332">
            <v>16.585577101992111</v>
          </cell>
          <cell r="M4332">
            <v>34824654.715246618</v>
          </cell>
          <cell r="N4332">
            <v>1.1730075339318407</v>
          </cell>
          <cell r="O4332">
            <v>28.322668701415388</v>
          </cell>
          <cell r="P4332"/>
          <cell r="Q4332">
            <v>80413.851096189974</v>
          </cell>
        </row>
        <row r="4333">
          <cell r="D4333">
            <v>43413</v>
          </cell>
          <cell r="F4333">
            <v>92805.937639148877</v>
          </cell>
          <cell r="G4333">
            <v>558168.79645362659</v>
          </cell>
          <cell r="H4333">
            <v>0.77124468379617916</v>
          </cell>
          <cell r="I4333">
            <v>52.399024122919393</v>
          </cell>
          <cell r="J4333">
            <v>32769155.264189783</v>
          </cell>
          <cell r="K4333">
            <v>1.3473168795620594</v>
          </cell>
          <cell r="L4333">
            <v>16.622505906188501</v>
          </cell>
          <cell r="M4333">
            <v>34906702.247491769</v>
          </cell>
          <cell r="N4333">
            <v>1.1761404223303564</v>
          </cell>
          <cell r="O4333">
            <v>28.056639755801726</v>
          </cell>
          <cell r="P4333"/>
          <cell r="Q4333">
            <v>80413.851096189974</v>
          </cell>
        </row>
        <row r="4334">
          <cell r="D4334">
            <v>43414</v>
          </cell>
          <cell r="F4334">
            <v>95004.198411147954</v>
          </cell>
          <cell r="G4334">
            <v>653172.99486477452</v>
          </cell>
          <cell r="H4334">
            <v>0.81226428775741355</v>
          </cell>
          <cell r="I4334">
            <v>49.036708973394305</v>
          </cell>
          <cell r="J4334">
            <v>32864159.462600932</v>
          </cell>
          <cell r="K4334">
            <v>1.3467702591913282</v>
          </cell>
          <cell r="L4334">
            <v>16.654056706936625</v>
          </cell>
          <cell r="M4334">
            <v>34974521.72972092</v>
          </cell>
          <cell r="N4334">
            <v>1.1787957310909227</v>
          </cell>
          <cell r="O4334">
            <v>27.832666174012243</v>
          </cell>
          <cell r="P4334"/>
          <cell r="Q4334">
            <v>80413.851096189974</v>
          </cell>
        </row>
        <row r="4335">
          <cell r="D4335">
            <v>43415</v>
          </cell>
          <cell r="F4335">
            <v>98092.598529148891</v>
          </cell>
          <cell r="G4335">
            <v>751265.59339392337</v>
          </cell>
          <cell r="H4335">
            <v>0.84931726556690479</v>
          </cell>
          <cell r="I4335">
            <v>46.146996676630337</v>
          </cell>
          <cell r="J4335">
            <v>32962252.06113008</v>
          </cell>
          <cell r="K4335">
            <v>1.3463533762587387</v>
          </cell>
          <cell r="L4335">
            <v>16.678153680099683</v>
          </cell>
          <cell r="M4335">
            <v>35051241.561962083</v>
          </cell>
          <cell r="N4335">
            <v>1.1817527840892379</v>
          </cell>
          <cell r="O4335">
            <v>27.584860129872602</v>
          </cell>
          <cell r="P4335"/>
          <cell r="Q4335">
            <v>80413.851096189974</v>
          </cell>
        </row>
        <row r="4336">
          <cell r="D4336">
            <v>43416</v>
          </cell>
          <cell r="F4336">
            <v>121650.85452914888</v>
          </cell>
          <cell r="G4336">
            <v>872916.44792307226</v>
          </cell>
          <cell r="H4336">
            <v>0.90460830236706924</v>
          </cell>
          <cell r="I4336">
            <v>42.09926849970406</v>
          </cell>
          <cell r="J4336">
            <v>33083902.91565923</v>
          </cell>
          <cell r="K4336">
            <v>1.3468983169664652</v>
          </cell>
          <cell r="L4336">
            <v>16.646660628085051</v>
          </cell>
          <cell r="M4336">
            <v>35139434.53731323</v>
          </cell>
          <cell r="N4336">
            <v>1.1850986348892141</v>
          </cell>
          <cell r="O4336">
            <v>27.306527041494267</v>
          </cell>
          <cell r="P4336"/>
          <cell r="Q4336">
            <v>80413.851096189974</v>
          </cell>
        </row>
        <row r="4337">
          <cell r="D4337">
            <v>43417</v>
          </cell>
          <cell r="F4337">
            <v>115995.54830914889</v>
          </cell>
          <cell r="G4337">
            <v>988911.99623222114</v>
          </cell>
          <cell r="H4337">
            <v>0.94598321706207822</v>
          </cell>
          <cell r="I4337">
            <v>39.276273075372657</v>
          </cell>
          <cell r="J4337">
            <v>33199898.463968378</v>
          </cell>
          <cell r="K4337">
            <v>1.3472102160602117</v>
          </cell>
          <cell r="L4337">
            <v>16.628658460090072</v>
          </cell>
          <cell r="M4337">
            <v>35223336.16512838</v>
          </cell>
          <cell r="N4337">
            <v>1.1883018161225856</v>
          </cell>
          <cell r="O4337">
            <v>27.042102947891024</v>
          </cell>
          <cell r="P4337"/>
          <cell r="Q4337">
            <v>80413.851096189974</v>
          </cell>
        </row>
        <row r="4338">
          <cell r="D4338">
            <v>43418</v>
          </cell>
          <cell r="F4338">
            <v>92899.406129739189</v>
          </cell>
          <cell r="G4338">
            <v>1081811.4023619604</v>
          </cell>
          <cell r="H4338">
            <v>0.96093200328662653</v>
          </cell>
          <cell r="I4338">
            <v>38.298993433731773</v>
          </cell>
          <cell r="J4338">
            <v>33292797.870098118</v>
          </cell>
          <cell r="K4338">
            <v>1.3465859220620773</v>
          </cell>
          <cell r="L4338">
            <v>16.664708203991673</v>
          </cell>
          <cell r="M4338">
            <v>35298095.794476122</v>
          </cell>
          <cell r="N4338">
            <v>1.1911984991123945</v>
          </cell>
          <cell r="O4338">
            <v>26.804696203076006</v>
          </cell>
          <cell r="P4338"/>
          <cell r="Q4338">
            <v>80413.851096189974</v>
          </cell>
        </row>
        <row r="4339">
          <cell r="D4339">
            <v>43419</v>
          </cell>
          <cell r="F4339">
            <v>99544.248713739187</v>
          </cell>
          <cell r="G4339">
            <v>1181355.6510756996</v>
          </cell>
          <cell r="H4339">
            <v>0.97939648868250972</v>
          </cell>
          <cell r="I4339">
            <v>37.122638328347257</v>
          </cell>
          <cell r="J4339">
            <v>33392342.118811857</v>
          </cell>
          <cell r="K4339">
            <v>1.3462335669721477</v>
          </cell>
          <cell r="L4339">
            <v>16.685084525114512</v>
          </cell>
          <cell r="M4339">
            <v>35389854.080847859</v>
          </cell>
          <cell r="N4339">
            <v>1.1946708361183898</v>
          </cell>
          <cell r="O4339">
            <v>26.522253283119255</v>
          </cell>
          <cell r="P4339"/>
          <cell r="Q4339">
            <v>80413.851096189974</v>
          </cell>
        </row>
        <row r="4340">
          <cell r="D4340">
            <v>43420</v>
          </cell>
          <cell r="F4340">
            <v>100653.16206573826</v>
          </cell>
          <cell r="G4340">
            <v>1282008.8131414379</v>
          </cell>
          <cell r="H4340">
            <v>0.99641479333572469</v>
          </cell>
          <cell r="I4340">
            <v>36.068136306796191</v>
          </cell>
          <cell r="J4340">
            <v>33492995.280877594</v>
          </cell>
          <cell r="K4340">
            <v>1.3459280512061687</v>
          </cell>
          <cell r="L4340">
            <v>16.70276950366879</v>
          </cell>
          <cell r="M4340">
            <v>35475971.66913759</v>
          </cell>
          <cell r="N4340">
            <v>1.197954883509373</v>
          </cell>
          <cell r="O4340">
            <v>26.257271963838992</v>
          </cell>
          <cell r="P4340"/>
          <cell r="Q4340">
            <v>80413.851096189974</v>
          </cell>
        </row>
        <row r="4341">
          <cell r="D4341">
            <v>43421</v>
          </cell>
          <cell r="F4341">
            <v>76331.348461739195</v>
          </cell>
          <cell r="G4341">
            <v>1358340.1616031772</v>
          </cell>
          <cell r="H4341">
            <v>0.9936392966886709</v>
          </cell>
          <cell r="I4341">
            <v>36.238186210254867</v>
          </cell>
          <cell r="J4341">
            <v>33569326.62933933</v>
          </cell>
          <cell r="K4341">
            <v>1.3446502709772592</v>
          </cell>
          <cell r="L4341">
            <v>16.776909255562789</v>
          </cell>
          <cell r="M4341">
            <v>35539722.742197327</v>
          </cell>
          <cell r="N4341">
            <v>1.2004854871454105</v>
          </cell>
          <cell r="O4341">
            <v>26.054504208230856</v>
          </cell>
          <cell r="P4341"/>
          <cell r="Q4341">
            <v>80413.851096189974</v>
          </cell>
        </row>
        <row r="4342">
          <cell r="D4342">
            <v>43422</v>
          </cell>
          <cell r="F4342">
            <v>72292.965381739181</v>
          </cell>
          <cell r="G4342">
            <v>1430633.1269849164</v>
          </cell>
          <cell r="H4342">
            <v>0.98838218891862573</v>
          </cell>
          <cell r="I4342">
            <v>36.5623339654476</v>
          </cell>
          <cell r="J4342">
            <v>33641619.594721071</v>
          </cell>
          <cell r="K4342">
            <v>1.3432194541264908</v>
          </cell>
          <cell r="L4342">
            <v>16.860263683149658</v>
          </cell>
          <cell r="M4342">
            <v>35578947.553497069</v>
          </cell>
          <cell r="N4342">
            <v>1.2021889587402823</v>
          </cell>
          <cell r="O4342">
            <v>25.918706289651926</v>
          </cell>
          <cell r="P4342"/>
          <cell r="Q4342">
            <v>80413.851096189974</v>
          </cell>
        </row>
        <row r="4343">
          <cell r="D4343">
            <v>43423</v>
          </cell>
          <cell r="F4343">
            <v>107863.59773573918</v>
          </cell>
          <cell r="G4343">
            <v>1538496.7247206555</v>
          </cell>
          <cell r="H4343">
            <v>1.006959755360348</v>
          </cell>
          <cell r="I4343">
            <v>35.428857927360369</v>
          </cell>
          <cell r="J4343">
            <v>33749483.192456812</v>
          </cell>
          <cell r="K4343">
            <v>1.3432134901100423</v>
          </cell>
          <cell r="L4343">
            <v>16.860611868358642</v>
          </cell>
          <cell r="M4343">
            <v>35663879.266184807</v>
          </cell>
          <cell r="N4343">
            <v>1.205438396025581</v>
          </cell>
          <cell r="O4343">
            <v>25.661214168075187</v>
          </cell>
          <cell r="P4343"/>
          <cell r="Q4343">
            <v>80413.851096189974</v>
          </cell>
        </row>
        <row r="4344">
          <cell r="D4344">
            <v>43424</v>
          </cell>
          <cell r="F4344">
            <v>95260.906345739189</v>
          </cell>
          <cell r="G4344">
            <v>1633757.6310663947</v>
          </cell>
          <cell r="H4344">
            <v>1.0158434205023432</v>
          </cell>
          <cell r="I4344">
            <v>34.898583738701291</v>
          </cell>
          <cell r="J4344">
            <v>33844744.098802552</v>
          </cell>
          <cell r="K4344">
            <v>1.342707583137875</v>
          </cell>
          <cell r="L4344">
            <v>16.89016968051056</v>
          </cell>
          <cell r="M4344">
            <v>35743235.63962055</v>
          </cell>
          <cell r="N4344">
            <v>1.2085013756709757</v>
          </cell>
          <cell r="O4344">
            <v>25.420352702035352</v>
          </cell>
          <cell r="P4344"/>
          <cell r="Q4344">
            <v>80413.851096189974</v>
          </cell>
        </row>
        <row r="4345">
          <cell r="D4345">
            <v>43425</v>
          </cell>
          <cell r="F4345">
            <v>84219.487363573004</v>
          </cell>
          <cell r="G4345">
            <v>1717977.1184299677</v>
          </cell>
          <cell r="H4345">
            <v>1.0173425733968724</v>
          </cell>
          <cell r="I4345">
            <v>34.809840487616327</v>
          </cell>
          <cell r="J4345">
            <v>33928963.586166121</v>
          </cell>
          <cell r="K4345">
            <v>1.3417682454804507</v>
          </cell>
          <cell r="L4345">
            <v>16.945168703632241</v>
          </cell>
          <cell r="M4345">
            <v>35814429.24867212</v>
          </cell>
          <cell r="N4345">
            <v>1.2112902112793635</v>
          </cell>
          <cell r="O4345">
            <v>25.202611122332019</v>
          </cell>
          <cell r="P4345"/>
          <cell r="Q4345">
            <v>80413.851096189974</v>
          </cell>
        </row>
        <row r="4346">
          <cell r="D4346">
            <v>43426</v>
          </cell>
          <cell r="F4346">
            <v>100045.09160957394</v>
          </cell>
          <cell r="G4346">
            <v>1818022.2100395416</v>
          </cell>
          <cell r="H4346">
            <v>1.0276509837187848</v>
          </cell>
          <cell r="I4346">
            <v>34.205394881896275</v>
          </cell>
          <cell r="J4346">
            <v>34029008.677775696</v>
          </cell>
          <cell r="K4346">
            <v>1.341458724909393</v>
          </cell>
          <cell r="L4346">
            <v>16.963324992111652</v>
          </cell>
          <cell r="M4346">
            <v>35903900.572865695</v>
          </cell>
          <cell r="N4346">
            <v>1.2146991766343262</v>
          </cell>
          <cell r="O4346">
            <v>24.938469416326235</v>
          </cell>
          <cell r="P4346"/>
          <cell r="Q4346">
            <v>80413.851096189974</v>
          </cell>
        </row>
        <row r="4347">
          <cell r="D4347">
            <v>43427</v>
          </cell>
          <cell r="F4347">
            <v>93980.402249573934</v>
          </cell>
          <cell r="G4347">
            <v>1912002.6122891156</v>
          </cell>
          <cell r="H4347">
            <v>1.0337839467600756</v>
          </cell>
          <cell r="I4347">
            <v>33.850529789593594</v>
          </cell>
          <cell r="J4347">
            <v>34122989.080025271</v>
          </cell>
          <cell r="K4347">
            <v>1.3409128396439791</v>
          </cell>
          <cell r="L4347">
            <v>16.995386918162716</v>
          </cell>
          <cell r="M4347">
            <v>35979895.353783272</v>
          </cell>
          <cell r="N4347">
            <v>1.2176542110346553</v>
          </cell>
          <cell r="O4347">
            <v>24.711290991904477</v>
          </cell>
          <cell r="P4347"/>
          <cell r="Q4347">
            <v>80413.851096189974</v>
          </cell>
        </row>
        <row r="4348">
          <cell r="D4348">
            <v>43428</v>
          </cell>
          <cell r="F4348">
            <v>71511.494399572999</v>
          </cell>
          <cell r="G4348">
            <v>1983514.1066886885</v>
          </cell>
          <cell r="H4348">
            <v>1.0277635007577006</v>
          </cell>
          <cell r="I4348">
            <v>34.198852644307507</v>
          </cell>
          <cell r="J4348">
            <v>34194500.574424841</v>
          </cell>
          <cell r="K4348">
            <v>1.3394902261487378</v>
          </cell>
          <cell r="L4348">
            <v>17.079186446517415</v>
          </cell>
          <cell r="M4348">
            <v>36033450.828632839</v>
          </cell>
          <cell r="N4348">
            <v>1.2198514656149773</v>
          </cell>
          <cell r="O4348">
            <v>24.543444686498582</v>
          </cell>
          <cell r="P4348"/>
          <cell r="Q4348">
            <v>80413.851096189974</v>
          </cell>
        </row>
        <row r="4349">
          <cell r="D4349">
            <v>43429</v>
          </cell>
          <cell r="F4349">
            <v>73564.121463573931</v>
          </cell>
          <cell r="G4349">
            <v>2057078.2281522625</v>
          </cell>
          <cell r="H4349">
            <v>1.0232457220294611</v>
          </cell>
          <cell r="I4349">
            <v>34.462473495038701</v>
          </cell>
          <cell r="J4349">
            <v>34268064.695888415</v>
          </cell>
          <cell r="K4349">
            <v>1.338156701463544</v>
          </cell>
          <cell r="L4349">
            <v>17.158059075174272</v>
          </cell>
          <cell r="M4349">
            <v>36083178.193484403</v>
          </cell>
          <cell r="N4349">
            <v>1.2219204722103592</v>
          </cell>
          <cell r="O4349">
            <v>24.386231569320969</v>
          </cell>
          <cell r="P4349"/>
          <cell r="Q4349">
            <v>80413.851096189974</v>
          </cell>
        </row>
        <row r="4350">
          <cell r="D4350">
            <v>43430</v>
          </cell>
          <cell r="F4350">
            <v>89040.418399572998</v>
          </cell>
          <cell r="G4350">
            <v>2146118.6465518354</v>
          </cell>
          <cell r="H4350">
            <v>1.0264776993287064</v>
          </cell>
          <cell r="I4350">
            <v>34.273685783899211</v>
          </cell>
          <cell r="J4350">
            <v>34357105.114287987</v>
          </cell>
          <cell r="K4350">
            <v>1.3374339780001008</v>
          </cell>
          <cell r="L4350">
            <v>17.200935302227094</v>
          </cell>
          <cell r="M4350">
            <v>36146112.813693978</v>
          </cell>
          <cell r="N4350">
            <v>1.2244381769713739</v>
          </cell>
          <cell r="O4350">
            <v>24.196016104998641</v>
          </cell>
          <cell r="P4350"/>
          <cell r="Q4350">
            <v>80413.851096189974</v>
          </cell>
        </row>
        <row r="4351">
          <cell r="D4351">
            <v>43431</v>
          </cell>
          <cell r="F4351">
            <v>91799.074073573938</v>
          </cell>
          <cell r="G4351">
            <v>2237917.7206254094</v>
          </cell>
          <cell r="H4351">
            <v>1.0307408534071802</v>
          </cell>
          <cell r="I4351">
            <v>34.02616832507492</v>
          </cell>
          <cell r="J4351">
            <v>34448904.188361563</v>
          </cell>
          <cell r="K4351">
            <v>1.3368228173901839</v>
          </cell>
          <cell r="L4351">
            <v>17.237264413367161</v>
          </cell>
          <cell r="M4351">
            <v>36229798.323799551</v>
          </cell>
          <cell r="N4351">
            <v>1.2276606240059857</v>
          </cell>
          <cell r="O4351">
            <v>23.954301056208006</v>
          </cell>
          <cell r="P4351"/>
          <cell r="Q4351">
            <v>80413.851096189974</v>
          </cell>
        </row>
        <row r="4352">
          <cell r="D4352">
            <v>43432</v>
          </cell>
          <cell r="F4352">
            <v>100632.40383628586</v>
          </cell>
          <cell r="G4352">
            <v>2338550.1244616951</v>
          </cell>
          <cell r="H4352">
            <v>1.0386226522380864</v>
          </cell>
          <cell r="I4352">
            <v>33.57303439906476</v>
          </cell>
          <cell r="J4352">
            <v>34549536.59219785</v>
          </cell>
          <cell r="K4352">
            <v>1.3365571787110739</v>
          </cell>
          <cell r="L4352">
            <v>17.253075160418451</v>
          </cell>
          <cell r="M4352">
            <v>36327005.099563845</v>
          </cell>
          <cell r="N4352">
            <v>1.2313434252989131</v>
          </cell>
          <cell r="O4352">
            <v>23.680445655006508</v>
          </cell>
          <cell r="P4352"/>
          <cell r="Q4352">
            <v>80413.851096189974</v>
          </cell>
        </row>
        <row r="4353">
          <cell r="D4353">
            <v>43433</v>
          </cell>
          <cell r="F4353">
            <v>106082.69200028585</v>
          </cell>
          <cell r="G4353">
            <v>2444632.8164619808</v>
          </cell>
          <cell r="H4353">
            <v>1.0482980503624857</v>
          </cell>
          <cell r="I4353">
            <v>33.024674570052568</v>
          </cell>
          <cell r="J4353">
            <v>34655619.284198135</v>
          </cell>
          <cell r="K4353">
            <v>1.3365033794645658</v>
          </cell>
          <cell r="L4353">
            <v>17.256278786608391</v>
          </cell>
          <cell r="M4353">
            <v>36406935.121260129</v>
          </cell>
          <cell r="N4353">
            <v>1.2344427549571797</v>
          </cell>
          <cell r="O4353">
            <v>23.45194673629365</v>
          </cell>
          <cell r="P4353"/>
          <cell r="Q4353">
            <v>80413.851096189974</v>
          </cell>
        </row>
        <row r="4354">
          <cell r="D4354">
            <v>43434</v>
          </cell>
          <cell r="E4354" t="str">
            <v>*</v>
          </cell>
          <cell r="F4354">
            <v>97483.749356285844</v>
          </cell>
          <cell r="G4354">
            <v>2542116.5658182665</v>
          </cell>
          <cell r="H4354">
            <v>1.0537639685885374</v>
          </cell>
          <cell r="I4354">
            <v>32.718701750439379</v>
          </cell>
          <cell r="J4354">
            <v>34753103.03355442</v>
          </cell>
          <cell r="K4354">
            <v>1.3361193175443919</v>
          </cell>
          <cell r="L4354">
            <v>17.27916359374936</v>
          </cell>
          <cell r="M4354">
            <v>36486986.325224407</v>
          </cell>
          <cell r="N4354">
            <v>1.2375481544836004</v>
          </cell>
          <cell r="O4354">
            <v>23.224798926079181</v>
          </cell>
          <cell r="P4354"/>
          <cell r="Q4354">
            <v>80413.851096189974</v>
          </cell>
        </row>
        <row r="4355">
          <cell r="D4355">
            <v>43435</v>
          </cell>
          <cell r="F4355">
            <v>90406.102360286779</v>
          </cell>
          <cell r="G4355">
            <v>90406.102360286779</v>
          </cell>
          <cell r="H4355">
            <v>0.8867035117315476</v>
          </cell>
          <cell r="I4355">
            <v>34.703465422857363</v>
          </cell>
          <cell r="J4355">
            <v>34843509.135914706</v>
          </cell>
          <cell r="K4355">
            <v>1.3343645472746231</v>
          </cell>
          <cell r="L4355">
            <v>13.967494620368504</v>
          </cell>
          <cell r="M4355">
            <v>36568537.976630695</v>
          </cell>
          <cell r="N4355">
            <v>1.2407378951776822</v>
          </cell>
          <cell r="O4355">
            <v>20.145442960681581</v>
          </cell>
          <cell r="P4355"/>
          <cell r="Q4355">
            <v>101957.53277636452</v>
          </cell>
        </row>
        <row r="4356">
          <cell r="D4356">
            <v>43436</v>
          </cell>
          <cell r="F4356">
            <v>84877.445290285847</v>
          </cell>
          <cell r="G4356">
            <v>175283.54765057261</v>
          </cell>
          <cell r="H4356">
            <v>0.85959096340160901</v>
          </cell>
          <cell r="I4356">
            <v>36.383231985931054</v>
          </cell>
          <cell r="J4356">
            <v>34928386.581204988</v>
          </cell>
          <cell r="K4356">
            <v>1.3324125253337289</v>
          </cell>
          <cell r="L4356">
            <v>14.077392981316061</v>
          </cell>
          <cell r="M4356">
            <v>36622180.676534981</v>
          </cell>
          <cell r="N4356">
            <v>1.242982566506619</v>
          </cell>
          <cell r="O4356">
            <v>19.974772896821047</v>
          </cell>
          <cell r="P4356"/>
          <cell r="Q4356">
            <v>101957.53277636452</v>
          </cell>
        </row>
        <row r="4357">
          <cell r="D4357">
            <v>43437</v>
          </cell>
          <cell r="F4357">
            <v>108384.42733628585</v>
          </cell>
          <cell r="G4357">
            <v>283667.97498685843</v>
          </cell>
          <cell r="H4357">
            <v>0.92740564711081186</v>
          </cell>
          <cell r="I4357">
            <v>32.32872538926069</v>
          </cell>
          <cell r="J4357">
            <v>35036771.008541271</v>
          </cell>
          <cell r="K4357">
            <v>1.3313688750917829</v>
          </cell>
          <cell r="L4357">
            <v>14.136456742323599</v>
          </cell>
          <cell r="M4357">
            <v>36703075.328377262</v>
          </cell>
          <cell r="N4357">
            <v>1.2461540391211212</v>
          </cell>
          <cell r="O4357">
            <v>19.735642578695678</v>
          </cell>
          <cell r="P4357"/>
          <cell r="Q4357">
            <v>101957.53277636452</v>
          </cell>
        </row>
        <row r="4358">
          <cell r="D4358">
            <v>43438</v>
          </cell>
          <cell r="F4358">
            <v>126393.69236228584</v>
          </cell>
          <cell r="G4358">
            <v>410061.66734914429</v>
          </cell>
          <cell r="H4358">
            <v>1.0054717297067715</v>
          </cell>
          <cell r="I4358">
            <v>28.2335934730242</v>
          </cell>
          <cell r="J4358">
            <v>35163164.700903557</v>
          </cell>
          <cell r="K4358">
            <v>1.3310149768380624</v>
          </cell>
          <cell r="L4358">
            <v>14.156533680331417</v>
          </cell>
          <cell r="M4358">
            <v>36822828.852089547</v>
          </cell>
          <cell r="N4358">
            <v>1.250647480283271</v>
          </cell>
          <cell r="O4358">
            <v>19.400840374499918</v>
          </cell>
          <cell r="P4358"/>
          <cell r="Q4358">
            <v>101957.53277636452</v>
          </cell>
        </row>
        <row r="4359">
          <cell r="D4359">
            <v>43439</v>
          </cell>
          <cell r="F4359">
            <v>87530.024344428588</v>
          </cell>
          <cell r="G4359">
            <v>497591.69169357291</v>
          </cell>
          <cell r="H4359">
            <v>0.97607636855042268</v>
          </cell>
          <cell r="I4359">
            <v>29.707924912952244</v>
          </cell>
          <cell r="J4359">
            <v>35250694.725247987</v>
          </cell>
          <cell r="K4359">
            <v>1.3291983669238474</v>
          </cell>
          <cell r="L4359">
            <v>14.25998002160178</v>
          </cell>
          <cell r="M4359">
            <v>36895902.686541975</v>
          </cell>
          <cell r="N4359">
            <v>1.2535580282960577</v>
          </cell>
          <cell r="O4359">
            <v>19.186470117464051</v>
          </cell>
          <cell r="P4359"/>
          <cell r="Q4359">
            <v>101957.53277636452</v>
          </cell>
        </row>
        <row r="4360">
          <cell r="D4360">
            <v>43440</v>
          </cell>
          <cell r="F4360">
            <v>77797.077294428585</v>
          </cell>
          <cell r="G4360">
            <v>575388.76898800151</v>
          </cell>
          <cell r="H4360">
            <v>0.94056932875191868</v>
          </cell>
          <cell r="I4360">
            <v>31.597015350621284</v>
          </cell>
          <cell r="J4360">
            <v>35328491.802542418</v>
          </cell>
          <cell r="K4360">
            <v>1.3270300766631358</v>
          </cell>
          <cell r="L4360">
            <v>14.384307111886208</v>
          </cell>
          <cell r="M4360">
            <v>36958992.06208241</v>
          </cell>
          <cell r="N4360">
            <v>1.2561312248734224</v>
          </cell>
          <cell r="O4360">
            <v>18.998569810138243</v>
          </cell>
          <cell r="P4360"/>
          <cell r="Q4360">
            <v>101957.53277636452</v>
          </cell>
        </row>
        <row r="4361">
          <cell r="D4361">
            <v>43441</v>
          </cell>
          <cell r="F4361">
            <v>62221.405000428589</v>
          </cell>
          <cell r="G4361">
            <v>637610.17398843006</v>
          </cell>
          <cell r="H4361">
            <v>0.89338340417107875</v>
          </cell>
          <cell r="I4361">
            <v>34.301820942774874</v>
          </cell>
          <cell r="J4361">
            <v>35390713.207542844</v>
          </cell>
          <cell r="K4361">
            <v>1.3242955005728605</v>
          </cell>
          <cell r="L4361">
            <v>14.542437102308659</v>
          </cell>
          <cell r="M4361">
            <v>36992979.281020835</v>
          </cell>
          <cell r="N4361">
            <v>1.2577167448736386</v>
          </cell>
          <cell r="O4361">
            <v>18.883547240225052</v>
          </cell>
          <cell r="P4361"/>
          <cell r="Q4361">
            <v>101957.53277636452</v>
          </cell>
        </row>
        <row r="4362">
          <cell r="D4362">
            <v>43442</v>
          </cell>
          <cell r="F4362">
            <v>55722.765724428595</v>
          </cell>
          <cell r="G4362">
            <v>693332.93971285864</v>
          </cell>
          <cell r="H4362">
            <v>0.85002662485177483</v>
          </cell>
          <cell r="I4362">
            <v>36.995138344150604</v>
          </cell>
          <cell r="J4362">
            <v>35446435.973267272</v>
          </cell>
          <cell r="K4362">
            <v>1.3213394607071112</v>
          </cell>
          <cell r="L4362">
            <v>14.715055899243733</v>
          </cell>
          <cell r="M4362">
            <v>37024615.207147263</v>
          </cell>
          <cell r="N4362">
            <v>1.2592233822489687</v>
          </cell>
          <cell r="O4362">
            <v>18.774779363827154</v>
          </cell>
          <cell r="P4362"/>
          <cell r="Q4362">
            <v>101957.53277636452</v>
          </cell>
        </row>
        <row r="4363">
          <cell r="D4363">
            <v>43443</v>
          </cell>
          <cell r="F4363">
            <v>55570.950698428591</v>
          </cell>
          <cell r="G4363">
            <v>748903.8904112872</v>
          </cell>
          <cell r="H4363">
            <v>0.81613924065374965</v>
          </cell>
          <cell r="I4363">
            <v>39.246820668436499</v>
          </cell>
          <cell r="J4363">
            <v>35502006.9239657</v>
          </cell>
          <cell r="K4363">
            <v>1.3184001678861184</v>
          </cell>
          <cell r="L4363">
            <v>14.888441334906034</v>
          </cell>
          <cell r="M4363">
            <v>37042277.730685689</v>
          </cell>
          <cell r="N4363">
            <v>1.2602556474890507</v>
          </cell>
          <cell r="O4363">
            <v>18.700556228812736</v>
          </cell>
          <cell r="P4363"/>
          <cell r="Q4363">
            <v>101957.53277636452</v>
          </cell>
        </row>
        <row r="4364">
          <cell r="D4364">
            <v>43444</v>
          </cell>
          <cell r="F4364">
            <v>67086.032550428587</v>
          </cell>
          <cell r="G4364">
            <v>815989.92296171584</v>
          </cell>
          <cell r="H4364">
            <v>0.80032333143204137</v>
          </cell>
          <cell r="I4364">
            <v>40.343412759562604</v>
          </cell>
          <cell r="J4364">
            <v>35569092.956516132</v>
          </cell>
          <cell r="K4364">
            <v>1.315909059442901</v>
          </cell>
          <cell r="L4364">
            <v>15.036759577804981</v>
          </cell>
          <cell r="M4364">
            <v>37033576.234342128</v>
          </cell>
          <cell r="N4364">
            <v>1.2603913538049503</v>
          </cell>
          <cell r="O4364">
            <v>18.690816549517209</v>
          </cell>
          <cell r="P4364"/>
          <cell r="Q4364">
            <v>101957.53277636452</v>
          </cell>
        </row>
        <row r="4365">
          <cell r="D4365">
            <v>43445</v>
          </cell>
          <cell r="F4365">
            <v>96116.496704428588</v>
          </cell>
          <cell r="G4365">
            <v>912106.41966614441</v>
          </cell>
          <cell r="H4365">
            <v>0.81326767298371627</v>
          </cell>
          <cell r="I4365">
            <v>39.443730490053454</v>
          </cell>
          <cell r="J4365">
            <v>35665209.453220561</v>
          </cell>
          <cell r="K4365">
            <v>1.3145066442815179</v>
          </cell>
          <cell r="L4365">
            <v>15.120814167830954</v>
          </cell>
          <cell r="M4365">
            <v>36995978.47540056</v>
          </cell>
          <cell r="N4365">
            <v>1.2595433679620687</v>
          </cell>
          <cell r="O4365">
            <v>18.751745434474042</v>
          </cell>
          <cell r="P4365"/>
          <cell r="Q4365">
            <v>101957.53277636452</v>
          </cell>
        </row>
        <row r="4366">
          <cell r="D4366">
            <v>43446</v>
          </cell>
          <cell r="F4366">
            <v>108893.56766227644</v>
          </cell>
          <cell r="G4366">
            <v>1020999.9873284209</v>
          </cell>
          <cell r="H4366">
            <v>0.83449775568806395</v>
          </cell>
          <cell r="I4366">
            <v>38.010613700560199</v>
          </cell>
          <cell r="J4366">
            <v>35774103.020882837</v>
          </cell>
          <cell r="K4366">
            <v>1.3135838890807681</v>
          </cell>
          <cell r="L4366">
            <v>15.176339358382961</v>
          </cell>
          <cell r="M4366">
            <v>36998807.175094821</v>
          </cell>
          <cell r="N4366">
            <v>1.2600716079965217</v>
          </cell>
          <cell r="O4366">
            <v>18.71377148551181</v>
          </cell>
          <cell r="P4366"/>
          <cell r="Q4366">
            <v>101957.53277636452</v>
          </cell>
        </row>
        <row r="4367">
          <cell r="D4367">
            <v>43447</v>
          </cell>
          <cell r="F4367">
            <v>84367.956072275512</v>
          </cell>
          <cell r="G4367">
            <v>1105367.9434006964</v>
          </cell>
          <cell r="H4367">
            <v>0.83395803157592796</v>
          </cell>
          <cell r="I4367">
            <v>38.046401855914922</v>
          </cell>
          <cell r="J4367">
            <v>35858470.976955116</v>
          </cell>
          <cell r="K4367">
            <v>1.3117708239137102</v>
          </cell>
          <cell r="L4367">
            <v>15.28594597008861</v>
          </cell>
          <cell r="M4367">
            <v>37021605.947053105</v>
          </cell>
          <cell r="N4367">
            <v>1.2612805662192075</v>
          </cell>
          <cell r="O4367">
            <v>18.627101104549837</v>
          </cell>
          <cell r="P4367"/>
          <cell r="Q4367">
            <v>101957.53277636452</v>
          </cell>
        </row>
        <row r="4368">
          <cell r="D4368">
            <v>43448</v>
          </cell>
          <cell r="F4368">
            <v>86439.192054275511</v>
          </cell>
          <cell r="G4368">
            <v>1191807.1354549718</v>
          </cell>
          <cell r="H4368">
            <v>0.8349464604116128</v>
          </cell>
          <cell r="I4368">
            <v>37.980886301218163</v>
          </cell>
          <cell r="J4368">
            <v>35944910.169009395</v>
          </cell>
          <cell r="K4368">
            <v>1.3100467214112419</v>
          </cell>
          <cell r="L4368">
            <v>15.390801785290108</v>
          </cell>
          <cell r="M4368">
            <v>37010040.022727385</v>
          </cell>
          <cell r="N4368">
            <v>1.2613191894667679</v>
          </cell>
          <cell r="O4368">
            <v>18.624337672347014</v>
          </cell>
          <cell r="P4368"/>
          <cell r="Q4368">
            <v>101957.53277636452</v>
          </cell>
        </row>
        <row r="4369">
          <cell r="D4369">
            <v>43449</v>
          </cell>
          <cell r="F4369">
            <v>74558.017642275518</v>
          </cell>
          <cell r="G4369">
            <v>1266365.1530972472</v>
          </cell>
          <cell r="H4369">
            <v>0.82803439079870977</v>
          </cell>
          <cell r="I4369">
            <v>38.441388424657831</v>
          </cell>
          <cell r="J4369">
            <v>36019468.186651669</v>
          </cell>
          <cell r="K4369">
            <v>1.3079039671216162</v>
          </cell>
          <cell r="L4369">
            <v>15.521974901161094</v>
          </cell>
          <cell r="M4369">
            <v>36982836.644895673</v>
          </cell>
          <cell r="N4369">
            <v>1.26082472468798</v>
          </cell>
          <cell r="O4369">
            <v>18.659741437610222</v>
          </cell>
          <cell r="P4369"/>
          <cell r="Q4369">
            <v>101957.53277636452</v>
          </cell>
        </row>
        <row r="4370">
          <cell r="D4370">
            <v>43450</v>
          </cell>
          <cell r="F4370">
            <v>69979.588598275514</v>
          </cell>
          <cell r="G4370">
            <v>1336344.7416955228</v>
          </cell>
          <cell r="H4370">
            <v>0.81917975142815413</v>
          </cell>
          <cell r="I4370">
            <v>39.039377870703994</v>
          </cell>
          <cell r="J4370">
            <v>36089447.775249943</v>
          </cell>
          <cell r="K4370">
            <v>1.3056113857845268</v>
          </cell>
          <cell r="L4370">
            <v>15.66337507890907</v>
          </cell>
          <cell r="M4370">
            <v>36978402.741303943</v>
          </cell>
          <cell r="N4370">
            <v>1.2611064474062106</v>
          </cell>
          <cell r="O4370">
            <v>18.639563235293501</v>
          </cell>
          <cell r="P4370"/>
          <cell r="Q4370">
            <v>101957.53277636452</v>
          </cell>
        </row>
        <row r="4371">
          <cell r="D4371">
            <v>43451</v>
          </cell>
          <cell r="F4371">
            <v>111355.79548227644</v>
          </cell>
          <cell r="G4371">
            <v>1447700.5371777993</v>
          </cell>
          <cell r="H4371">
            <v>0.83523848419218605</v>
          </cell>
          <cell r="I4371">
            <v>37.961551654712977</v>
          </cell>
          <cell r="J4371">
            <v>36200803.570732221</v>
          </cell>
          <cell r="K4371">
            <v>1.3048270248064182</v>
          </cell>
          <cell r="L4371">
            <v>15.712003699334476</v>
          </cell>
          <cell r="M4371">
            <v>37039773.898240224</v>
          </cell>
          <cell r="N4371">
            <v>1.2636333414208702</v>
          </cell>
          <cell r="O4371">
            <v>18.459380996401531</v>
          </cell>
          <cell r="P4371"/>
          <cell r="Q4371">
            <v>101957.53277636452</v>
          </cell>
        </row>
        <row r="4372">
          <cell r="D4372">
            <v>43452</v>
          </cell>
          <cell r="F4372">
            <v>93976.316482275506</v>
          </cell>
          <cell r="G4372">
            <v>1541676.8536600748</v>
          </cell>
          <cell r="H4372">
            <v>0.84004302340357517</v>
          </cell>
          <cell r="I4372">
            <v>37.644846914760002</v>
          </cell>
          <cell r="J4372">
            <v>36294779.887214497</v>
          </cell>
          <cell r="K4372">
            <v>1.3034242729402945</v>
          </cell>
          <cell r="L4372">
            <v>15.79929174047704</v>
          </cell>
          <cell r="M4372">
            <v>37072625.803062499</v>
          </cell>
          <cell r="N4372">
            <v>1.2651886868515514</v>
          </cell>
          <cell r="O4372">
            <v>18.34919406606712</v>
          </cell>
          <cell r="P4372"/>
          <cell r="Q4372">
            <v>101957.53277636452</v>
          </cell>
        </row>
        <row r="4373">
          <cell r="D4373">
            <v>43453</v>
          </cell>
          <cell r="F4373">
            <v>100394.96794998714</v>
          </cell>
          <cell r="G4373">
            <v>1642071.8216100619</v>
          </cell>
          <cell r="H4373">
            <v>0.84765519881581297</v>
          </cell>
          <cell r="I4373">
            <v>37.148444477935172</v>
          </cell>
          <cell r="J4373">
            <v>36395174.855164483</v>
          </cell>
          <cell r="K4373">
            <v>1.3022614227644391</v>
          </cell>
          <cell r="L4373">
            <v>15.871964073992018</v>
          </cell>
          <cell r="M4373">
            <v>37117332.984904483</v>
          </cell>
          <cell r="N4373">
            <v>1.2671498292027923</v>
          </cell>
          <cell r="O4373">
            <v>18.211036225663669</v>
          </cell>
          <cell r="P4373"/>
          <cell r="Q4373">
            <v>101957.53277636452</v>
          </cell>
        </row>
        <row r="4374">
          <cell r="D4374">
            <v>43454</v>
          </cell>
          <cell r="F4374">
            <v>105422.20162998713</v>
          </cell>
          <cell r="G4374">
            <v>1747494.0232400491</v>
          </cell>
          <cell r="H4374">
            <v>0.85697151336185895</v>
          </cell>
          <cell r="I4374">
            <v>36.549802754020689</v>
          </cell>
          <cell r="J4374">
            <v>36500597.056794472</v>
          </cell>
          <cell r="K4374">
            <v>1.3012862526568432</v>
          </cell>
          <cell r="L4374">
            <v>15.933126267153275</v>
          </cell>
          <cell r="M4374">
            <v>37162741.147726476</v>
          </cell>
          <cell r="N4374">
            <v>1.2691362592626605</v>
          </cell>
          <cell r="O4374">
            <v>18.071977982725983</v>
          </cell>
          <cell r="P4374"/>
          <cell r="Q4374">
            <v>101957.53277636452</v>
          </cell>
        </row>
        <row r="4375">
          <cell r="D4375">
            <v>43455</v>
          </cell>
          <cell r="F4375">
            <v>94193.360369987131</v>
          </cell>
          <cell r="G4375">
            <v>1841687.3836100362</v>
          </cell>
          <cell r="H4375">
            <v>0.86015615356137487</v>
          </cell>
          <cell r="I4375">
            <v>36.34739166577419</v>
          </cell>
          <cell r="J4375">
            <v>36594790.41716446</v>
          </cell>
          <cell r="K4375">
            <v>1.2999192755284896</v>
          </cell>
          <cell r="L4375">
            <v>16.019199428846253</v>
          </cell>
          <cell r="M4375">
            <v>37213046.194656461</v>
          </cell>
          <cell r="N4375">
            <v>1.2712913457399502</v>
          </cell>
          <cell r="O4375">
            <v>17.922112270430979</v>
          </cell>
          <cell r="P4375"/>
          <cell r="Q4375">
            <v>101957.53277636452</v>
          </cell>
        </row>
        <row r="4376">
          <cell r="D4376">
            <v>43456</v>
          </cell>
          <cell r="F4376">
            <v>95961.340389987134</v>
          </cell>
          <cell r="G4376">
            <v>1937648.7240000234</v>
          </cell>
          <cell r="H4376">
            <v>0.8638394790621915</v>
          </cell>
          <cell r="I4376">
            <v>36.11468928305144</v>
          </cell>
          <cell r="J4376">
            <v>36690751.757554449</v>
          </cell>
          <cell r="K4376">
            <v>1.2986247398333635</v>
          </cell>
          <cell r="L4376">
            <v>16.101074851436959</v>
          </cell>
          <cell r="M4376">
            <v>37263858.483794443</v>
          </cell>
          <cell r="N4376">
            <v>1.2734652499126866</v>
          </cell>
          <cell r="O4376">
            <v>17.771987468030904</v>
          </cell>
          <cell r="P4376"/>
          <cell r="Q4376">
            <v>101957.53277636452</v>
          </cell>
        </row>
        <row r="4377">
          <cell r="D4377">
            <v>43457</v>
          </cell>
          <cell r="F4377">
            <v>90140.903709987135</v>
          </cell>
          <cell r="G4377">
            <v>2027789.6277100106</v>
          </cell>
          <cell r="H4377">
            <v>0.86472047745169089</v>
          </cell>
          <cell r="I4377">
            <v>36.059252725381917</v>
          </cell>
          <cell r="J4377">
            <v>36780892.661264434</v>
          </cell>
          <cell r="K4377">
            <v>1.2971342470587159</v>
          </cell>
          <cell r="L4377">
            <v>16.195783316785839</v>
          </cell>
          <cell r="M4377">
            <v>37237190.864920437</v>
          </cell>
          <cell r="N4377">
            <v>1.2729919197452251</v>
          </cell>
          <cell r="O4377">
            <v>17.804585000693972</v>
          </cell>
          <cell r="P4377"/>
          <cell r="Q4377">
            <v>101957.53277636452</v>
          </cell>
        </row>
        <row r="4378">
          <cell r="D4378">
            <v>43458</v>
          </cell>
          <cell r="F4378">
            <v>92598.722409987138</v>
          </cell>
          <cell r="G4378">
            <v>2120388.3501199977</v>
          </cell>
          <cell r="H4378">
            <v>0.866532488404958</v>
          </cell>
          <cell r="I4378">
            <v>35.945501744566208</v>
          </cell>
          <cell r="J4378">
            <v>36873491.38367442</v>
          </cell>
          <cell r="K4378">
            <v>1.295740802744572</v>
          </cell>
          <cell r="L4378">
            <v>16.2847517317946</v>
          </cell>
          <cell r="M4378">
            <v>37293628.969384424</v>
          </cell>
          <cell r="N4378">
            <v>1.2753602970458409</v>
          </cell>
          <cell r="O4378">
            <v>17.641976538850869</v>
          </cell>
          <cell r="P4378"/>
          <cell r="Q4378">
            <v>101957.53277636452</v>
          </cell>
        </row>
        <row r="4379">
          <cell r="D4379">
            <v>43459</v>
          </cell>
          <cell r="F4379">
            <v>78200.598777987136</v>
          </cell>
          <cell r="G4379">
            <v>2198588.9488979848</v>
          </cell>
          <cell r="H4379">
            <v>0.86255086368965339</v>
          </cell>
          <cell r="I4379">
            <v>36.195929553430908</v>
          </cell>
          <cell r="J4379">
            <v>36951691.982452407</v>
          </cell>
          <cell r="K4379">
            <v>1.2938531613906323</v>
          </cell>
          <cell r="L4379">
            <v>16.40593317487895</v>
          </cell>
          <cell r="M4379">
            <v>37335634.103530414</v>
          </cell>
          <cell r="N4379">
            <v>1.2772365599432787</v>
          </cell>
          <cell r="O4379">
            <v>17.514037542143889</v>
          </cell>
          <cell r="P4379"/>
          <cell r="Q4379">
            <v>101957.53277636452</v>
          </cell>
        </row>
        <row r="4380">
          <cell r="D4380">
            <v>43460</v>
          </cell>
          <cell r="F4380">
            <v>80392.952800517683</v>
          </cell>
          <cell r="G4380">
            <v>2278981.9016985027</v>
          </cell>
          <cell r="H4380">
            <v>0.85970254162178472</v>
          </cell>
          <cell r="I4380">
            <v>36.376153680987578</v>
          </cell>
          <cell r="J4380">
            <v>37032084.935252927</v>
          </cell>
          <cell r="K4380">
            <v>1.2920554414928094</v>
          </cell>
          <cell r="L4380">
            <v>16.522049959473549</v>
          </cell>
          <cell r="M4380">
            <v>37355210.899430923</v>
          </cell>
          <cell r="N4380">
            <v>1.2783465872869806</v>
          </cell>
          <cell r="O4380">
            <v>17.43871257050882</v>
          </cell>
          <cell r="P4380"/>
          <cell r="Q4380">
            <v>101957.53277636452</v>
          </cell>
        </row>
        <row r="4381">
          <cell r="D4381">
            <v>43461</v>
          </cell>
          <cell r="F4381">
            <v>100615.35695651676</v>
          </cell>
          <cell r="G4381">
            <v>2379597.2586550196</v>
          </cell>
          <cell r="H4381">
            <v>0.86441118573701403</v>
          </cell>
          <cell r="I4381">
            <v>36.078705047121375</v>
          </cell>
          <cell r="J4381">
            <v>37132700.292209446</v>
          </cell>
          <cell r="K4381">
            <v>1.2909735283128805</v>
          </cell>
          <cell r="L4381">
            <v>16.592266013483993</v>
          </cell>
          <cell r="M4381">
            <v>37389529.61720144</v>
          </cell>
          <cell r="N4381">
            <v>1.2799620425182454</v>
          </cell>
          <cell r="O4381">
            <v>17.329574394768709</v>
          </cell>
          <cell r="P4381"/>
          <cell r="Q4381">
            <v>101957.53277636452</v>
          </cell>
        </row>
        <row r="4382">
          <cell r="D4382">
            <v>43462</v>
          </cell>
          <cell r="F4382">
            <v>78507.003536517688</v>
          </cell>
          <cell r="G4382">
            <v>2458104.2621915373</v>
          </cell>
          <cell r="H4382">
            <v>0.86103925374470314</v>
          </cell>
          <cell r="I4382">
            <v>36.291462775600692</v>
          </cell>
          <cell r="J4382">
            <v>37211207.295745961</v>
          </cell>
          <cell r="K4382">
            <v>1.2891333433358558</v>
          </cell>
          <cell r="L4382">
            <v>16.712272212380608</v>
          </cell>
          <cell r="M4382">
            <v>37426780.075497955</v>
          </cell>
          <cell r="N4382">
            <v>1.2816790091244996</v>
          </cell>
          <cell r="O4382">
            <v>17.214206021217805</v>
          </cell>
          <cell r="P4382"/>
          <cell r="Q4382">
            <v>101957.53277636452</v>
          </cell>
        </row>
        <row r="4383">
          <cell r="D4383">
            <v>43463</v>
          </cell>
          <cell r="F4383">
            <v>61730.001186517678</v>
          </cell>
          <cell r="G4383">
            <v>2519834.2633780548</v>
          </cell>
          <cell r="H4383">
            <v>0.85222576794592186</v>
          </cell>
          <cell r="I4383">
            <v>36.853535216923063</v>
          </cell>
          <cell r="J4383">
            <v>37272937.296932481</v>
          </cell>
          <cell r="K4383">
            <v>1.2867269409053268</v>
          </cell>
          <cell r="L4383">
            <v>16.870306942111135</v>
          </cell>
          <cell r="M4383">
            <v>37443426.827562481</v>
          </cell>
          <cell r="N4383">
            <v>1.2826913434543081</v>
          </cell>
          <cell r="O4383">
            <v>17.146486414353003</v>
          </cell>
          <cell r="P4383"/>
          <cell r="Q4383">
            <v>101957.53277636452</v>
          </cell>
        </row>
        <row r="4384">
          <cell r="D4384">
            <v>43464</v>
          </cell>
          <cell r="F4384">
            <v>62125.770364517681</v>
          </cell>
          <cell r="G4384">
            <v>2581960.0337425726</v>
          </cell>
          <cell r="H4384">
            <v>0.84412923807074625</v>
          </cell>
          <cell r="I4384">
            <v>37.37756167267483</v>
          </cell>
          <cell r="J4384">
            <v>37335063.067296997</v>
          </cell>
          <cell r="K4384">
            <v>1.284351033663689</v>
          </cell>
          <cell r="L4384">
            <v>17.027570907535537</v>
          </cell>
          <cell r="M4384">
            <v>37415921.737051003</v>
          </cell>
          <cell r="N4384">
            <v>1.2821913544143515</v>
          </cell>
          <cell r="O4384">
            <v>17.179904946530332</v>
          </cell>
          <cell r="P4384"/>
          <cell r="Q4384">
            <v>101957.53277636452</v>
          </cell>
        </row>
        <row r="4385">
          <cell r="D4385">
            <v>43465</v>
          </cell>
          <cell r="E4385" t="str">
            <v>*</v>
          </cell>
          <cell r="F4385">
            <v>67709.005472517689</v>
          </cell>
          <cell r="G4385">
            <v>2649669.0392150902</v>
          </cell>
          <cell r="H4385">
            <v>0.83832152942410254</v>
          </cell>
          <cell r="I4385">
            <v>37.758021059057832</v>
          </cell>
          <cell r="J4385">
            <v>37402772.072769515</v>
          </cell>
          <cell r="K4385">
            <v>1.2821831304208802</v>
          </cell>
          <cell r="L4385">
            <v>17.172139764732719</v>
          </cell>
          <cell r="M4385">
            <v>37402772.072769515</v>
          </cell>
          <cell r="N4385">
            <v>1.2821831304208802</v>
          </cell>
          <cell r="O4385">
            <v>17.170455082665324</v>
          </cell>
          <cell r="P4385"/>
          <cell r="Q4385">
            <v>101957.53277636452</v>
          </cell>
        </row>
        <row r="4386">
          <cell r="D4386">
            <v>43466</v>
          </cell>
          <cell r="F4386">
            <v>48123.127146517683</v>
          </cell>
          <cell r="G4386">
            <v>48123.127146517683</v>
          </cell>
          <cell r="H4386">
            <v>0.39904309058905851</v>
          </cell>
          <cell r="I4386">
            <v>82.930884555424967</v>
          </cell>
          <cell r="J4386">
            <v>48123.127146517683</v>
          </cell>
          <cell r="K4386">
            <v>0.39904309058905851</v>
          </cell>
          <cell r="L4386">
            <v>82.930884555424967</v>
          </cell>
          <cell r="M4386">
            <v>37343013.841864035</v>
          </cell>
          <cell r="N4386">
            <v>1.2803271162983518</v>
          </cell>
          <cell r="O4386">
            <v>14.764677546341465</v>
          </cell>
          <cell r="P4386"/>
          <cell r="Q4386">
            <v>120596.31724353226</v>
          </cell>
        </row>
        <row r="4387">
          <cell r="D4387">
            <v>43467</v>
          </cell>
          <cell r="F4387">
            <v>42636.473521669155</v>
          </cell>
          <cell r="G4387">
            <v>90759.600668186846</v>
          </cell>
          <cell r="H4387">
            <v>0.37629507576465565</v>
          </cell>
          <cell r="I4387">
            <v>85.09495453448767</v>
          </cell>
          <cell r="J4387">
            <v>90759.600668186846</v>
          </cell>
          <cell r="K4387">
            <v>0.37629507576465565</v>
          </cell>
          <cell r="L4387">
            <v>85.09495453448767</v>
          </cell>
          <cell r="M4387">
            <v>37278854.006625712</v>
          </cell>
          <cell r="N4387">
            <v>1.2783196095435485</v>
          </cell>
          <cell r="O4387">
            <v>14.902367373734071</v>
          </cell>
          <cell r="P4387"/>
          <cell r="Q4387">
            <v>120596.31724353226</v>
          </cell>
        </row>
        <row r="4388">
          <cell r="D4388">
            <v>43468</v>
          </cell>
          <cell r="F4388">
            <v>64323.681971667291</v>
          </cell>
          <cell r="G4388">
            <v>155083.28263985412</v>
          </cell>
          <cell r="H4388">
            <v>0.42865676770399458</v>
          </cell>
          <cell r="I4388">
            <v>80.032890011916322</v>
          </cell>
          <cell r="J4388">
            <v>155083.28263985412</v>
          </cell>
          <cell r="K4388">
            <v>0.42865676770399458</v>
          </cell>
          <cell r="L4388">
            <v>80.032890011916322</v>
          </cell>
          <cell r="M4388">
            <v>37218400.191997379</v>
          </cell>
          <cell r="N4388">
            <v>1.2764386000947376</v>
          </cell>
          <cell r="O4388">
            <v>15.032355180790358</v>
          </cell>
          <cell r="P4388"/>
          <cell r="Q4388">
            <v>120596.31724353226</v>
          </cell>
        </row>
        <row r="4389">
          <cell r="D4389">
            <v>43469</v>
          </cell>
          <cell r="F4389">
            <v>75643.640243669157</v>
          </cell>
          <cell r="G4389">
            <v>230726.92288352328</v>
          </cell>
          <cell r="H4389">
            <v>0.4783042470890575</v>
          </cell>
          <cell r="I4389">
            <v>75.063253008300663</v>
          </cell>
          <cell r="J4389">
            <v>230726.92288352328</v>
          </cell>
          <cell r="K4389">
            <v>0.4783042470890575</v>
          </cell>
          <cell r="L4389">
            <v>75.063253008300663</v>
          </cell>
          <cell r="M4389">
            <v>37174456.517395049</v>
          </cell>
          <cell r="N4389">
            <v>1.2751233399454278</v>
          </cell>
          <cell r="O4389">
            <v>15.12380886304393</v>
          </cell>
          <cell r="P4389"/>
          <cell r="Q4389">
            <v>120596.31724353226</v>
          </cell>
        </row>
        <row r="4390">
          <cell r="D4390">
            <v>43470</v>
          </cell>
          <cell r="F4390">
            <v>40164.39368367102</v>
          </cell>
          <cell r="G4390">
            <v>270891.3165671943</v>
          </cell>
          <cell r="H4390">
            <v>0.44925304977623198</v>
          </cell>
          <cell r="I4390">
            <v>77.981713160541915</v>
          </cell>
          <cell r="J4390">
            <v>270891.3165671943</v>
          </cell>
          <cell r="K4390">
            <v>0.44925304977623198</v>
          </cell>
          <cell r="L4390">
            <v>77.981713160541915</v>
          </cell>
          <cell r="M4390">
            <v>37094270.783784732</v>
          </cell>
          <cell r="N4390">
            <v>1.2725643557573196</v>
          </cell>
          <cell r="O4390">
            <v>15.303073880550865</v>
          </cell>
          <cell r="P4390"/>
          <cell r="Q4390">
            <v>120596.31724353226</v>
          </cell>
        </row>
        <row r="4391">
          <cell r="D4391">
            <v>43471</v>
          </cell>
          <cell r="F4391">
            <v>23406.447041667292</v>
          </cell>
          <cell r="G4391">
            <v>294297.7636088616</v>
          </cell>
          <cell r="H4391">
            <v>0.40672574742968942</v>
          </cell>
          <cell r="I4391">
            <v>82.186537195530192</v>
          </cell>
          <cell r="J4391">
            <v>294297.7636088616</v>
          </cell>
          <cell r="K4391">
            <v>0.40672574742968942</v>
          </cell>
          <cell r="L4391">
            <v>82.186537195530192</v>
          </cell>
          <cell r="M4391">
            <v>37011905.014320396</v>
          </cell>
          <cell r="N4391">
            <v>1.2699298012273068</v>
          </cell>
          <cell r="O4391">
            <v>15.489480092928654</v>
          </cell>
          <cell r="P4391"/>
          <cell r="Q4391">
            <v>120596.31724353226</v>
          </cell>
        </row>
        <row r="4392">
          <cell r="D4392">
            <v>43472</v>
          </cell>
          <cell r="F4392">
            <v>48050.071631669154</v>
          </cell>
          <cell r="G4392">
            <v>342347.83524053078</v>
          </cell>
          <cell r="H4392">
            <v>0.40554168422098352</v>
          </cell>
          <cell r="I4392">
            <v>82.301642364458544</v>
          </cell>
          <cell r="J4392">
            <v>342347.83524053078</v>
          </cell>
          <cell r="K4392">
            <v>0.40554168422098352</v>
          </cell>
          <cell r="L4392">
            <v>82.301642364458544</v>
          </cell>
          <cell r="M4392">
            <v>36961496.992720068</v>
          </cell>
          <cell r="N4392">
            <v>1.2683911332586153</v>
          </cell>
          <cell r="O4392">
            <v>15.599218933661163</v>
          </cell>
          <cell r="P4392"/>
          <cell r="Q4392">
            <v>120596.31724353226</v>
          </cell>
        </row>
        <row r="4393">
          <cell r="D4393">
            <v>43473</v>
          </cell>
          <cell r="F4393">
            <v>49386.536037670085</v>
          </cell>
          <cell r="G4393">
            <v>391734.37127820088</v>
          </cell>
          <cell r="H4393">
            <v>0.40603890341768512</v>
          </cell>
          <cell r="I4393">
            <v>82.253323178595323</v>
          </cell>
          <cell r="J4393">
            <v>391734.37127820088</v>
          </cell>
          <cell r="K4393">
            <v>0.40603890341768512</v>
          </cell>
          <cell r="L4393">
            <v>82.253323178595323</v>
          </cell>
          <cell r="M4393">
            <v>36911126.07359574</v>
          </cell>
          <cell r="N4393">
            <v>1.2668532754119806</v>
          </cell>
          <cell r="O4393">
            <v>15.709544819537125</v>
          </cell>
          <cell r="P4393"/>
          <cell r="Q4393">
            <v>120596.31724353226</v>
          </cell>
        </row>
        <row r="4394">
          <cell r="D4394">
            <v>43474</v>
          </cell>
          <cell r="F4394">
            <v>33719.116509774096</v>
          </cell>
          <cell r="G4394">
            <v>425453.487787975</v>
          </cell>
          <cell r="H4394">
            <v>0.39199049220348176</v>
          </cell>
          <cell r="I4394">
            <v>83.608625618642861</v>
          </cell>
          <cell r="J4394">
            <v>425453.487787975</v>
          </cell>
          <cell r="K4394">
            <v>0.39199049220348176</v>
          </cell>
          <cell r="L4394">
            <v>83.608625618642861</v>
          </cell>
          <cell r="M4394">
            <v>36855886.127329506</v>
          </cell>
          <cell r="N4394">
            <v>1.2651478158993448</v>
          </cell>
          <cell r="O4394">
            <v>15.832651013913225</v>
          </cell>
          <cell r="P4394"/>
          <cell r="Q4394">
            <v>120596.31724353226</v>
          </cell>
        </row>
        <row r="4395">
          <cell r="D4395">
            <v>43475</v>
          </cell>
          <cell r="F4395">
            <v>47290.569803776896</v>
          </cell>
          <cell r="G4395">
            <v>472744.05759175192</v>
          </cell>
          <cell r="H4395">
            <v>0.39200538490499037</v>
          </cell>
          <cell r="I4395">
            <v>83.607200468342583</v>
          </cell>
          <cell r="J4395">
            <v>472744.05759175192</v>
          </cell>
          <cell r="K4395">
            <v>0.39200538490499037</v>
          </cell>
          <cell r="L4395">
            <v>83.607200468342583</v>
          </cell>
          <cell r="M4395">
            <v>36805584.965475284</v>
          </cell>
          <cell r="N4395">
            <v>1.2636114013344328</v>
          </cell>
          <cell r="O4395">
            <v>15.944238629369655</v>
          </cell>
          <cell r="P4395"/>
          <cell r="Q4395">
            <v>120596.31724353226</v>
          </cell>
        </row>
        <row r="4396">
          <cell r="D4396">
            <v>43476</v>
          </cell>
          <cell r="F4396">
            <v>49306.202171775032</v>
          </cell>
          <cell r="G4396">
            <v>522050.25976352696</v>
          </cell>
          <cell r="H4396">
            <v>0.39353701347378661</v>
          </cell>
          <cell r="I4396">
            <v>83.460492728544821</v>
          </cell>
          <cell r="J4396">
            <v>522050.25976352696</v>
          </cell>
          <cell r="K4396">
            <v>0.39353701347378661</v>
          </cell>
          <cell r="L4396">
            <v>83.460492728544821</v>
          </cell>
          <cell r="M4396">
            <v>36763470.952915058</v>
          </cell>
          <cell r="N4396">
            <v>1.2623556479442208</v>
          </cell>
          <cell r="O4396">
            <v>16.035925098977266</v>
          </cell>
          <cell r="P4396"/>
          <cell r="Q4396">
            <v>120596.31724353226</v>
          </cell>
        </row>
        <row r="4397">
          <cell r="D4397">
            <v>43477</v>
          </cell>
          <cell r="F4397">
            <v>21417.700821775026</v>
          </cell>
          <cell r="G4397">
            <v>543467.96058530197</v>
          </cell>
          <cell r="H4397">
            <v>0.37554212061040976</v>
          </cell>
          <cell r="I4397">
            <v>85.165417008996997</v>
          </cell>
          <cell r="J4397">
            <v>543467.96058530197</v>
          </cell>
          <cell r="K4397">
            <v>0.37554212061040976</v>
          </cell>
          <cell r="L4397">
            <v>85.165417008996997</v>
          </cell>
          <cell r="M4397">
            <v>36685635.510664828</v>
          </cell>
          <cell r="N4397">
            <v>1.2598727565991814</v>
          </cell>
          <cell r="O4397">
            <v>16.218492041270661</v>
          </cell>
          <cell r="P4397"/>
          <cell r="Q4397">
            <v>120596.31724353226</v>
          </cell>
        </row>
        <row r="4398">
          <cell r="D4398">
            <v>43478</v>
          </cell>
          <cell r="F4398">
            <v>27372.357911775958</v>
          </cell>
          <cell r="G4398">
            <v>570840.31849707791</v>
          </cell>
          <cell r="H4398">
            <v>0.36411388618004792</v>
          </cell>
          <cell r="I4398">
            <v>86.2243448482688</v>
          </cell>
          <cell r="J4398">
            <v>570840.31849707791</v>
          </cell>
          <cell r="K4398">
            <v>0.36411388618004792</v>
          </cell>
          <cell r="L4398">
            <v>86.2243448482688</v>
          </cell>
          <cell r="M4398">
            <v>36631899.342836604</v>
          </cell>
          <cell r="N4398">
            <v>1.2582168686915169</v>
          </cell>
          <cell r="O4398">
            <v>16.341200587220861</v>
          </cell>
          <cell r="P4398"/>
          <cell r="Q4398">
            <v>120596.31724353226</v>
          </cell>
        </row>
        <row r="4399">
          <cell r="D4399">
            <v>43479</v>
          </cell>
          <cell r="F4399">
            <v>38601.003241775965</v>
          </cell>
          <cell r="G4399">
            <v>609441.32173885382</v>
          </cell>
          <cell r="H4399">
            <v>0.36096892489211857</v>
          </cell>
          <cell r="I4399">
            <v>86.512081563319484</v>
          </cell>
          <cell r="J4399">
            <v>609441.32173885382</v>
          </cell>
          <cell r="K4399">
            <v>0.36096892489211857</v>
          </cell>
          <cell r="L4399">
            <v>86.512081563319484</v>
          </cell>
          <cell r="M4399">
            <v>36592656.824478388</v>
          </cell>
          <cell r="N4399">
            <v>1.2570583784505931</v>
          </cell>
          <cell r="O4399">
            <v>16.427503999327143</v>
          </cell>
          <cell r="P4399"/>
          <cell r="Q4399">
            <v>120596.31724353226</v>
          </cell>
        </row>
        <row r="4400">
          <cell r="D4400">
            <v>43480</v>
          </cell>
          <cell r="F4400">
            <v>66269.905331775968</v>
          </cell>
          <cell r="G4400">
            <v>675711.22707062983</v>
          </cell>
          <cell r="H4400">
            <v>0.3735388954463113</v>
          </cell>
          <cell r="I4400">
            <v>85.352478044426363</v>
          </cell>
          <cell r="J4400">
            <v>675711.22707062983</v>
          </cell>
          <cell r="K4400">
            <v>0.3735388954463113</v>
          </cell>
          <cell r="L4400">
            <v>85.352478044426363</v>
          </cell>
          <cell r="M4400">
            <v>36577778.956284165</v>
          </cell>
          <cell r="N4400">
            <v>1.2567366578867636</v>
          </cell>
          <cell r="O4400">
            <v>16.451537528400586</v>
          </cell>
          <cell r="P4400"/>
          <cell r="Q4400">
            <v>120596.31724353226</v>
          </cell>
        </row>
        <row r="4401">
          <cell r="D4401">
            <v>43481</v>
          </cell>
          <cell r="F4401">
            <v>57049.38258485985</v>
          </cell>
          <cell r="G4401">
            <v>732760.60965548968</v>
          </cell>
          <cell r="H4401">
            <v>0.37975901047612037</v>
          </cell>
          <cell r="I4401">
            <v>84.769753897963412</v>
          </cell>
          <cell r="J4401">
            <v>732760.60965548968</v>
          </cell>
          <cell r="K4401">
            <v>0.37975901047612037</v>
          </cell>
          <cell r="L4401">
            <v>84.769753897963412</v>
          </cell>
          <cell r="M4401">
            <v>36554027.304557025</v>
          </cell>
          <cell r="N4401">
            <v>1.2561099095720094</v>
          </cell>
          <cell r="O4401">
            <v>16.498440701103988</v>
          </cell>
          <cell r="P4401"/>
          <cell r="Q4401">
            <v>120596.31724353226</v>
          </cell>
        </row>
        <row r="4402">
          <cell r="D4402">
            <v>43482</v>
          </cell>
          <cell r="F4402">
            <v>47086.79353085706</v>
          </cell>
          <cell r="G4402">
            <v>779847.40318634675</v>
          </cell>
          <cell r="H4402">
            <v>0.38038787341560087</v>
          </cell>
          <cell r="I4402">
            <v>84.710535067400642</v>
          </cell>
          <cell r="J4402">
            <v>779847.40318634675</v>
          </cell>
          <cell r="K4402">
            <v>0.38038787341560087</v>
          </cell>
          <cell r="L4402">
            <v>84.710535067400642</v>
          </cell>
          <cell r="M4402">
            <v>36508230.660133891</v>
          </cell>
          <cell r="N4402">
            <v>1.2547253236644678</v>
          </cell>
          <cell r="O4402">
            <v>16.602447240878139</v>
          </cell>
          <cell r="P4402"/>
          <cell r="Q4402">
            <v>120596.31724353226</v>
          </cell>
        </row>
        <row r="4403">
          <cell r="D4403">
            <v>43483</v>
          </cell>
          <cell r="F4403">
            <v>75727.360858858927</v>
          </cell>
          <cell r="G4403">
            <v>855574.76404520567</v>
          </cell>
          <cell r="H4403">
            <v>0.39414081973878817</v>
          </cell>
          <cell r="I4403">
            <v>83.402581807764804</v>
          </cell>
          <cell r="J4403">
            <v>855574.76404520567</v>
          </cell>
          <cell r="K4403">
            <v>0.39414081973878817</v>
          </cell>
          <cell r="L4403">
            <v>83.402581807764804</v>
          </cell>
          <cell r="M4403">
            <v>36509987.761324741</v>
          </cell>
          <cell r="N4403">
            <v>1.2549749073923187</v>
          </cell>
          <cell r="O4403">
            <v>16.583659428909559</v>
          </cell>
          <cell r="P4403"/>
          <cell r="Q4403">
            <v>120596.31724353226</v>
          </cell>
        </row>
        <row r="4404">
          <cell r="D4404">
            <v>43484</v>
          </cell>
          <cell r="F4404">
            <v>43378.133048858916</v>
          </cell>
          <cell r="G4404">
            <v>898952.89709406462</v>
          </cell>
          <cell r="H4404">
            <v>0.39232798691379028</v>
          </cell>
          <cell r="I4404">
            <v>83.576322780819169</v>
          </cell>
          <cell r="J4404">
            <v>898952.89709406462</v>
          </cell>
          <cell r="K4404">
            <v>0.39232798691379028</v>
          </cell>
          <cell r="L4404">
            <v>83.576322780819169</v>
          </cell>
          <cell r="M4404">
            <v>36493472.835127607</v>
          </cell>
          <cell r="N4404">
            <v>1.2545963987265929</v>
          </cell>
          <cell r="O4404">
            <v>16.6121591206707</v>
          </cell>
          <cell r="P4404"/>
          <cell r="Q4404">
            <v>120596.31724353226</v>
          </cell>
        </row>
        <row r="4405">
          <cell r="D4405">
            <v>43485</v>
          </cell>
          <cell r="F4405">
            <v>21839.733468858918</v>
          </cell>
          <cell r="G4405">
            <v>920792.6305629235</v>
          </cell>
          <cell r="H4405">
            <v>0.38176647994294655</v>
          </cell>
          <cell r="I4405">
            <v>84.580524952853125</v>
          </cell>
          <cell r="J4405">
            <v>920792.6305629235</v>
          </cell>
          <cell r="K4405">
            <v>0.38176647994294655</v>
          </cell>
          <cell r="L4405">
            <v>84.580524952853125</v>
          </cell>
          <cell r="M4405">
            <v>36458909.052596465</v>
          </cell>
          <cell r="N4405">
            <v>1.2535971869495548</v>
          </cell>
          <cell r="O4405">
            <v>16.687587852438355</v>
          </cell>
          <cell r="P4405"/>
          <cell r="Q4405">
            <v>120596.31724353226</v>
          </cell>
        </row>
        <row r="4406">
          <cell r="D4406">
            <v>43486</v>
          </cell>
          <cell r="F4406">
            <v>65404.301698859854</v>
          </cell>
          <cell r="G4406">
            <v>986196.9322617834</v>
          </cell>
          <cell r="H4406">
            <v>0.38941287555488074</v>
          </cell>
          <cell r="I4406">
            <v>83.854889341587707</v>
          </cell>
          <cell r="J4406">
            <v>986196.9322617834</v>
          </cell>
          <cell r="K4406">
            <v>0.38941287555488074</v>
          </cell>
          <cell r="L4406">
            <v>83.854889341587707</v>
          </cell>
          <cell r="M4406">
            <v>36436836.505015329</v>
          </cell>
          <cell r="N4406">
            <v>1.2530272350911824</v>
          </cell>
          <cell r="O4406">
            <v>16.730738320244932</v>
          </cell>
          <cell r="P4406"/>
          <cell r="Q4406">
            <v>120596.31724353226</v>
          </cell>
        </row>
        <row r="4407">
          <cell r="D4407">
            <v>43487</v>
          </cell>
          <cell r="F4407">
            <v>50406.064048858927</v>
          </cell>
          <cell r="G4407">
            <v>1036602.9963106423</v>
          </cell>
          <cell r="H4407">
            <v>0.39071108547178396</v>
          </cell>
          <cell r="I4407">
            <v>83.730959282877421</v>
          </cell>
          <cell r="J4407">
            <v>1036602.9963106423</v>
          </cell>
          <cell r="K4407">
            <v>0.39071108547178396</v>
          </cell>
          <cell r="L4407">
            <v>83.730959282877421</v>
          </cell>
          <cell r="M4407">
            <v>36392965.104742177</v>
          </cell>
          <cell r="N4407">
            <v>1.2517073568949837</v>
          </cell>
          <cell r="O4407">
            <v>16.831016516024832</v>
          </cell>
          <cell r="P4407"/>
          <cell r="Q4407">
            <v>120596.31724353226</v>
          </cell>
        </row>
        <row r="4408">
          <cell r="D4408">
            <v>43488</v>
          </cell>
          <cell r="F4408">
            <v>86933.992344619124</v>
          </cell>
          <cell r="G4408">
            <v>1123536.9886552615</v>
          </cell>
          <cell r="H4408">
            <v>0.40506572178910427</v>
          </cell>
          <cell r="I4408">
            <v>82.347873279739957</v>
          </cell>
          <cell r="J4408">
            <v>1123536.9886552615</v>
          </cell>
          <cell r="K4408">
            <v>0.40506572178910427</v>
          </cell>
          <cell r="L4408">
            <v>82.347873279739957</v>
          </cell>
          <cell r="M4408">
            <v>36408539.186048806</v>
          </cell>
          <cell r="N4408">
            <v>1.2524319693866586</v>
          </cell>
          <cell r="O4408">
            <v>16.775902989728174</v>
          </cell>
          <cell r="P4408"/>
          <cell r="Q4408">
            <v>120596.31724353226</v>
          </cell>
        </row>
        <row r="4409">
          <cell r="D4409">
            <v>43489</v>
          </cell>
          <cell r="F4409">
            <v>93897.589926620058</v>
          </cell>
          <cell r="G4409">
            <v>1217434.5785818815</v>
          </cell>
          <cell r="H4409">
            <v>0.42063009827910469</v>
          </cell>
          <cell r="I4409">
            <v>80.825487898704694</v>
          </cell>
          <cell r="J4409">
            <v>1217434.5785818815</v>
          </cell>
          <cell r="K4409">
            <v>0.42063009827910469</v>
          </cell>
          <cell r="L4409">
            <v>80.825487898704694</v>
          </cell>
          <cell r="M4409">
            <v>36427063.857977428</v>
          </cell>
          <cell r="N4409">
            <v>1.2532583144588259</v>
          </cell>
          <cell r="O4409">
            <v>16.713232513884179</v>
          </cell>
          <cell r="P4409"/>
          <cell r="Q4409">
            <v>120596.31724353226</v>
          </cell>
        </row>
        <row r="4410">
          <cell r="D4410">
            <v>43490</v>
          </cell>
          <cell r="F4410">
            <v>99325.622760620987</v>
          </cell>
          <cell r="G4410">
            <v>1316760.2013425024</v>
          </cell>
          <cell r="H4410">
            <v>0.43674972219373376</v>
          </cell>
          <cell r="I4410">
            <v>79.229542045803115</v>
          </cell>
          <cell r="J4410">
            <v>1316760.2013425024</v>
          </cell>
          <cell r="K4410">
            <v>0.43674972219373376</v>
          </cell>
          <cell r="L4410">
            <v>79.229542045803115</v>
          </cell>
          <cell r="M4410">
            <v>36452437.873584047</v>
          </cell>
          <cell r="N4410">
            <v>1.2543205934365527</v>
          </cell>
          <cell r="O4410">
            <v>16.632951133113206</v>
          </cell>
          <cell r="P4410"/>
          <cell r="Q4410">
            <v>120596.31724353226</v>
          </cell>
        </row>
        <row r="4411">
          <cell r="D4411">
            <v>43491</v>
          </cell>
          <cell r="F4411">
            <v>91521.473510619122</v>
          </cell>
          <cell r="G4411">
            <v>1408281.6748531214</v>
          </cell>
          <cell r="H4411">
            <v>0.4491404135721902</v>
          </cell>
          <cell r="I4411">
            <v>77.992984414432982</v>
          </cell>
          <cell r="J4411">
            <v>1408281.6748531214</v>
          </cell>
          <cell r="K4411">
            <v>0.4491404135721902</v>
          </cell>
          <cell r="L4411">
            <v>77.992984414432982</v>
          </cell>
          <cell r="M4411">
            <v>36455595.370688662</v>
          </cell>
          <cell r="N4411">
            <v>1.254618612083521</v>
          </cell>
          <cell r="O4411">
            <v>16.610485461832127</v>
          </cell>
          <cell r="P4411"/>
          <cell r="Q4411">
            <v>120596.31724353226</v>
          </cell>
        </row>
        <row r="4412">
          <cell r="D4412">
            <v>43492</v>
          </cell>
          <cell r="F4412">
            <v>77209.113650621905</v>
          </cell>
          <cell r="G4412">
            <v>1485490.7885037432</v>
          </cell>
          <cell r="H4412">
            <v>0.45621772380400932</v>
          </cell>
          <cell r="I4412">
            <v>77.283902889559855</v>
          </cell>
          <cell r="J4412">
            <v>1485490.7885037432</v>
          </cell>
          <cell r="K4412">
            <v>0.45621772380400932</v>
          </cell>
          <cell r="L4412">
            <v>77.283902889559855</v>
          </cell>
          <cell r="M4412">
            <v>36456608.370327279</v>
          </cell>
          <cell r="N4412">
            <v>1.2548429067404467</v>
          </cell>
          <cell r="O4412">
            <v>16.59359380950416</v>
          </cell>
          <cell r="P4412"/>
          <cell r="Q4412">
            <v>120596.31724353226</v>
          </cell>
        </row>
        <row r="4413">
          <cell r="D4413">
            <v>43493</v>
          </cell>
          <cell r="F4413">
            <v>99019.040460619115</v>
          </cell>
          <cell r="G4413">
            <v>1584509.8289643624</v>
          </cell>
          <cell r="H4413">
            <v>0.46924846497965678</v>
          </cell>
          <cell r="I4413">
            <v>75.974732893654704</v>
          </cell>
          <cell r="J4413">
            <v>1584509.8289643624</v>
          </cell>
          <cell r="K4413">
            <v>0.46924846497965678</v>
          </cell>
          <cell r="L4413">
            <v>75.974732893654704</v>
          </cell>
          <cell r="M4413">
            <v>36481446.270759895</v>
          </cell>
          <cell r="N4413">
            <v>1.255887450269622</v>
          </cell>
          <cell r="O4413">
            <v>16.515115043932049</v>
          </cell>
          <cell r="P4413"/>
          <cell r="Q4413">
            <v>120596.31724353226</v>
          </cell>
        </row>
        <row r="4414">
          <cell r="D4414">
            <v>43494</v>
          </cell>
          <cell r="F4414">
            <v>101452.38873061912</v>
          </cell>
          <cell r="G4414">
            <v>1685962.2176949815</v>
          </cell>
          <cell r="H4414">
            <v>0.4820763148096599</v>
          </cell>
          <cell r="I4414">
            <v>74.683407867691315</v>
          </cell>
          <cell r="J4414">
            <v>1685962.2176949815</v>
          </cell>
          <cell r="K4414">
            <v>0.4820763148096599</v>
          </cell>
          <cell r="L4414">
            <v>74.683407867691315</v>
          </cell>
          <cell r="M4414">
            <v>36506898.243480511</v>
          </cell>
          <cell r="N4414">
            <v>1.2569534521734791</v>
          </cell>
          <cell r="O4414">
            <v>16.435339140533024</v>
          </cell>
          <cell r="P4414"/>
          <cell r="Q4414">
            <v>120596.31724353226</v>
          </cell>
        </row>
        <row r="4415">
          <cell r="D4415">
            <v>43495</v>
          </cell>
          <cell r="F4415">
            <v>167329.90158214932</v>
          </cell>
          <cell r="G4415">
            <v>1853292.1192771308</v>
          </cell>
          <cell r="H4415">
            <v>0.5122577984794765</v>
          </cell>
          <cell r="I4415">
            <v>71.647543121454916</v>
          </cell>
          <cell r="J4415">
            <v>1853292.1192771308</v>
          </cell>
          <cell r="K4415">
            <v>0.5122577984794765</v>
          </cell>
          <cell r="L4415">
            <v>71.647543121454916</v>
          </cell>
          <cell r="M4415">
            <v>36611817.319138661</v>
          </cell>
          <cell r="N4415">
            <v>1.2607562873626879</v>
          </cell>
          <cell r="O4415">
            <v>16.153330286004632</v>
          </cell>
          <cell r="P4415"/>
          <cell r="Q4415">
            <v>120596.31724353226</v>
          </cell>
        </row>
        <row r="4416">
          <cell r="D4416">
            <v>43496</v>
          </cell>
          <cell r="E4416" t="str">
            <v>*</v>
          </cell>
          <cell r="F4416">
            <v>172571.29317015025</v>
          </cell>
          <cell r="G4416">
            <v>2025863.4124472812</v>
          </cell>
          <cell r="H4416">
            <v>0.54189409886888185</v>
          </cell>
          <cell r="I4416">
            <v>68.688811854255391</v>
          </cell>
          <cell r="J4416">
            <v>2025863.4124472812</v>
          </cell>
          <cell r="K4416">
            <v>0.54189409886888185</v>
          </cell>
          <cell r="L4416">
            <v>68.688811854255391</v>
          </cell>
          <cell r="M4416">
            <v>36719222.86543081</v>
          </cell>
          <cell r="N4416">
            <v>1.2646459080562877</v>
          </cell>
          <cell r="O4416">
            <v>15.869032483073642</v>
          </cell>
          <cell r="P4416"/>
          <cell r="Q4416">
            <v>120596.31724353226</v>
          </cell>
        </row>
        <row r="4417">
          <cell r="D4417">
            <v>43497</v>
          </cell>
          <cell r="F4417">
            <v>185581.93324014655</v>
          </cell>
          <cell r="G4417">
            <v>185581.93324014655</v>
          </cell>
          <cell r="H4417">
            <v>1.5459823711164633</v>
          </cell>
          <cell r="I4417">
            <v>19.476151404528363</v>
          </cell>
          <cell r="J4417">
            <v>2211445.3456874276</v>
          </cell>
          <cell r="K4417">
            <v>0.57313197356496515</v>
          </cell>
          <cell r="L4417">
            <v>74.066265030124569</v>
          </cell>
          <cell r="M4417">
            <v>36843058.789670967</v>
          </cell>
          <cell r="N4417">
            <v>1.2690067990245277</v>
          </cell>
          <cell r="O4417">
            <v>17.068747143254072</v>
          </cell>
          <cell r="P4417"/>
          <cell r="Q4417">
            <v>120041.4291309963</v>
          </cell>
        </row>
        <row r="4418">
          <cell r="D4418">
            <v>43498</v>
          </cell>
          <cell r="F4418">
            <v>185574.43929814841</v>
          </cell>
          <cell r="G4418">
            <v>371156.37253829499</v>
          </cell>
          <cell r="H4418">
            <v>1.545951157134539</v>
          </cell>
          <cell r="I4418">
            <v>19.477064451363624</v>
          </cell>
          <cell r="J4418">
            <v>2397019.7849855758</v>
          </cell>
          <cell r="K4418">
            <v>0.60248294551669523</v>
          </cell>
          <cell r="L4418">
            <v>71.249400898083039</v>
          </cell>
          <cell r="M4418">
            <v>36958312.6561331</v>
          </cell>
          <cell r="N4418">
            <v>1.2730727298194326</v>
          </cell>
          <cell r="O4418">
            <v>16.789119889746161</v>
          </cell>
          <cell r="P4418"/>
          <cell r="Q4418">
            <v>120041.4291309963</v>
          </cell>
        </row>
        <row r="4419">
          <cell r="D4419">
            <v>43499</v>
          </cell>
          <cell r="F4419">
            <v>184967.58135014842</v>
          </cell>
          <cell r="G4419">
            <v>556123.95388844342</v>
          </cell>
          <cell r="H4419">
            <v>1.5442556177322415</v>
          </cell>
          <cell r="I4419">
            <v>19.52672791022232</v>
          </cell>
          <cell r="J4419">
            <v>2581987.3663357245</v>
          </cell>
          <cell r="K4419">
            <v>0.62996657147570345</v>
          </cell>
          <cell r="L4419">
            <v>68.617284139548957</v>
          </cell>
          <cell r="M4419">
            <v>37083163.623207249</v>
          </cell>
          <cell r="N4419">
            <v>1.2774698834776603</v>
          </cell>
          <cell r="O4419">
            <v>16.491038629126685</v>
          </cell>
          <cell r="P4419"/>
          <cell r="Q4419">
            <v>120041.4291309963</v>
          </cell>
        </row>
        <row r="4420">
          <cell r="D4420">
            <v>43500</v>
          </cell>
          <cell r="F4420">
            <v>193998.5455941484</v>
          </cell>
          <cell r="G4420">
            <v>750122.49948259187</v>
          </cell>
          <cell r="H4420">
            <v>1.5622158635416068</v>
          </cell>
          <cell r="I4420">
            <v>19.007279577569381</v>
          </cell>
          <cell r="J4420">
            <v>2775985.9119298728</v>
          </cell>
          <cell r="K4420">
            <v>0.6580268311620785</v>
          </cell>
          <cell r="L4420">
            <v>65.950805845681685</v>
          </cell>
          <cell r="M4420">
            <v>37195158.412421398</v>
          </cell>
          <cell r="N4420">
            <v>1.2814247885026779</v>
          </cell>
          <cell r="O4420">
            <v>16.226744182257804</v>
          </cell>
          <cell r="P4420"/>
          <cell r="Q4420">
            <v>120041.4291309963</v>
          </cell>
        </row>
        <row r="4421">
          <cell r="D4421">
            <v>43501</v>
          </cell>
          <cell r="F4421">
            <v>194732.73308214842</v>
          </cell>
          <cell r="G4421">
            <v>944855.23256474035</v>
          </cell>
          <cell r="H4421">
            <v>1.5742152345315024</v>
          </cell>
          <cell r="I4421">
            <v>18.668264586790006</v>
          </cell>
          <cell r="J4421">
            <v>2970718.6450120211</v>
          </cell>
          <cell r="K4421">
            <v>0.68470358667139697</v>
          </cell>
          <cell r="L4421">
            <v>63.447197799410837</v>
          </cell>
          <cell r="M4421">
            <v>37310814.705657542</v>
          </cell>
          <cell r="N4421">
            <v>1.2855064446841422</v>
          </cell>
          <cell r="O4421">
            <v>15.957727423986768</v>
          </cell>
          <cell r="P4421"/>
          <cell r="Q4421">
            <v>120041.4291309963</v>
          </cell>
        </row>
        <row r="4422">
          <cell r="D4422">
            <v>43502</v>
          </cell>
          <cell r="F4422">
            <v>141249.60643784807</v>
          </cell>
          <cell r="G4422">
            <v>1086104.8390025883</v>
          </cell>
          <cell r="H4422">
            <v>1.5079583313654246</v>
          </cell>
          <cell r="I4422">
            <v>20.621996557935361</v>
          </cell>
          <cell r="J4422">
            <v>3111968.251449869</v>
          </cell>
          <cell r="K4422">
            <v>0.69794878226749357</v>
          </cell>
          <cell r="L4422">
            <v>62.218564338174055</v>
          </cell>
          <cell r="M4422">
            <v>37373057.594775394</v>
          </cell>
          <cell r="N4422">
            <v>1.2877482738193893</v>
          </cell>
          <cell r="O4422">
            <v>15.811579409369337</v>
          </cell>
          <cell r="P4422"/>
          <cell r="Q4422">
            <v>120041.4291309963</v>
          </cell>
        </row>
        <row r="4423">
          <cell r="D4423">
            <v>43503</v>
          </cell>
          <cell r="F4423">
            <v>141994.56505784809</v>
          </cell>
          <cell r="G4423">
            <v>1228099.4040604364</v>
          </cell>
          <cell r="H4423">
            <v>1.4615185213863144</v>
          </cell>
          <cell r="I4423">
            <v>22.116521885117379</v>
          </cell>
          <cell r="J4423">
            <v>3253962.8165077171</v>
          </cell>
          <cell r="K4423">
            <v>0.71066217943474064</v>
          </cell>
          <cell r="L4423">
            <v>61.04955181933348</v>
          </cell>
          <cell r="M4423">
            <v>37450849.987917244</v>
          </cell>
          <cell r="N4423">
            <v>1.2905262652715412</v>
          </cell>
          <cell r="O4423">
            <v>15.632049789412406</v>
          </cell>
          <cell r="P4423"/>
          <cell r="Q4423">
            <v>120041.4291309963</v>
          </cell>
        </row>
        <row r="4424">
          <cell r="D4424">
            <v>43504</v>
          </cell>
          <cell r="F4424">
            <v>133188.16221984808</v>
          </cell>
          <cell r="G4424">
            <v>1361287.5662802844</v>
          </cell>
          <cell r="H4424">
            <v>1.4175184935473057</v>
          </cell>
          <cell r="I4424">
            <v>23.63509746370427</v>
          </cell>
          <cell r="J4424">
            <v>3387150.9787275651</v>
          </cell>
          <cell r="K4424">
            <v>0.72085181990050706</v>
          </cell>
          <cell r="L4424">
            <v>60.120437615593602</v>
          </cell>
          <cell r="M4424">
            <v>37520792.952603087</v>
          </cell>
          <cell r="N4424">
            <v>1.2930341712200597</v>
          </cell>
          <cell r="O4424">
            <v>15.47146046811536</v>
          </cell>
          <cell r="P4424"/>
          <cell r="Q4424">
            <v>120041.4291309963</v>
          </cell>
        </row>
        <row r="4425">
          <cell r="D4425">
            <v>43505</v>
          </cell>
          <cell r="F4425">
            <v>126081.79446984809</v>
          </cell>
          <cell r="G4425">
            <v>1487369.3607501325</v>
          </cell>
          <cell r="H4425">
            <v>1.3767185504366597</v>
          </cell>
          <cell r="I4425">
            <v>25.138008800818135</v>
          </cell>
          <cell r="J4425">
            <v>3513232.7731974134</v>
          </cell>
          <cell r="K4425">
            <v>0.72905909766197408</v>
          </cell>
          <cell r="L4425">
            <v>59.377435452219096</v>
          </cell>
          <cell r="M4425">
            <v>37578024.120494939</v>
          </cell>
          <cell r="N4425">
            <v>1.2951043517707257</v>
          </cell>
          <cell r="O4425">
            <v>15.339956660464294</v>
          </cell>
          <cell r="P4425"/>
          <cell r="Q4425">
            <v>120041.4291309963</v>
          </cell>
        </row>
        <row r="4426">
          <cell r="D4426">
            <v>43506</v>
          </cell>
          <cell r="F4426">
            <v>114246.60454384994</v>
          </cell>
          <cell r="G4426">
            <v>1601615.9652939825</v>
          </cell>
          <cell r="H4426">
            <v>1.3342193415126742</v>
          </cell>
          <cell r="I4426">
            <v>26.80618933999326</v>
          </cell>
          <cell r="J4426">
            <v>3627479.3777412632</v>
          </cell>
          <cell r="K4426">
            <v>0.73447109382678832</v>
          </cell>
          <cell r="L4426">
            <v>58.890203287015488</v>
          </cell>
          <cell r="M4426">
            <v>37624151.310944781</v>
          </cell>
          <cell r="N4426">
            <v>1.2967921243822567</v>
          </cell>
          <cell r="O4426">
            <v>15.233448289344908</v>
          </cell>
          <cell r="P4426"/>
          <cell r="Q4426">
            <v>120041.4291309963</v>
          </cell>
        </row>
        <row r="4427">
          <cell r="D4427">
            <v>43507</v>
          </cell>
          <cell r="F4427">
            <v>123239.82218384808</v>
          </cell>
          <cell r="G4427">
            <v>1724855.7874778307</v>
          </cell>
          <cell r="H4427">
            <v>1.3062579538084198</v>
          </cell>
          <cell r="I4427">
            <v>27.963675754443649</v>
          </cell>
          <cell r="J4427">
            <v>3750719.1999251111</v>
          </cell>
          <cell r="K4427">
            <v>0.74140393976782826</v>
          </cell>
          <cell r="L4427">
            <v>58.269297030125941</v>
          </cell>
          <cell r="M4427">
            <v>37650681.86059662</v>
          </cell>
          <cell r="N4427">
            <v>1.2978046634500917</v>
          </cell>
          <cell r="O4427">
            <v>15.169853433476666</v>
          </cell>
          <cell r="P4427"/>
          <cell r="Q4427">
            <v>120041.4291309963</v>
          </cell>
        </row>
        <row r="4428">
          <cell r="D4428">
            <v>43508</v>
          </cell>
          <cell r="F4428">
            <v>139966.21025384808</v>
          </cell>
          <cell r="G4428">
            <v>1864821.9977316787</v>
          </cell>
          <cell r="H4428">
            <v>1.2945683358594711</v>
          </cell>
          <cell r="I4428">
            <v>28.462168970946667</v>
          </cell>
          <cell r="J4428">
            <v>3890685.4101789594</v>
          </cell>
          <cell r="K4428">
            <v>0.75124506531642132</v>
          </cell>
          <cell r="L4428">
            <v>57.394367851059037</v>
          </cell>
          <cell r="M4428">
            <v>37721273.970978469</v>
          </cell>
          <cell r="N4428">
            <v>1.3003362556805267</v>
          </cell>
          <cell r="O4428">
            <v>15.011839075476107</v>
          </cell>
          <cell r="P4428"/>
          <cell r="Q4428">
            <v>120041.4291309963</v>
          </cell>
        </row>
        <row r="4429">
          <cell r="D4429">
            <v>43509</v>
          </cell>
          <cell r="F4429">
            <v>120512.01069644542</v>
          </cell>
          <cell r="G4429">
            <v>1985334.008428124</v>
          </cell>
          <cell r="H4429">
            <v>1.2722107838424874</v>
          </cell>
          <cell r="I4429">
            <v>29.440152651100139</v>
          </cell>
          <cell r="J4429">
            <v>4011197.420875405</v>
          </cell>
          <cell r="K4429">
            <v>0.75696903959221384</v>
          </cell>
          <cell r="L4429">
            <v>56.889047600174138</v>
          </cell>
          <cell r="M4429">
            <v>37747559.043746918</v>
          </cell>
          <cell r="N4429">
            <v>1.3013407530856156</v>
          </cell>
          <cell r="O4429">
            <v>14.949531217799628</v>
          </cell>
          <cell r="P4429"/>
          <cell r="Q4429">
            <v>120041.4291309963</v>
          </cell>
        </row>
        <row r="4430">
          <cell r="D4430">
            <v>43510</v>
          </cell>
          <cell r="F4430">
            <v>103623.66132644727</v>
          </cell>
          <cell r="G4430">
            <v>2088957.6697545713</v>
          </cell>
          <cell r="H4430">
            <v>1.2429980483029599</v>
          </cell>
          <cell r="I4430">
            <v>30.767826600602209</v>
          </cell>
          <cell r="J4430">
            <v>4114821.0822018525</v>
          </cell>
          <cell r="K4430">
            <v>0.75932295378644887</v>
          </cell>
          <cell r="L4430">
            <v>56.682018412777737</v>
          </cell>
          <cell r="M4430">
            <v>37738240.313175365</v>
          </cell>
          <cell r="N4430">
            <v>1.3011178744566747</v>
          </cell>
          <cell r="O4430">
            <v>14.96333705995092</v>
          </cell>
          <cell r="P4430"/>
          <cell r="Q4430">
            <v>120041.4291309963</v>
          </cell>
        </row>
        <row r="4431">
          <cell r="D4431">
            <v>43511</v>
          </cell>
          <cell r="F4431">
            <v>107923.61247844542</v>
          </cell>
          <cell r="G4431">
            <v>2196881.2822330166</v>
          </cell>
          <cell r="H4431">
            <v>1.2200683814672291</v>
          </cell>
          <cell r="I4431">
            <v>31.850598062448043</v>
          </cell>
          <cell r="J4431">
            <v>4222744.6946802977</v>
          </cell>
          <cell r="K4431">
            <v>0.76235113127277587</v>
          </cell>
          <cell r="L4431">
            <v>56.416361262387007</v>
          </cell>
          <cell r="M4431">
            <v>37712954.37008781</v>
          </cell>
          <cell r="N4431">
            <v>1.3003444118905862</v>
          </cell>
          <cell r="O4431">
            <v>15.01133226465744</v>
          </cell>
          <cell r="P4431"/>
          <cell r="Q4431">
            <v>120041.4291309963</v>
          </cell>
        </row>
        <row r="4432">
          <cell r="D4432">
            <v>43512</v>
          </cell>
          <cell r="F4432">
            <v>94661.395232447278</v>
          </cell>
          <cell r="G4432">
            <v>2291542.677465464</v>
          </cell>
          <cell r="H4432">
            <v>1.1930999020788047</v>
          </cell>
          <cell r="I4432">
            <v>33.171138367511446</v>
          </cell>
          <cell r="J4432">
            <v>4317406.0899127452</v>
          </cell>
          <cell r="K4432">
            <v>0.76290734142050931</v>
          </cell>
          <cell r="L4432">
            <v>56.367648802097968</v>
          </cell>
          <cell r="M4432">
            <v>37679393.286754251</v>
          </cell>
          <cell r="N4432">
            <v>1.2992854835300671</v>
          </cell>
          <cell r="O4432">
            <v>15.07725406290893</v>
          </cell>
          <cell r="P4432"/>
          <cell r="Q4432">
            <v>120041.4291309963</v>
          </cell>
        </row>
        <row r="4433">
          <cell r="D4433">
            <v>43513</v>
          </cell>
          <cell r="F4433">
            <v>84417.533128447278</v>
          </cell>
          <cell r="G4433">
            <v>2375960.2105939114</v>
          </cell>
          <cell r="H4433">
            <v>1.1642844169785469</v>
          </cell>
          <cell r="I4433">
            <v>34.639801094385824</v>
          </cell>
          <cell r="J4433">
            <v>4401823.6230411921</v>
          </cell>
          <cell r="K4433">
            <v>0.76166790228295711</v>
          </cell>
          <cell r="L4433">
            <v>56.476233256474131</v>
          </cell>
          <cell r="M4433">
            <v>37625517.636588693</v>
          </cell>
          <cell r="N4433">
            <v>1.2975258418169051</v>
          </cell>
          <cell r="O4433">
            <v>15.187342892080258</v>
          </cell>
          <cell r="P4433"/>
          <cell r="Q4433">
            <v>120041.4291309963</v>
          </cell>
        </row>
        <row r="4434">
          <cell r="D4434">
            <v>43514</v>
          </cell>
          <cell r="F4434">
            <v>109916.97916244727</v>
          </cell>
          <cell r="G4434">
            <v>2485877.1897563585</v>
          </cell>
          <cell r="H4434">
            <v>1.150471877247397</v>
          </cell>
          <cell r="I4434">
            <v>35.365382481598083</v>
          </cell>
          <cell r="J4434">
            <v>4511740.6022036392</v>
          </cell>
          <cell r="K4434">
            <v>0.76480140797172447</v>
          </cell>
          <cell r="L4434">
            <v>56.201962062402245</v>
          </cell>
          <cell r="M4434">
            <v>37602338.994885147</v>
          </cell>
          <cell r="N4434">
            <v>1.2968246083563824</v>
          </cell>
          <cell r="O4434">
            <v>15.231404542798954</v>
          </cell>
          <cell r="P4434"/>
          <cell r="Q4434">
            <v>120041.4291309963</v>
          </cell>
        </row>
        <row r="4435">
          <cell r="D4435">
            <v>43515</v>
          </cell>
          <cell r="F4435">
            <v>119443.13481844541</v>
          </cell>
          <cell r="G4435">
            <v>2605320.3245748039</v>
          </cell>
          <cell r="H4435">
            <v>1.1422899855382973</v>
          </cell>
          <cell r="I4435">
            <v>35.801876999486048</v>
          </cell>
          <cell r="J4435">
            <v>4631183.7370220842</v>
          </cell>
          <cell r="K4435">
            <v>0.76939254063160523</v>
          </cell>
          <cell r="L4435">
            <v>55.801598825430318</v>
          </cell>
          <cell r="M4435">
            <v>37587694.051887594</v>
          </cell>
          <cell r="N4435">
            <v>1.2964176001635783</v>
          </cell>
          <cell r="O4435">
            <v>15.257028530258253</v>
          </cell>
          <cell r="P4435"/>
          <cell r="Q4435">
            <v>120041.4291309963</v>
          </cell>
        </row>
        <row r="4436">
          <cell r="D4436">
            <v>43516</v>
          </cell>
          <cell r="F4436">
            <v>87669.133587945762</v>
          </cell>
          <cell r="G4436">
            <v>2692989.4581627497</v>
          </cell>
          <cell r="H4436">
            <v>1.1216916849698617</v>
          </cell>
          <cell r="I4436">
            <v>36.923080008507235</v>
          </cell>
          <cell r="J4436">
            <v>4718852.8706100304</v>
          </cell>
          <cell r="K4436">
            <v>0.76862863667857029</v>
          </cell>
          <cell r="L4436">
            <v>55.868090198524378</v>
          </cell>
          <cell r="M4436">
            <v>37541165.744069546</v>
          </cell>
          <cell r="N4436">
            <v>1.2949107746436268</v>
          </cell>
          <cell r="O4436">
            <v>15.352212869359217</v>
          </cell>
          <cell r="P4436"/>
          <cell r="Q4436">
            <v>120041.4291309963</v>
          </cell>
        </row>
        <row r="4437">
          <cell r="D4437">
            <v>43517</v>
          </cell>
          <cell r="F4437">
            <v>79117.863777947627</v>
          </cell>
          <cell r="G4437">
            <v>2772107.3219406973</v>
          </cell>
          <cell r="H4437">
            <v>1.0996629374059923</v>
          </cell>
          <cell r="I4437">
            <v>38.157928631254691</v>
          </cell>
          <cell r="J4437">
            <v>4797970.734387978</v>
          </cell>
          <cell r="K4437">
            <v>0.76652787478503936</v>
          </cell>
          <cell r="L4437">
            <v>56.051198955784763</v>
          </cell>
          <cell r="M4437">
            <v>37501885.517103493</v>
          </cell>
          <cell r="N4437">
            <v>1.2936537487250472</v>
          </cell>
          <cell r="O4437">
            <v>15.432003165698926</v>
          </cell>
          <cell r="P4437"/>
          <cell r="Q4437">
            <v>120041.4291309963</v>
          </cell>
        </row>
        <row r="4438">
          <cell r="D4438">
            <v>43518</v>
          </cell>
          <cell r="F4438">
            <v>75298.925477949495</v>
          </cell>
          <cell r="G4438">
            <v>2847406.2474186467</v>
          </cell>
          <cell r="H4438">
            <v>1.0781907349637483</v>
          </cell>
          <cell r="I4438">
            <v>39.397690277956379</v>
          </cell>
          <cell r="J4438">
            <v>4873269.6598659279</v>
          </cell>
          <cell r="K4438">
            <v>0.76390753694460267</v>
          </cell>
          <cell r="L4438">
            <v>56.2801175127831</v>
          </cell>
          <cell r="M4438">
            <v>37477160.51548744</v>
          </cell>
          <cell r="N4438">
            <v>1.2928986632403201</v>
          </cell>
          <cell r="O4438">
            <v>15.480101585259099</v>
          </cell>
          <cell r="P4438"/>
          <cell r="Q4438">
            <v>120041.4291309963</v>
          </cell>
        </row>
        <row r="4439">
          <cell r="D4439">
            <v>43519</v>
          </cell>
          <cell r="F4439">
            <v>64675.635013947627</v>
          </cell>
          <cell r="G4439">
            <v>2912081.8824325944</v>
          </cell>
          <cell r="H4439">
            <v>1.0547379906629748</v>
          </cell>
          <cell r="I4439">
            <v>40.793066204330877</v>
          </cell>
          <cell r="J4439">
            <v>4937945.2948798751</v>
          </cell>
          <cell r="K4439">
            <v>0.75974949827799421</v>
          </cell>
          <cell r="L4439">
            <v>56.644552315033479</v>
          </cell>
          <cell r="M4439">
            <v>37478889.834137388</v>
          </cell>
          <cell r="N4439">
            <v>1.2930561618531955</v>
          </cell>
          <cell r="O4439">
            <v>15.470058548250332</v>
          </cell>
          <cell r="P4439"/>
          <cell r="Q4439">
            <v>120041.4291309963</v>
          </cell>
        </row>
        <row r="4440">
          <cell r="D4440">
            <v>43520</v>
          </cell>
          <cell r="F4440">
            <v>66564.979371945767</v>
          </cell>
          <cell r="G4440">
            <v>2978646.8618045403</v>
          </cell>
          <cell r="H4440">
            <v>1.0338954376583276</v>
          </cell>
          <cell r="I4440">
            <v>42.069674006814203</v>
          </cell>
          <cell r="J4440">
            <v>5004510.2742518205</v>
          </cell>
          <cell r="K4440">
            <v>0.75602768996596348</v>
          </cell>
          <cell r="L4440">
            <v>56.971967764855222</v>
          </cell>
          <cell r="M4440">
            <v>37450017.304541327</v>
          </cell>
          <cell r="N4440">
            <v>1.2921578125013258</v>
          </cell>
          <cell r="O4440">
            <v>15.527416806268269</v>
          </cell>
          <cell r="P4440"/>
          <cell r="Q4440">
            <v>120041.4291309963</v>
          </cell>
        </row>
        <row r="4441">
          <cell r="D4441">
            <v>43521</v>
          </cell>
          <cell r="F4441">
            <v>91917.289957949499</v>
          </cell>
          <cell r="G4441">
            <v>3070564.1517624897</v>
          </cell>
          <cell r="H4441">
            <v>1.0231681425290962</v>
          </cell>
          <cell r="I4441">
            <v>42.74021298361945</v>
          </cell>
          <cell r="J4441">
            <v>5096427.5642097704</v>
          </cell>
          <cell r="K4441">
            <v>0.75620020155762346</v>
          </cell>
          <cell r="L4441">
            <v>56.956766394379535</v>
          </cell>
          <cell r="M4441">
            <v>37455043.859943278</v>
          </cell>
          <cell r="N4441">
            <v>1.2924290538032128</v>
          </cell>
          <cell r="O4441">
            <v>15.510079479459726</v>
          </cell>
          <cell r="P4441"/>
          <cell r="Q4441">
            <v>120041.4291309963</v>
          </cell>
        </row>
        <row r="4442">
          <cell r="D4442">
            <v>43522</v>
          </cell>
          <cell r="F4442">
            <v>75530.994327947628</v>
          </cell>
          <cell r="G4442">
            <v>3146095.1460904372</v>
          </cell>
          <cell r="H4442">
            <v>1.0080158187134753</v>
          </cell>
          <cell r="I4442">
            <v>43.703037002853797</v>
          </cell>
          <cell r="J4442">
            <v>5171958.5585377179</v>
          </cell>
          <cell r="K4442">
            <v>0.75397785028042763</v>
          </cell>
          <cell r="L4442">
            <v>57.152781497979973</v>
          </cell>
          <cell r="M4442">
            <v>37436425.241753213</v>
          </cell>
          <cell r="N4442">
            <v>1.2918843706978509</v>
          </cell>
          <cell r="O4442">
            <v>15.544911416307682</v>
          </cell>
          <cell r="P4442"/>
          <cell r="Q4442">
            <v>120041.4291309963</v>
          </cell>
        </row>
        <row r="4443">
          <cell r="D4443">
            <v>43523</v>
          </cell>
          <cell r="F4443">
            <v>69289.270910230611</v>
          </cell>
          <cell r="G4443">
            <v>3215384.4170006677</v>
          </cell>
          <cell r="H4443">
            <v>0.9920600962756726</v>
          </cell>
          <cell r="I4443">
            <v>44.736812094885266</v>
          </cell>
          <cell r="J4443">
            <v>5241247.8294479484</v>
          </cell>
          <cell r="K4443">
            <v>0.75093766254336303</v>
          </cell>
          <cell r="L4443">
            <v>57.421580924659978</v>
          </cell>
          <cell r="M4443">
            <v>37433338.966573447</v>
          </cell>
          <cell r="N4443">
            <v>1.2918756475021829</v>
          </cell>
          <cell r="O4443">
            <v>15.545469795046262</v>
          </cell>
          <cell r="P4443"/>
          <cell r="Q4443">
            <v>120041.4291309963</v>
          </cell>
        </row>
        <row r="4444">
          <cell r="D4444">
            <v>43524</v>
          </cell>
          <cell r="E4444" t="str">
            <v>*</v>
          </cell>
          <cell r="F4444">
            <v>63050.235326230613</v>
          </cell>
          <cell r="G4444">
            <v>3278434.6523268982</v>
          </cell>
          <cell r="H4444">
            <v>0.97538785331392253</v>
          </cell>
          <cell r="I4444">
            <v>45.838841868846323</v>
          </cell>
          <cell r="J4444">
            <v>5304298.0647741789</v>
          </cell>
          <cell r="K4444">
            <v>0.74712150108329034</v>
          </cell>
          <cell r="L4444">
            <v>57.760040393716508</v>
          </cell>
          <cell r="M4444">
            <v>37390608.226407684</v>
          </cell>
          <cell r="N4444">
            <v>1.2904986347881124</v>
          </cell>
          <cell r="O4444">
            <v>15.633826895109104</v>
          </cell>
          <cell r="P4444"/>
          <cell r="Q4444">
            <v>120041.4291309963</v>
          </cell>
        </row>
        <row r="4445">
          <cell r="D4445">
            <v>43525</v>
          </cell>
          <cell r="F4445">
            <v>70279.727594230601</v>
          </cell>
          <cell r="G4445">
            <v>70279.727594230601</v>
          </cell>
          <cell r="H4445">
            <v>0.52878902220147828</v>
          </cell>
          <cell r="I4445">
            <v>87.791336990777907</v>
          </cell>
          <cell r="J4445">
            <v>5374577.7923684092</v>
          </cell>
          <cell r="K4445">
            <v>0.74310937684522993</v>
          </cell>
          <cell r="L4445">
            <v>65.309971456395786</v>
          </cell>
          <cell r="M4445">
            <v>37281907.552153915</v>
          </cell>
          <cell r="N4445">
            <v>1.2863091351145846</v>
          </cell>
          <cell r="O4445">
            <v>17.226526742970584</v>
          </cell>
          <cell r="P4445"/>
          <cell r="Q4445">
            <v>132906.9338497968</v>
          </cell>
        </row>
        <row r="4446">
          <cell r="D4446">
            <v>43526</v>
          </cell>
          <cell r="F4446">
            <v>55067.24552623061</v>
          </cell>
          <cell r="G4446">
            <v>125346.97312046122</v>
          </cell>
          <cell r="H4446">
            <v>0.47155919367653393</v>
          </cell>
          <cell r="I4446">
            <v>91.171156701445994</v>
          </cell>
          <cell r="J4446">
            <v>5429645.0378946401</v>
          </cell>
          <cell r="K4446">
            <v>0.73717666592984665</v>
          </cell>
          <cell r="L4446">
            <v>65.830206264718868</v>
          </cell>
          <cell r="M4446">
            <v>37135092.058138154</v>
          </cell>
          <cell r="N4446">
            <v>1.2808078861850867</v>
          </cell>
          <cell r="O4446">
            <v>17.595581794358605</v>
          </cell>
          <cell r="P4446"/>
          <cell r="Q4446">
            <v>132906.9338497968</v>
          </cell>
        </row>
        <row r="4447">
          <cell r="D4447">
            <v>43527</v>
          </cell>
          <cell r="F4447">
            <v>40961.962326230605</v>
          </cell>
          <cell r="G4447">
            <v>166308.93544669182</v>
          </cell>
          <cell r="H4447">
            <v>0.41710624276544239</v>
          </cell>
          <cell r="I4447">
            <v>93.959986954460959</v>
          </cell>
          <cell r="J4447">
            <v>5470607.0002208706</v>
          </cell>
          <cell r="K4447">
            <v>0.72957315296550163</v>
          </cell>
          <cell r="L4447">
            <v>66.498661481067344</v>
          </cell>
          <cell r="M4447">
            <v>36944317.681406379</v>
          </cell>
          <cell r="N4447">
            <v>1.2737947299127279</v>
          </cell>
          <cell r="O4447">
            <v>18.075626287871028</v>
          </cell>
          <cell r="P4447"/>
          <cell r="Q4447">
            <v>132906.9338497968</v>
          </cell>
        </row>
        <row r="4448">
          <cell r="D4448">
            <v>43528</v>
          </cell>
          <cell r="F4448">
            <v>48808.90007623061</v>
          </cell>
          <cell r="G4448">
            <v>215117.83552292243</v>
          </cell>
          <cell r="H4448">
            <v>0.40463997868996682</v>
          </cell>
          <cell r="I4448">
            <v>94.529982823679759</v>
          </cell>
          <cell r="J4448">
            <v>5519415.9002971016</v>
          </cell>
          <cell r="K4448">
            <v>0.72326274747901664</v>
          </cell>
          <cell r="L4448">
            <v>67.05476073895656</v>
          </cell>
          <cell r="M4448">
            <v>36726976.888932616</v>
          </cell>
          <cell r="N4448">
            <v>1.2658706750613593</v>
          </cell>
          <cell r="O4448">
            <v>18.631078343616213</v>
          </cell>
          <cell r="P4448"/>
          <cell r="Q4448">
            <v>132906.9338497968</v>
          </cell>
        </row>
        <row r="4449">
          <cell r="D4449">
            <v>43529</v>
          </cell>
          <cell r="F4449">
            <v>50550.977536232473</v>
          </cell>
          <cell r="G4449">
            <v>265668.8130591549</v>
          </cell>
          <cell r="H4449">
            <v>0.39978171998068568</v>
          </cell>
          <cell r="I4449">
            <v>94.744694490669417</v>
          </cell>
          <cell r="J4449">
            <v>5569966.8778333338</v>
          </cell>
          <cell r="K4449">
            <v>0.71739275817561032</v>
          </cell>
          <cell r="L4449">
            <v>67.573018033690275</v>
          </cell>
          <cell r="M4449">
            <v>36496744.350660853</v>
          </cell>
          <cell r="N4449">
            <v>1.2575078155809241</v>
          </cell>
          <cell r="O4449">
            <v>19.232520872702953</v>
          </cell>
          <cell r="P4449"/>
          <cell r="Q4449">
            <v>132906.9338497968</v>
          </cell>
        </row>
        <row r="4450">
          <cell r="D4450">
            <v>43530</v>
          </cell>
          <cell r="F4450">
            <v>97017.953523550736</v>
          </cell>
          <cell r="G4450">
            <v>362686.76658270566</v>
          </cell>
          <cell r="H4450">
            <v>0.45481294827525937</v>
          </cell>
          <cell r="I4450">
            <v>92.077769157648476</v>
          </cell>
          <cell r="J4450">
            <v>5666984.8313568849</v>
          </cell>
          <cell r="K4450">
            <v>0.71760441616702342</v>
          </cell>
          <cell r="L4450">
            <v>67.55431580985632</v>
          </cell>
          <cell r="M4450">
            <v>36355631.23877041</v>
          </cell>
          <cell r="N4450">
            <v>1.2522202345906273</v>
          </cell>
          <cell r="O4450">
            <v>19.620964088720228</v>
          </cell>
          <cell r="P4450"/>
          <cell r="Q4450">
            <v>132906.9338497968</v>
          </cell>
        </row>
        <row r="4451">
          <cell r="D4451">
            <v>43531</v>
          </cell>
          <cell r="F4451">
            <v>113777.63996755632</v>
          </cell>
          <cell r="G4451">
            <v>476464.40655026201</v>
          </cell>
          <cell r="H4451">
            <v>0.51213538542555614</v>
          </cell>
          <cell r="I4451">
            <v>88.81582885270214</v>
          </cell>
          <cell r="J4451">
            <v>5780762.471324441</v>
          </cell>
          <cell r="K4451">
            <v>0.71989620323565895</v>
          </cell>
          <cell r="L4451">
            <v>67.351882866493668</v>
          </cell>
          <cell r="M4451">
            <v>36253688.701121964</v>
          </cell>
          <cell r="N4451">
            <v>1.2482849633992188</v>
          </cell>
          <cell r="O4451">
            <v>19.914209009552376</v>
          </cell>
          <cell r="P4451"/>
          <cell r="Q4451">
            <v>132906.9338497968</v>
          </cell>
        </row>
        <row r="4452">
          <cell r="D4452">
            <v>43532</v>
          </cell>
          <cell r="F4452">
            <v>134520.90230355447</v>
          </cell>
          <cell r="G4452">
            <v>610985.30885381647</v>
          </cell>
          <cell r="H4452">
            <v>0.57463641207041383</v>
          </cell>
          <cell r="I4452">
            <v>84.827343343899898</v>
          </cell>
          <cell r="J4452">
            <v>5915283.3736279951</v>
          </cell>
          <cell r="K4452">
            <v>0.72465452429258426</v>
          </cell>
          <cell r="L4452">
            <v>66.932014795741622</v>
          </cell>
          <cell r="M4452">
            <v>36207302.416459516</v>
          </cell>
          <cell r="N4452">
            <v>1.2462646242033546</v>
          </cell>
          <cell r="O4452">
            <v>20.066141580360664</v>
          </cell>
          <cell r="P4452"/>
          <cell r="Q4452">
            <v>132906.9338497968</v>
          </cell>
        </row>
        <row r="4453">
          <cell r="D4453">
            <v>43533</v>
          </cell>
          <cell r="F4453">
            <v>133515.44254355261</v>
          </cell>
          <cell r="G4453">
            <v>744500.75139736908</v>
          </cell>
          <cell r="H4453">
            <v>0.622407750406058</v>
          </cell>
          <cell r="I4453">
            <v>81.563586331073495</v>
          </cell>
          <cell r="J4453">
            <v>6048798.8161715474</v>
          </cell>
          <cell r="K4453">
            <v>0.7291391785271637</v>
          </cell>
          <cell r="L4453">
            <v>66.536868175673575</v>
          </cell>
          <cell r="M4453">
            <v>36081829.64858707</v>
          </cell>
          <cell r="N4453">
            <v>1.2415244027659997</v>
          </cell>
          <cell r="O4453">
            <v>20.426316145413804</v>
          </cell>
          <cell r="P4453"/>
          <cell r="Q4453">
            <v>132906.9338497968</v>
          </cell>
        </row>
        <row r="4454">
          <cell r="D4454">
            <v>43534</v>
          </cell>
          <cell r="F4454">
            <v>106085.30919355445</v>
          </cell>
          <cell r="G4454">
            <v>850586.06059092353</v>
          </cell>
          <cell r="H4454">
            <v>0.63998621889223872</v>
          </cell>
          <cell r="I4454">
            <v>80.329512372043069</v>
          </cell>
          <cell r="J4454">
            <v>6154884.1253651017</v>
          </cell>
          <cell r="K4454">
            <v>0.7302280344702422</v>
          </cell>
          <cell r="L4454">
            <v>66.441017055446721</v>
          </cell>
          <cell r="M4454">
            <v>35679435.581962623</v>
          </cell>
          <cell r="N4454">
            <v>1.2272621614910761</v>
          </cell>
          <cell r="O4454">
            <v>21.541629522320015</v>
          </cell>
          <cell r="P4454"/>
          <cell r="Q4454">
            <v>132906.9338497968</v>
          </cell>
        </row>
        <row r="4455">
          <cell r="D4455">
            <v>43535</v>
          </cell>
          <cell r="F4455">
            <v>131255.54703755444</v>
          </cell>
          <cell r="G4455">
            <v>981841.60762847797</v>
          </cell>
          <cell r="H4455">
            <v>0.67158518657197752</v>
          </cell>
          <cell r="I4455">
            <v>78.079334919850623</v>
          </cell>
          <cell r="J4455">
            <v>6286139.6724026557</v>
          </cell>
          <cell r="K4455">
            <v>0.73422297578805673</v>
          </cell>
          <cell r="L4455">
            <v>66.089657997741654</v>
          </cell>
          <cell r="M4455">
            <v>35361994.731348179</v>
          </cell>
          <cell r="N4455">
            <v>1.2159307294199506</v>
          </cell>
          <cell r="O4455">
            <v>22.462059998803731</v>
          </cell>
          <cell r="P4455"/>
          <cell r="Q4455">
            <v>132906.9338497968</v>
          </cell>
        </row>
        <row r="4456">
          <cell r="D4456">
            <v>43536</v>
          </cell>
          <cell r="F4456">
            <v>122231.3333735526</v>
          </cell>
          <cell r="G4456">
            <v>1104072.9410020306</v>
          </cell>
          <cell r="H4456">
            <v>0.69225943110549404</v>
          </cell>
          <cell r="I4456">
            <v>76.59096990598519</v>
          </cell>
          <cell r="J4456">
            <v>6408371.0057762079</v>
          </cell>
          <cell r="K4456">
            <v>0.73705786296130771</v>
          </cell>
          <cell r="L4456">
            <v>65.840636342038096</v>
          </cell>
          <cell r="M4456">
            <v>35080296.047903724</v>
          </cell>
          <cell r="N4456">
            <v>1.2058355659336764</v>
          </cell>
          <cell r="O4456">
            <v>23.308028418546513</v>
          </cell>
          <cell r="P4456"/>
          <cell r="Q4456">
            <v>132906.9338497968</v>
          </cell>
        </row>
        <row r="4457">
          <cell r="D4457">
            <v>43537</v>
          </cell>
          <cell r="F4457">
            <v>66422.230921277951</v>
          </cell>
          <cell r="G4457">
            <v>1170495.1719233086</v>
          </cell>
          <cell r="H4457">
            <v>0.67745216551080989</v>
          </cell>
          <cell r="I4457">
            <v>77.658014242600018</v>
          </cell>
          <cell r="J4457">
            <v>6474793.2366974857</v>
          </cell>
          <cell r="K4457">
            <v>0.73348515286184335</v>
          </cell>
          <cell r="L4457">
            <v>66.154512490893723</v>
          </cell>
          <cell r="M4457">
            <v>34849951.338629007</v>
          </cell>
          <cell r="N4457">
            <v>1.1975118662110986</v>
          </cell>
          <cell r="O4457">
            <v>24.024141652924214</v>
          </cell>
          <cell r="P4457"/>
          <cell r="Q4457">
            <v>132906.9338497968</v>
          </cell>
        </row>
        <row r="4458">
          <cell r="D4458">
            <v>43538</v>
          </cell>
          <cell r="F4458">
            <v>83603.457791279812</v>
          </cell>
          <cell r="G4458">
            <v>1254098.6297145884</v>
          </cell>
          <cell r="H4458">
            <v>0.67399398177583469</v>
          </cell>
          <cell r="I4458">
            <v>77.906465998734816</v>
          </cell>
          <cell r="J4458">
            <v>6558396.6944887657</v>
          </cell>
          <cell r="K4458">
            <v>0.73193590357333937</v>
          </cell>
          <cell r="L4458">
            <v>66.290747346928754</v>
          </cell>
          <cell r="M4458">
            <v>34456477.781594276</v>
          </cell>
          <cell r="N4458">
            <v>1.18359028117153</v>
          </cell>
          <cell r="O4458">
            <v>25.259781697662408</v>
          </cell>
          <cell r="P4458"/>
          <cell r="Q4458">
            <v>132906.9338497968</v>
          </cell>
        </row>
        <row r="4459">
          <cell r="D4459">
            <v>43539</v>
          </cell>
          <cell r="F4459">
            <v>97312.987301277957</v>
          </cell>
          <cell r="G4459">
            <v>1351411.6170158663</v>
          </cell>
          <cell r="H4459">
            <v>0.6778736458014788</v>
          </cell>
          <cell r="I4459">
            <v>77.627711957320372</v>
          </cell>
          <cell r="J4459">
            <v>6655709.6817900436</v>
          </cell>
          <cell r="K4459">
            <v>0.73193960198516017</v>
          </cell>
          <cell r="L4459">
            <v>66.290422033636816</v>
          </cell>
          <cell r="M4459">
            <v>34162003.242243551</v>
          </cell>
          <cell r="N4459">
            <v>1.1730776188726164</v>
          </cell>
          <cell r="O4459">
            <v>26.224566591069998</v>
          </cell>
          <cell r="P4459"/>
          <cell r="Q4459">
            <v>132906.9338497968</v>
          </cell>
        </row>
        <row r="4460">
          <cell r="D4460">
            <v>43540</v>
          </cell>
          <cell r="F4460">
            <v>74714.766641279813</v>
          </cell>
          <cell r="G4460">
            <v>1426126.3836571462</v>
          </cell>
          <cell r="H4460">
            <v>0.67064145110219842</v>
          </cell>
          <cell r="I4460">
            <v>78.147018628542142</v>
          </cell>
          <cell r="J4460">
            <v>6730424.4484313233</v>
          </cell>
          <cell r="K4460">
            <v>0.72949382937030183</v>
          </cell>
          <cell r="L4460">
            <v>66.505644633371119</v>
          </cell>
          <cell r="M4460">
            <v>33863869.771418825</v>
          </cell>
          <cell r="N4460">
            <v>1.1624464736803415</v>
          </cell>
          <cell r="O4460">
            <v>27.228159678385332</v>
          </cell>
          <cell r="P4460"/>
          <cell r="Q4460">
            <v>132906.9338497968</v>
          </cell>
        </row>
        <row r="4461">
          <cell r="D4461">
            <v>43541</v>
          </cell>
          <cell r="F4461">
            <v>41087.115621277953</v>
          </cell>
          <cell r="G4461">
            <v>1467213.4992784243</v>
          </cell>
          <cell r="H4461">
            <v>0.64937677763058677</v>
          </cell>
          <cell r="I4461">
            <v>79.664615420780109</v>
          </cell>
          <cell r="J4461">
            <v>6771511.5640526013</v>
          </cell>
          <cell r="K4461">
            <v>0.72352446382901614</v>
          </cell>
          <cell r="L4461">
            <v>67.031674966964431</v>
          </cell>
          <cell r="M4461">
            <v>33537568.380790111</v>
          </cell>
          <cell r="N4461">
            <v>1.150855929515578</v>
          </cell>
          <cell r="O4461">
            <v>28.354458180875298</v>
          </cell>
          <cell r="P4461"/>
          <cell r="Q4461">
            <v>132906.9338497968</v>
          </cell>
        </row>
        <row r="4462">
          <cell r="D4462">
            <v>43542</v>
          </cell>
          <cell r="F4462">
            <v>61182.398481277953</v>
          </cell>
          <cell r="G4462">
            <v>1528395.8977597023</v>
          </cell>
          <cell r="H4462">
            <v>0.63887474302005476</v>
          </cell>
          <cell r="I4462">
            <v>80.40796616346951</v>
          </cell>
          <cell r="J4462">
            <v>6832693.9625338791</v>
          </cell>
          <cell r="K4462">
            <v>0.71983934713130537</v>
          </cell>
          <cell r="L4462">
            <v>67.356903359832771</v>
          </cell>
          <cell r="M4462">
            <v>33276450.069241393</v>
          </cell>
          <cell r="N4462">
            <v>1.1415092556218815</v>
          </cell>
          <cell r="O4462">
            <v>29.287173761365292</v>
          </cell>
          <cell r="P4462"/>
          <cell r="Q4462">
            <v>132906.9338497968</v>
          </cell>
        </row>
        <row r="4463">
          <cell r="D4463">
            <v>43543</v>
          </cell>
          <cell r="F4463">
            <v>62000.907013279815</v>
          </cell>
          <cell r="G4463">
            <v>1590396.8047729821</v>
          </cell>
          <cell r="H4463">
            <v>0.629802317783134</v>
          </cell>
          <cell r="I4463">
            <v>81.046262879981839</v>
          </cell>
          <cell r="J4463">
            <v>6894694.8695471585</v>
          </cell>
          <cell r="K4463">
            <v>0.71634104461766113</v>
          </cell>
          <cell r="L4463">
            <v>67.66596404453928</v>
          </cell>
          <cell r="M4463">
            <v>33019027.242452674</v>
          </cell>
          <cell r="N4463">
            <v>1.132295629661489</v>
          </cell>
          <cell r="O4463">
            <v>30.227984372466054</v>
          </cell>
          <cell r="P4463"/>
          <cell r="Q4463">
            <v>132906.9338497968</v>
          </cell>
        </row>
        <row r="4464">
          <cell r="D4464">
            <v>43544</v>
          </cell>
          <cell r="F4464">
            <v>59069.677764690459</v>
          </cell>
          <cell r="G4464">
            <v>1649466.4825376726</v>
          </cell>
          <cell r="H4464">
            <v>0.62053439755137141</v>
          </cell>
          <cell r="I4464">
            <v>81.694201320621247</v>
          </cell>
          <cell r="J4464">
            <v>6953764.547311849</v>
          </cell>
          <cell r="K4464">
            <v>0.71263764104634619</v>
          </cell>
          <cell r="L4464">
            <v>67.993459872518727</v>
          </cell>
          <cell r="M4464">
            <v>32834921.098499358</v>
          </cell>
          <cell r="N4464">
            <v>1.1256015747943149</v>
          </cell>
          <cell r="O4464">
            <v>30.924804124651562</v>
          </cell>
          <cell r="P4464"/>
          <cell r="Q4464">
            <v>132906.9338497968</v>
          </cell>
        </row>
        <row r="4465">
          <cell r="D4465">
            <v>43545</v>
          </cell>
          <cell r="F4465">
            <v>74912.399428690464</v>
          </cell>
          <cell r="G4465">
            <v>1724378.8819663632</v>
          </cell>
          <cell r="H4465">
            <v>0.61782540395097596</v>
          </cell>
          <cell r="I4465">
            <v>81.88274845267776</v>
          </cell>
          <cell r="J4465">
            <v>7028676.9467405397</v>
          </cell>
          <cell r="K4465">
            <v>0.71063554802113293</v>
          </cell>
          <cell r="L4465">
            <v>68.170633327536009</v>
          </cell>
          <cell r="M4465">
            <v>32697212.297580052</v>
          </cell>
          <cell r="N4465">
            <v>1.1205020367015808</v>
          </cell>
          <cell r="O4465">
            <v>31.463125082864408</v>
          </cell>
          <cell r="P4465"/>
          <cell r="Q4465">
            <v>132906.9338497968</v>
          </cell>
        </row>
        <row r="4466">
          <cell r="D4466">
            <v>43546</v>
          </cell>
          <cell r="F4466">
            <v>98957.296132692325</v>
          </cell>
          <cell r="G4466">
            <v>1823336.1780990555</v>
          </cell>
          <cell r="H4466">
            <v>0.62358610484525467</v>
          </cell>
          <cell r="I4466">
            <v>81.481334384631793</v>
          </cell>
          <cell r="J4466">
            <v>7127634.2428732319</v>
          </cell>
          <cell r="K4466">
            <v>0.71108537693315532</v>
          </cell>
          <cell r="L4466">
            <v>68.130818704487027</v>
          </cell>
          <cell r="M4466">
            <v>32536452.218342748</v>
          </cell>
          <cell r="N4466">
            <v>1.1146162658727783</v>
          </cell>
          <cell r="O4466">
            <v>32.092462274425749</v>
          </cell>
          <cell r="P4466"/>
          <cell r="Q4466">
            <v>132906.9338497968</v>
          </cell>
        </row>
        <row r="4467">
          <cell r="D4467">
            <v>43547</v>
          </cell>
          <cell r="F4467">
            <v>68347.545472690457</v>
          </cell>
          <cell r="G4467">
            <v>1891683.7235717459</v>
          </cell>
          <cell r="H4467">
            <v>0.61883241177705217</v>
          </cell>
          <cell r="I4467">
            <v>81.812706492914529</v>
          </cell>
          <cell r="J4467">
            <v>7195981.7883459227</v>
          </cell>
          <cell r="K4467">
            <v>0.7085096256452752</v>
          </cell>
          <cell r="L4467">
            <v>68.358856166715043</v>
          </cell>
          <cell r="M4467">
            <v>32380555.32614344</v>
          </cell>
          <cell r="N4467">
            <v>1.1089010146544231</v>
          </cell>
          <cell r="O4467">
            <v>32.711759235004699</v>
          </cell>
          <cell r="P4467"/>
          <cell r="Q4467">
            <v>132906.9338497968</v>
          </cell>
        </row>
        <row r="4468">
          <cell r="D4468">
            <v>43548</v>
          </cell>
          <cell r="F4468">
            <v>41337.805642692321</v>
          </cell>
          <cell r="G4468">
            <v>1933021.5292144383</v>
          </cell>
          <cell r="H4468">
            <v>0.60600723667504441</v>
          </cell>
          <cell r="I4468">
            <v>82.700472513774244</v>
          </cell>
          <cell r="J4468">
            <v>7237319.5939886151</v>
          </cell>
          <cell r="K4468">
            <v>0.70337541244081037</v>
          </cell>
          <cell r="L4468">
            <v>68.813781901253918</v>
          </cell>
          <cell r="M4468">
            <v>32194227.591110125</v>
          </cell>
          <cell r="N4468">
            <v>1.1021478428434874</v>
          </cell>
          <cell r="O4468">
            <v>33.453875768063632</v>
          </cell>
          <cell r="P4468"/>
          <cell r="Q4468">
            <v>132906.9338497968</v>
          </cell>
        </row>
        <row r="4469">
          <cell r="D4469">
            <v>43549</v>
          </cell>
          <cell r="F4469">
            <v>42095.181022690456</v>
          </cell>
          <cell r="G4469">
            <v>1975116.7102371287</v>
          </cell>
          <cell r="H4469">
            <v>0.59443601715145544</v>
          </cell>
          <cell r="I4469">
            <v>83.492866872995762</v>
          </cell>
          <cell r="J4469">
            <v>7279414.7750113057</v>
          </cell>
          <cell r="K4469">
            <v>0.69844481231031375</v>
          </cell>
          <cell r="L4469">
            <v>69.251089585977269</v>
          </cell>
          <cell r="M4469">
            <v>32038802.365582816</v>
          </cell>
          <cell r="N4469">
            <v>1.0964567989547429</v>
          </cell>
          <cell r="O4469">
            <v>34.087928566836197</v>
          </cell>
          <cell r="P4469"/>
          <cell r="Q4469">
            <v>132906.9338497968</v>
          </cell>
        </row>
        <row r="4470">
          <cell r="D4470">
            <v>43550</v>
          </cell>
          <cell r="F4470">
            <v>37959.048062692324</v>
          </cell>
          <cell r="G4470">
            <v>2013075.7582998211</v>
          </cell>
          <cell r="H4470">
            <v>0.58255794834106522</v>
          </cell>
          <cell r="I4470">
            <v>84.296887390834257</v>
          </cell>
          <cell r="J4470">
            <v>7317373.8230739981</v>
          </cell>
          <cell r="K4470">
            <v>0.69324652382957752</v>
          </cell>
          <cell r="L4470">
            <v>69.712516727118327</v>
          </cell>
          <cell r="M4470">
            <v>31901877.904343504</v>
          </cell>
          <cell r="N4470">
            <v>1.0914025290104612</v>
          </cell>
          <cell r="O4470">
            <v>34.657630034761098</v>
          </cell>
          <cell r="P4470"/>
          <cell r="Q4470">
            <v>132906.9338497968</v>
          </cell>
        </row>
        <row r="4471">
          <cell r="D4471">
            <v>43551</v>
          </cell>
          <cell r="F4471">
            <v>39210.651627381347</v>
          </cell>
          <cell r="G4471">
            <v>2052286.4099272024</v>
          </cell>
          <cell r="H4471">
            <v>0.57190851954333766</v>
          </cell>
          <cell r="I4471">
            <v>85.008885891287164</v>
          </cell>
          <cell r="J4471">
            <v>7356584.4747013794</v>
          </cell>
          <cell r="K4471">
            <v>0.68829461895160549</v>
          </cell>
          <cell r="L4471">
            <v>70.152364539856322</v>
          </cell>
          <cell r="M4471">
            <v>31743857.921598889</v>
          </cell>
          <cell r="N4471">
            <v>1.0856302079024962</v>
          </cell>
          <cell r="O4471">
            <v>35.315800162210429</v>
          </cell>
          <cell r="P4471"/>
          <cell r="Q4471">
            <v>132906.9338497968</v>
          </cell>
        </row>
        <row r="4472">
          <cell r="D4472">
            <v>43552</v>
          </cell>
          <cell r="F4472">
            <v>50566.903553377626</v>
          </cell>
          <cell r="G4472">
            <v>2102853.3134805802</v>
          </cell>
          <cell r="H4472">
            <v>0.56507137646974404</v>
          </cell>
          <cell r="I4472">
            <v>85.461252117132261</v>
          </cell>
          <cell r="J4472">
            <v>7407151.3782547573</v>
          </cell>
          <cell r="K4472">
            <v>0.68451381564209812</v>
          </cell>
          <cell r="L4472">
            <v>70.488338536294179</v>
          </cell>
          <cell r="M4472">
            <v>31611226.384218264</v>
          </cell>
          <cell r="N4472">
            <v>1.0807297633359321</v>
          </cell>
          <cell r="O4472">
            <v>35.880812477193381</v>
          </cell>
          <cell r="P4472"/>
          <cell r="Q4472">
            <v>132906.9338497968</v>
          </cell>
        </row>
        <row r="4473">
          <cell r="D4473">
            <v>43553</v>
          </cell>
          <cell r="F4473">
            <v>62550.057467381353</v>
          </cell>
          <cell r="G4473">
            <v>2165403.3709479617</v>
          </cell>
          <cell r="H4473">
            <v>0.56181479471351492</v>
          </cell>
          <cell r="I4473">
            <v>85.675344846995387</v>
          </cell>
          <cell r="J4473">
            <v>7469701.4357221387</v>
          </cell>
          <cell r="K4473">
            <v>0.68191871680473282</v>
          </cell>
          <cell r="L4473">
            <v>70.719003438121888</v>
          </cell>
          <cell r="M4473">
            <v>31482432.993335649</v>
          </cell>
          <cell r="N4473">
            <v>1.0759637969400928</v>
          </cell>
          <cell r="O4473">
            <v>36.435783251130459</v>
          </cell>
          <cell r="P4473"/>
          <cell r="Q4473">
            <v>132906.9338497968</v>
          </cell>
        </row>
        <row r="4474">
          <cell r="D4474">
            <v>43554</v>
          </cell>
          <cell r="F4474">
            <v>40608.588867379491</v>
          </cell>
          <cell r="G4474">
            <v>2206011.959815341</v>
          </cell>
          <cell r="H4474">
            <v>0.55327235279498665</v>
          </cell>
          <cell r="I4474">
            <v>86.23254406630025</v>
          </cell>
          <cell r="J4474">
            <v>7510310.0245895181</v>
          </cell>
          <cell r="K4474">
            <v>0.67740678424714462</v>
          </cell>
          <cell r="L4474">
            <v>71.12012094916706</v>
          </cell>
          <cell r="M4474">
            <v>31319775.544861034</v>
          </cell>
          <cell r="N4474">
            <v>1.0700440722437341</v>
          </cell>
          <cell r="O4474">
            <v>37.132534205282575</v>
          </cell>
          <cell r="P4474"/>
          <cell r="Q4474">
            <v>132906.9338497968</v>
          </cell>
        </row>
        <row r="4475">
          <cell r="D4475">
            <v>43555</v>
          </cell>
          <cell r="E4475" t="str">
            <v>*</v>
          </cell>
          <cell r="F4475">
            <v>51831.60270737949</v>
          </cell>
          <cell r="G4475">
            <v>2257843.5625227205</v>
          </cell>
          <cell r="H4475">
            <v>0.54800499264768732</v>
          </cell>
          <cell r="I4475">
            <v>86.572824339308056</v>
          </cell>
          <cell r="J4475">
            <v>7562141.6272968976</v>
          </cell>
          <cell r="K4475">
            <v>0.67400203644205292</v>
          </cell>
          <cell r="L4475">
            <v>71.422843283037381</v>
          </cell>
          <cell r="M4475">
            <v>31163266.588374414</v>
          </cell>
          <cell r="N4475">
            <v>1.0643383283894579</v>
          </cell>
          <cell r="O4475">
            <v>37.811807521205765</v>
          </cell>
          <cell r="P4475"/>
          <cell r="Q4475">
            <v>132906.9338497968</v>
          </cell>
        </row>
        <row r="4476">
          <cell r="D4476">
            <v>43556</v>
          </cell>
          <cell r="F4476">
            <v>76662.643839381344</v>
          </cell>
          <cell r="G4476">
            <v>76662.643839381344</v>
          </cell>
          <cell r="H4476">
            <v>0.59533981699400795</v>
          </cell>
          <cell r="I4476">
            <v>93.467678644631775</v>
          </cell>
          <cell r="J4476">
            <v>7638804.2711362792</v>
          </cell>
          <cell r="K4476">
            <v>0.67310946010157169</v>
          </cell>
          <cell r="L4476">
            <v>79.822535191223409</v>
          </cell>
          <cell r="M4476">
            <v>31059288.307077788</v>
          </cell>
          <cell r="N4476">
            <v>1.0606498188993871</v>
          </cell>
          <cell r="O4476">
            <v>39.198939082804372</v>
          </cell>
          <cell r="P4476"/>
          <cell r="Q4476">
            <v>128771.23560535</v>
          </cell>
        </row>
        <row r="4477">
          <cell r="D4477">
            <v>43557</v>
          </cell>
          <cell r="F4477">
            <v>73117.034955377618</v>
          </cell>
          <cell r="G4477">
            <v>149779.67879475898</v>
          </cell>
          <cell r="H4477">
            <v>0.58157273280266697</v>
          </cell>
          <cell r="I4477">
            <v>94.147399567037198</v>
          </cell>
          <cell r="J4477">
            <v>7711921.3060916569</v>
          </cell>
          <cell r="K4477">
            <v>0.67192798901906714</v>
          </cell>
          <cell r="L4477">
            <v>79.92641724292956</v>
          </cell>
          <cell r="M4477">
            <v>30926029.032569166</v>
          </cell>
          <cell r="N4477">
            <v>1.0559624708510578</v>
          </cell>
          <cell r="O4477">
            <v>39.742349287811088</v>
          </cell>
          <cell r="P4477"/>
          <cell r="Q4477">
            <v>128771.23560535</v>
          </cell>
        </row>
        <row r="4478">
          <cell r="D4478">
            <v>43558</v>
          </cell>
          <cell r="F4478">
            <v>45024.506179779593</v>
          </cell>
          <cell r="G4478">
            <v>194804.18497453857</v>
          </cell>
          <cell r="H4478">
            <v>0.50426423276588006</v>
          </cell>
          <cell r="I4478">
            <v>97.17337204911189</v>
          </cell>
          <cell r="J4478">
            <v>7756945.8122714367</v>
          </cell>
          <cell r="K4478">
            <v>0.66835223296294144</v>
          </cell>
          <cell r="L4478">
            <v>80.239961811981757</v>
          </cell>
          <cell r="M4478">
            <v>30754761.868976947</v>
          </cell>
          <cell r="N4478">
            <v>1.0499787325263898</v>
          </cell>
          <cell r="O4478">
            <v>40.442480050776844</v>
          </cell>
          <cell r="P4478"/>
          <cell r="Q4478">
            <v>128771.23560535</v>
          </cell>
        </row>
        <row r="4479">
          <cell r="D4479">
            <v>43559</v>
          </cell>
          <cell r="F4479">
            <v>42333.11552377959</v>
          </cell>
          <cell r="G4479">
            <v>237137.30049831816</v>
          </cell>
          <cell r="H4479">
            <v>0.46038484329117119</v>
          </cell>
          <cell r="I4479">
            <v>98.315168822357109</v>
          </cell>
          <cell r="J4479">
            <v>7799278.9277952164</v>
          </cell>
          <cell r="K4479">
            <v>0.66462560303563023</v>
          </cell>
          <cell r="L4479">
            <v>80.565329649596634</v>
          </cell>
          <cell r="M4479">
            <v>30546653.255344719</v>
          </cell>
          <cell r="N4479">
            <v>1.042738924522882</v>
          </cell>
          <cell r="O4479">
            <v>41.299060577686639</v>
          </cell>
          <cell r="P4479"/>
          <cell r="Q4479">
            <v>128771.23560535</v>
          </cell>
        </row>
        <row r="4480">
          <cell r="D4480">
            <v>43560</v>
          </cell>
          <cell r="F4480">
            <v>53148.606071777729</v>
          </cell>
          <cell r="G4480">
            <v>290285.90657009592</v>
          </cell>
          <cell r="H4480">
            <v>0.45085520101670212</v>
          </cell>
          <cell r="I4480">
            <v>98.512824080035074</v>
          </cell>
          <cell r="J4480">
            <v>7852427.5338669941</v>
          </cell>
          <cell r="K4480">
            <v>0.66189152504682236</v>
          </cell>
          <cell r="L4480">
            <v>80.803099448256646</v>
          </cell>
          <cell r="M4480">
            <v>30403051.086914498</v>
          </cell>
          <cell r="N4480">
            <v>1.0377026930963293</v>
          </cell>
          <cell r="O4480">
            <v>41.90093819455889</v>
          </cell>
          <cell r="P4480"/>
          <cell r="Q4480">
            <v>128771.23560535</v>
          </cell>
        </row>
        <row r="4481">
          <cell r="D4481">
            <v>43561</v>
          </cell>
          <cell r="F4481">
            <v>35401.31546777959</v>
          </cell>
          <cell r="G4481">
            <v>325687.2220378755</v>
          </cell>
          <cell r="H4481">
            <v>0.4215320558027173</v>
          </cell>
          <cell r="I4481">
            <v>99.019228143265565</v>
          </cell>
          <cell r="J4481">
            <v>7887828.8493347736</v>
          </cell>
          <cell r="K4481">
            <v>0.65773628314142862</v>
          </cell>
          <cell r="L4481">
            <v>81.162892839292084</v>
          </cell>
          <cell r="M4481">
            <v>30225304.043924276</v>
          </cell>
          <cell r="N4481">
            <v>1.0315024981484708</v>
          </cell>
          <cell r="O4481">
            <v>42.648563502900807</v>
          </cell>
          <cell r="P4481"/>
          <cell r="Q4481">
            <v>128771.23560535</v>
          </cell>
        </row>
        <row r="4482">
          <cell r="D4482">
            <v>43562</v>
          </cell>
          <cell r="F4482">
            <v>30369.701119777732</v>
          </cell>
          <cell r="G4482">
            <v>356056.92315765325</v>
          </cell>
          <cell r="H4482">
            <v>0.39500494421515303</v>
          </cell>
          <cell r="I4482">
            <v>99.358392008341056</v>
          </cell>
          <cell r="J4482">
            <v>7918198.5504545514</v>
          </cell>
          <cell r="K4482">
            <v>0.65325421911180326</v>
          </cell>
          <cell r="L4482">
            <v>81.548797661059481</v>
          </cell>
          <cell r="M4482">
            <v>30033773.862376053</v>
          </cell>
          <cell r="N4482">
            <v>1.0248335887086315</v>
          </cell>
          <cell r="O4482">
            <v>43.460718981851528</v>
          </cell>
          <cell r="P4482"/>
          <cell r="Q4482">
            <v>128771.23560535</v>
          </cell>
        </row>
        <row r="4483">
          <cell r="D4483">
            <v>43563</v>
          </cell>
          <cell r="F4483">
            <v>38897.896747777726</v>
          </cell>
          <cell r="G4483">
            <v>394954.81990543095</v>
          </cell>
          <cell r="H4483">
            <v>0.38338804668678461</v>
          </cell>
          <cell r="I4483">
            <v>99.475845044631811</v>
          </cell>
          <cell r="J4483">
            <v>7957096.4472023295</v>
          </cell>
          <cell r="K4483">
            <v>0.64956256914440935</v>
          </cell>
          <cell r="L4483">
            <v>81.864886683675138</v>
          </cell>
          <cell r="M4483">
            <v>29856084.956097834</v>
          </cell>
          <cell r="N4483">
            <v>1.0186386444148234</v>
          </cell>
          <cell r="O4483">
            <v>44.22241345293871</v>
          </cell>
          <cell r="P4483"/>
          <cell r="Q4483">
            <v>128771.23560535</v>
          </cell>
        </row>
        <row r="4484">
          <cell r="D4484">
            <v>43564</v>
          </cell>
          <cell r="F4484">
            <v>35460.223803779591</v>
          </cell>
          <cell r="G4484">
            <v>430415.04370921053</v>
          </cell>
          <cell r="H4484">
            <v>0.37138646313867413</v>
          </cell>
          <cell r="I4484">
            <v>99.579567282278376</v>
          </cell>
          <cell r="J4484">
            <v>7992556.6710061096</v>
          </cell>
          <cell r="K4484">
            <v>0.64567001634369581</v>
          </cell>
          <cell r="L4484">
            <v>82.196400246245531</v>
          </cell>
          <cell r="M4484">
            <v>29556444.483043615</v>
          </cell>
          <cell r="N4484">
            <v>1.0082850604572349</v>
          </cell>
          <cell r="O4484">
            <v>45.51053165303319</v>
          </cell>
          <cell r="P4484"/>
          <cell r="Q4484">
            <v>128771.23560535</v>
          </cell>
        </row>
        <row r="4485">
          <cell r="D4485">
            <v>43565</v>
          </cell>
          <cell r="F4485">
            <v>73590.745241523095</v>
          </cell>
          <cell r="G4485">
            <v>504005.78895073361</v>
          </cell>
          <cell r="H4485">
            <v>0.39139625133005551</v>
          </cell>
          <cell r="I4485">
            <v>99.396767274192172</v>
          </cell>
          <cell r="J4485">
            <v>8066147.4162476324</v>
          </cell>
          <cell r="K4485">
            <v>0.64490623452801443</v>
          </cell>
          <cell r="L4485">
            <v>82.261229947965901</v>
          </cell>
          <cell r="M4485">
            <v>29336032.910769138</v>
          </cell>
          <cell r="N4485">
            <v>1.0006366090823287</v>
          </cell>
          <cell r="O4485">
            <v>46.473776623923222</v>
          </cell>
          <cell r="P4485"/>
          <cell r="Q4485">
            <v>128771.23560535</v>
          </cell>
        </row>
        <row r="4486">
          <cell r="D4486">
            <v>43566</v>
          </cell>
          <cell r="F4486">
            <v>81935.471213523095</v>
          </cell>
          <cell r="G4486">
            <v>585941.26016425667</v>
          </cell>
          <cell r="H4486">
            <v>0.41365905232834949</v>
          </cell>
          <cell r="I4486">
            <v>99.130879533197529</v>
          </cell>
          <cell r="J4486">
            <v>8148082.8874611557</v>
          </cell>
          <cell r="K4486">
            <v>0.64481839977095534</v>
          </cell>
          <cell r="L4486">
            <v>82.268680698574443</v>
          </cell>
          <cell r="M4486">
            <v>29183999.207984664</v>
          </cell>
          <cell r="N4486">
            <v>0.99532216632698778</v>
          </cell>
          <cell r="O4486">
            <v>47.148686242095096</v>
          </cell>
          <cell r="P4486"/>
          <cell r="Q4486">
            <v>128771.23560535</v>
          </cell>
        </row>
        <row r="4487">
          <cell r="D4487">
            <v>43567</v>
          </cell>
          <cell r="F4487">
            <v>81298.658489523092</v>
          </cell>
          <cell r="G4487">
            <v>667239.91865377978</v>
          </cell>
          <cell r="H4487">
            <v>0.43179927794504697</v>
          </cell>
          <cell r="I4487">
            <v>98.858659225752348</v>
          </cell>
          <cell r="J4487">
            <v>8229381.5459506791</v>
          </cell>
          <cell r="K4487">
            <v>0.64468244979323652</v>
          </cell>
          <cell r="L4487">
            <v>82.280211017708098</v>
          </cell>
          <cell r="M4487">
            <v>28952734.348582186</v>
          </cell>
          <cell r="N4487">
            <v>0.98730726259118351</v>
          </cell>
          <cell r="O4487">
            <v>48.174891502315198</v>
          </cell>
          <cell r="P4487"/>
          <cell r="Q4487">
            <v>128771.23560535</v>
          </cell>
        </row>
        <row r="4488">
          <cell r="D4488">
            <v>43568</v>
          </cell>
          <cell r="F4488">
            <v>71775.422277523088</v>
          </cell>
          <cell r="G4488">
            <v>739015.34093130287</v>
          </cell>
          <cell r="H4488">
            <v>0.44145987767031042</v>
          </cell>
          <cell r="I4488">
            <v>98.691347405404343</v>
          </cell>
          <cell r="J4488">
            <v>8301156.9682282023</v>
          </cell>
          <cell r="K4488">
            <v>0.64381062420193647</v>
          </cell>
          <cell r="L4488">
            <v>82.354098198429085</v>
          </cell>
          <cell r="M4488">
            <v>28742529.888323706</v>
          </cell>
          <cell r="N4488">
            <v>0.98001251068630735</v>
          </cell>
          <cell r="O4488">
            <v>49.117239300554957</v>
          </cell>
          <cell r="P4488"/>
          <cell r="Q4488">
            <v>128771.23560535</v>
          </cell>
        </row>
        <row r="4489">
          <cell r="D4489">
            <v>43569</v>
          </cell>
          <cell r="F4489">
            <v>65230.425237523094</v>
          </cell>
          <cell r="G4489">
            <v>804245.76616882591</v>
          </cell>
          <cell r="H4489">
            <v>0.44610992419901457</v>
          </cell>
          <cell r="I4489">
            <v>98.604979804316599</v>
          </cell>
          <cell r="J4489">
            <v>8366387.3934657257</v>
          </cell>
          <cell r="K4489">
            <v>0.64245345119462405</v>
          </cell>
          <cell r="L4489">
            <v>82.468928357334121</v>
          </cell>
          <cell r="M4489">
            <v>28558843.318553228</v>
          </cell>
          <cell r="N4489">
            <v>0.9736236874548051</v>
          </cell>
          <cell r="O4489">
            <v>49.948763902311832</v>
          </cell>
          <cell r="P4489"/>
          <cell r="Q4489">
            <v>128771.23560535</v>
          </cell>
        </row>
        <row r="4490">
          <cell r="D4490">
            <v>43570</v>
          </cell>
          <cell r="F4490">
            <v>75106.00545352124</v>
          </cell>
          <cell r="G4490">
            <v>879351.77162234718</v>
          </cell>
          <cell r="H4490">
            <v>0.45525269029145055</v>
          </cell>
          <cell r="I4490">
            <v>98.423728206451926</v>
          </cell>
          <cell r="J4490">
            <v>8441493.3989192471</v>
          </cell>
          <cell r="K4490">
            <v>0.64187377448800931</v>
          </cell>
          <cell r="L4490">
            <v>82.517903628338033</v>
          </cell>
          <cell r="M4490">
            <v>28393560.572440747</v>
          </cell>
          <cell r="N4490">
            <v>0.96786385404416486</v>
          </cell>
          <cell r="O4490">
            <v>50.703142951474788</v>
          </cell>
          <cell r="P4490"/>
          <cell r="Q4490">
            <v>128771.23560535</v>
          </cell>
        </row>
        <row r="4491">
          <cell r="D4491">
            <v>43571</v>
          </cell>
          <cell r="F4491">
            <v>82865.641981523091</v>
          </cell>
          <cell r="G4491">
            <v>962217.41360387031</v>
          </cell>
          <cell r="H4491">
            <v>0.46701880328733403</v>
          </cell>
          <cell r="I4491">
            <v>98.167387432270715</v>
          </cell>
          <cell r="J4491">
            <v>8524359.0409007706</v>
          </cell>
          <cell r="K4491">
            <v>0.64188964507098667</v>
          </cell>
          <cell r="L4491">
            <v>82.516563335981814</v>
          </cell>
          <cell r="M4491">
            <v>28181743.189824268</v>
          </cell>
          <cell r="N4491">
            <v>0.96051946663401744</v>
          </cell>
          <cell r="O4491">
            <v>51.671187354951883</v>
          </cell>
          <cell r="P4491"/>
          <cell r="Q4491">
            <v>128771.23560535</v>
          </cell>
        </row>
        <row r="4492">
          <cell r="D4492">
            <v>43572</v>
          </cell>
          <cell r="F4492">
            <v>100018.72431620907</v>
          </cell>
          <cell r="G4492">
            <v>1062236.1379200793</v>
          </cell>
          <cell r="H4492">
            <v>0.48523630613190394</v>
          </cell>
          <cell r="I4492">
            <v>97.716863742941882</v>
          </cell>
          <cell r="J4492">
            <v>8624377.7652169801</v>
          </cell>
          <cell r="K4492">
            <v>0.64318444465225033</v>
          </cell>
          <cell r="L4492">
            <v>82.407108017791828</v>
          </cell>
          <cell r="M4492">
            <v>28009474.787874479</v>
          </cell>
          <cell r="N4492">
            <v>0.95452475154401406</v>
          </cell>
          <cell r="O4492">
            <v>52.466125848118914</v>
          </cell>
          <cell r="P4492"/>
          <cell r="Q4492">
            <v>128771.23560535</v>
          </cell>
        </row>
        <row r="4493">
          <cell r="D4493">
            <v>43573</v>
          </cell>
          <cell r="F4493">
            <v>97640.177000207201</v>
          </cell>
          <cell r="G4493">
            <v>1159876.3149202864</v>
          </cell>
          <cell r="H4493">
            <v>0.50040346936338531</v>
          </cell>
          <cell r="I4493">
            <v>97.289835887570874</v>
          </cell>
          <cell r="J4493">
            <v>8722017.942217188</v>
          </cell>
          <cell r="K4493">
            <v>0.64427891296522899</v>
          </cell>
          <cell r="L4493">
            <v>82.314422574590878</v>
          </cell>
          <cell r="M4493">
            <v>27858043.083572686</v>
          </cell>
          <cell r="N4493">
            <v>0.94924157916932583</v>
          </cell>
          <cell r="O4493">
            <v>53.170048906088276</v>
          </cell>
          <cell r="P4493"/>
          <cell r="Q4493">
            <v>128771.23560535</v>
          </cell>
        </row>
        <row r="4494">
          <cell r="D4494">
            <v>43574</v>
          </cell>
          <cell r="F4494">
            <v>76378.072956209071</v>
          </cell>
          <cell r="G4494">
            <v>1236254.3878764955</v>
          </cell>
          <cell r="H4494">
            <v>0.50528380898636915</v>
          </cell>
          <cell r="I4494">
            <v>97.142082268407435</v>
          </cell>
          <cell r="J4494">
            <v>8798396.015173398</v>
          </cell>
          <cell r="K4494">
            <v>0.64379696366911177</v>
          </cell>
          <cell r="L4494">
            <v>82.355255169959079</v>
          </cell>
          <cell r="M4494">
            <v>27670148.020016897</v>
          </cell>
          <cell r="N4494">
            <v>0.94271747023656294</v>
          </cell>
          <cell r="O4494">
            <v>54.043335193439688</v>
          </cell>
          <cell r="P4494"/>
          <cell r="Q4494">
            <v>128771.23560535</v>
          </cell>
        </row>
        <row r="4495">
          <cell r="D4495">
            <v>43575</v>
          </cell>
          <cell r="F4495">
            <v>73470.189276207209</v>
          </cell>
          <cell r="G4495">
            <v>1309724.5771527027</v>
          </cell>
          <cell r="H4495">
            <v>0.50854702565977739</v>
          </cell>
          <cell r="I4495">
            <v>97.040432174670698</v>
          </cell>
          <cell r="J4495">
            <v>8871866.2044496052</v>
          </cell>
          <cell r="K4495">
            <v>0.6431132221415724</v>
          </cell>
          <cell r="L4495">
            <v>82.413134297293823</v>
          </cell>
          <cell r="M4495">
            <v>27494526.583845101</v>
          </cell>
          <cell r="N4495">
            <v>0.93661315223316888</v>
          </cell>
          <cell r="O4495">
            <v>54.864147535615935</v>
          </cell>
          <cell r="P4495"/>
          <cell r="Q4495">
            <v>128771.23560535</v>
          </cell>
        </row>
        <row r="4496">
          <cell r="D4496">
            <v>43576</v>
          </cell>
          <cell r="F4496">
            <v>82184.180796209068</v>
          </cell>
          <cell r="G4496">
            <v>1391908.7579489117</v>
          </cell>
          <cell r="H4496">
            <v>0.51472185627909683</v>
          </cell>
          <cell r="I4496">
            <v>96.84176996418573</v>
          </cell>
          <cell r="J4496">
            <v>8954050.3852458149</v>
          </cell>
          <cell r="K4496">
            <v>0.64306795458835186</v>
          </cell>
          <cell r="L4496">
            <v>82.416964142975985</v>
          </cell>
          <cell r="M4496">
            <v>27354609.875545312</v>
          </cell>
          <cell r="N4496">
            <v>0.93172655033362317</v>
          </cell>
          <cell r="O4496">
            <v>55.523593740893126</v>
          </cell>
          <cell r="P4496"/>
          <cell r="Q4496">
            <v>128771.23560535</v>
          </cell>
        </row>
        <row r="4497">
          <cell r="D4497">
            <v>43577</v>
          </cell>
          <cell r="F4497">
            <v>83159.04527220907</v>
          </cell>
          <cell r="G4497">
            <v>1475067.8032211207</v>
          </cell>
          <cell r="H4497">
            <v>0.5206794529450437</v>
          </cell>
          <cell r="I4497">
            <v>96.642201473866692</v>
          </cell>
          <cell r="J4497">
            <v>9037209.4305180237</v>
          </cell>
          <cell r="K4497">
            <v>0.64309288855007718</v>
          </cell>
          <cell r="L4497">
            <v>82.414854645773516</v>
          </cell>
          <cell r="M4497">
            <v>27225949.483937521</v>
          </cell>
          <cell r="N4497">
            <v>0.9272245621511529</v>
          </cell>
          <cell r="O4497">
            <v>56.132848480337969</v>
          </cell>
          <cell r="P4497"/>
          <cell r="Q4497">
            <v>128771.23560535</v>
          </cell>
        </row>
        <row r="4498">
          <cell r="D4498">
            <v>43578</v>
          </cell>
          <cell r="F4498">
            <v>84983.47491220721</v>
          </cell>
          <cell r="G4498">
            <v>1560051.2781333278</v>
          </cell>
          <cell r="H4498">
            <v>0.52673499731302942</v>
          </cell>
          <cell r="I4498">
            <v>96.43133836200083</v>
          </cell>
          <cell r="J4498">
            <v>9122192.9054302312</v>
          </cell>
          <cell r="K4498">
            <v>0.6432460182729044</v>
          </cell>
          <cell r="L4498">
            <v>82.401897634402303</v>
          </cell>
          <cell r="M4498">
            <v>27115138.788461726</v>
          </cell>
          <cell r="N4498">
            <v>0.92333155821564594</v>
          </cell>
          <cell r="O4498">
            <v>56.660907391830825</v>
          </cell>
          <cell r="P4498"/>
          <cell r="Q4498">
            <v>128771.23560535</v>
          </cell>
        </row>
        <row r="4499">
          <cell r="D4499">
            <v>43579</v>
          </cell>
          <cell r="F4499">
            <v>120160.1557915484</v>
          </cell>
          <cell r="G4499">
            <v>1680211.4339248762</v>
          </cell>
          <cell r="H4499">
            <v>0.54366807476654566</v>
          </cell>
          <cell r="I4499">
            <v>95.798366024023267</v>
          </cell>
          <cell r="J4499">
            <v>9242353.0612217803</v>
          </cell>
          <cell r="K4499">
            <v>0.64585453439704643</v>
          </cell>
          <cell r="L4499">
            <v>82.180727522724112</v>
          </cell>
          <cell r="M4499">
            <v>27045935.551269274</v>
          </cell>
          <cell r="N4499">
            <v>0.92085620374444632</v>
          </cell>
          <cell r="O4499">
            <v>56.997216981315823</v>
          </cell>
          <cell r="P4499"/>
          <cell r="Q4499">
            <v>128771.23560535</v>
          </cell>
        </row>
        <row r="4500">
          <cell r="D4500">
            <v>43580</v>
          </cell>
          <cell r="F4500">
            <v>122170.53837154654</v>
          </cell>
          <cell r="G4500">
            <v>1802381.9722964228</v>
          </cell>
          <cell r="H4500">
            <v>0.55987098790299761</v>
          </cell>
          <cell r="I4500">
            <v>95.132342362554311</v>
          </cell>
          <cell r="J4500">
            <v>9364523.5995933264</v>
          </cell>
          <cell r="K4500">
            <v>0.6485557560427847</v>
          </cell>
          <cell r="L4500">
            <v>81.950810022766788</v>
          </cell>
          <cell r="M4500">
            <v>26980007.910716821</v>
          </cell>
          <cell r="N4500">
            <v>0.91849300061873085</v>
          </cell>
          <cell r="O4500">
            <v>57.31865941007095</v>
          </cell>
          <cell r="P4500"/>
          <cell r="Q4500">
            <v>128771.23560535</v>
          </cell>
        </row>
        <row r="4501">
          <cell r="D4501">
            <v>43581</v>
          </cell>
          <cell r="F4501">
            <v>133727.63285954655</v>
          </cell>
          <cell r="G4501">
            <v>1936109.6051559693</v>
          </cell>
          <cell r="H4501">
            <v>0.57827940917394305</v>
          </cell>
          <cell r="I4501">
            <v>94.303703763487761</v>
          </cell>
          <cell r="J4501">
            <v>9498251.2324528731</v>
          </cell>
          <cell r="K4501">
            <v>0.65200255392881123</v>
          </cell>
          <cell r="L4501">
            <v>81.656149531908369</v>
          </cell>
          <cell r="M4501">
            <v>26907082.306572367</v>
          </cell>
          <cell r="N4501">
            <v>0.91589220294770224</v>
          </cell>
          <cell r="O4501">
            <v>57.67281265735442</v>
          </cell>
          <cell r="P4501"/>
          <cell r="Q4501">
            <v>128771.23560535</v>
          </cell>
        </row>
        <row r="4502">
          <cell r="D4502">
            <v>43582</v>
          </cell>
          <cell r="F4502">
            <v>132629.70923154842</v>
          </cell>
          <cell r="G4502">
            <v>2068739.3143875177</v>
          </cell>
          <cell r="H4502">
            <v>0.59500846013286113</v>
          </cell>
          <cell r="I4502">
            <v>93.484535528032893</v>
          </cell>
          <cell r="J4502">
            <v>9630880.9416844212</v>
          </cell>
          <cell r="K4502">
            <v>0.65531424419720441</v>
          </cell>
          <cell r="L4502">
            <v>81.371716796820934</v>
          </cell>
          <cell r="M4502">
            <v>26851333.00042592</v>
          </cell>
          <cell r="N4502">
            <v>0.91387666604565077</v>
          </cell>
          <cell r="O4502">
            <v>57.947536954626102</v>
          </cell>
          <cell r="P4502"/>
          <cell r="Q4502">
            <v>128771.23560535</v>
          </cell>
        </row>
        <row r="4503">
          <cell r="D4503">
            <v>43583</v>
          </cell>
          <cell r="F4503">
            <v>124855.96989154842</v>
          </cell>
          <cell r="G4503">
            <v>2193595.2842790661</v>
          </cell>
          <cell r="H4503">
            <v>0.60838655741684566</v>
          </cell>
          <cell r="I4503">
            <v>92.784650902256473</v>
          </cell>
          <cell r="J4503">
            <v>9755736.9115759693</v>
          </cell>
          <cell r="K4503">
            <v>0.65804405025406376</v>
          </cell>
          <cell r="L4503">
            <v>81.136310000225592</v>
          </cell>
          <cell r="M4503">
            <v>26803248.035979468</v>
          </cell>
          <cell r="N4503">
            <v>0.91212246880057157</v>
          </cell>
          <cell r="O4503">
            <v>58.186818258541926</v>
          </cell>
          <cell r="P4503"/>
          <cell r="Q4503">
            <v>128771.23560535</v>
          </cell>
        </row>
        <row r="4504">
          <cell r="D4504">
            <v>43584</v>
          </cell>
          <cell r="F4504">
            <v>140273.91316354653</v>
          </cell>
          <cell r="G4504">
            <v>2333869.1974426126</v>
          </cell>
          <cell r="H4504">
            <v>0.62497069170261788</v>
          </cell>
          <cell r="I4504">
            <v>91.86274951797715</v>
          </cell>
          <cell r="J4504">
            <v>9896010.8247395158</v>
          </cell>
          <cell r="K4504">
            <v>0.66175785909732365</v>
          </cell>
          <cell r="L4504">
            <v>80.814702974854512</v>
          </cell>
          <cell r="M4504">
            <v>26764973.560599018</v>
          </cell>
          <cell r="N4504">
            <v>0.91070253473339047</v>
          </cell>
          <cell r="O4504">
            <v>58.380619846337602</v>
          </cell>
          <cell r="P4504"/>
          <cell r="Q4504">
            <v>128771.23560535</v>
          </cell>
        </row>
        <row r="4505">
          <cell r="D4505">
            <v>43585</v>
          </cell>
          <cell r="E4505" t="str">
            <v>*</v>
          </cell>
          <cell r="F4505">
            <v>140008.68754754841</v>
          </cell>
          <cell r="G4505">
            <v>2473877.8849901608</v>
          </cell>
          <cell r="H4505">
            <v>0.64038056153367162</v>
          </cell>
          <cell r="I4505">
            <v>90.953523786589116</v>
          </cell>
          <cell r="J4505">
            <v>10036019.512287064</v>
          </cell>
          <cell r="K4505">
            <v>0.66539066963814786</v>
          </cell>
          <cell r="L4505">
            <v>80.498651863188414</v>
          </cell>
          <cell r="M4505">
            <v>26720915.083118569</v>
          </cell>
          <cell r="N4505">
            <v>0.90908618624372206</v>
          </cell>
          <cell r="O4505">
            <v>58.60134878638312</v>
          </cell>
          <cell r="P4505"/>
          <cell r="Q4505">
            <v>128771.23560535</v>
          </cell>
        </row>
        <row r="4506">
          <cell r="D4506">
            <v>43586</v>
          </cell>
          <cell r="F4506">
            <v>105740.95903098868</v>
          </cell>
          <cell r="G4506">
            <v>105740.95903098868</v>
          </cell>
          <cell r="H4506">
            <v>1.0008255877397603</v>
          </cell>
          <cell r="I4506">
            <v>51.405727040622629</v>
          </cell>
          <cell r="J4506">
            <v>10141760.471318053</v>
          </cell>
          <cell r="K4506">
            <v>0.66772400280091138</v>
          </cell>
          <cell r="L4506">
            <v>85.558250307472278</v>
          </cell>
          <cell r="M4506">
            <v>26664930.736941561</v>
          </cell>
          <cell r="N4506">
            <v>0.90721659428542956</v>
          </cell>
          <cell r="O4506">
            <v>57.594876829515165</v>
          </cell>
          <cell r="P4506"/>
          <cell r="Q4506">
            <v>105653.73260469035</v>
          </cell>
        </row>
        <row r="4507">
          <cell r="D4507">
            <v>43587</v>
          </cell>
          <cell r="F4507">
            <v>100095.74057899055</v>
          </cell>
          <cell r="G4507">
            <v>205836.69960997923</v>
          </cell>
          <cell r="H4507">
            <v>0.9741099274747318</v>
          </cell>
          <cell r="I4507">
            <v>54.931697508925701</v>
          </cell>
          <cell r="J4507">
            <v>10241856.211897044</v>
          </cell>
          <cell r="K4507">
            <v>0.66965598989603081</v>
          </cell>
          <cell r="L4507">
            <v>85.392753940444109</v>
          </cell>
          <cell r="M4507">
            <v>26636886.170268551</v>
          </cell>
          <cell r="N4507">
            <v>0.90629748505435204</v>
          </cell>
          <cell r="O4507">
            <v>57.715832615814122</v>
          </cell>
          <cell r="P4507"/>
          <cell r="Q4507">
            <v>105653.73260469035</v>
          </cell>
        </row>
        <row r="4508">
          <cell r="D4508">
            <v>43588</v>
          </cell>
          <cell r="F4508">
            <v>102839.84928298868</v>
          </cell>
          <cell r="G4508">
            <v>308676.54889296793</v>
          </cell>
          <cell r="H4508">
            <v>0.97386226144323551</v>
          </cell>
          <cell r="I4508">
            <v>54.964695077961487</v>
          </cell>
          <cell r="J4508">
            <v>10344696.061180033</v>
          </cell>
          <cell r="K4508">
            <v>0.67173965795122725</v>
          </cell>
          <cell r="L4508">
            <v>85.213382462772429</v>
          </cell>
          <cell r="M4508">
            <v>26609623.699291538</v>
          </cell>
          <cell r="N4508">
            <v>0.90540491590648753</v>
          </cell>
          <cell r="O4508">
            <v>57.833343486511815</v>
          </cell>
          <cell r="P4508"/>
          <cell r="Q4508">
            <v>105653.73260469035</v>
          </cell>
        </row>
        <row r="4509">
          <cell r="D4509">
            <v>43589</v>
          </cell>
          <cell r="F4509">
            <v>101271.27545099054</v>
          </cell>
          <cell r="G4509">
            <v>409947.82434395846</v>
          </cell>
          <cell r="H4509">
            <v>0.97002683728601036</v>
          </cell>
          <cell r="I4509">
            <v>55.476324682360037</v>
          </cell>
          <cell r="J4509">
            <v>10445967.336631022</v>
          </cell>
          <cell r="K4509">
            <v>0.67369376766977063</v>
          </cell>
          <cell r="L4509">
            <v>85.044340201164488</v>
          </cell>
          <cell r="M4509">
            <v>26577916.727690529</v>
          </cell>
          <cell r="N4509">
            <v>0.9043610456543183</v>
          </cell>
          <cell r="O4509">
            <v>57.970832241296264</v>
          </cell>
          <cell r="P4509"/>
          <cell r="Q4509">
            <v>105653.73260469035</v>
          </cell>
        </row>
        <row r="4510">
          <cell r="D4510">
            <v>43590</v>
          </cell>
          <cell r="F4510">
            <v>93971.423794990551</v>
          </cell>
          <cell r="G4510">
            <v>503919.24813894904</v>
          </cell>
          <cell r="H4510">
            <v>0.95390713743052047</v>
          </cell>
          <cell r="I4510">
            <v>57.637827905548647</v>
          </cell>
          <cell r="J4510">
            <v>10539938.760426013</v>
          </cell>
          <cell r="K4510">
            <v>0.67515382272480273</v>
          </cell>
          <cell r="L4510">
            <v>84.91752085318133</v>
          </cell>
          <cell r="M4510">
            <v>26550250.93945352</v>
          </cell>
          <cell r="N4510">
            <v>0.90345460845063663</v>
          </cell>
          <cell r="O4510">
            <v>58.090269499047963</v>
          </cell>
          <cell r="P4510"/>
          <cell r="Q4510">
            <v>105653.73260469035</v>
          </cell>
        </row>
        <row r="4511">
          <cell r="D4511">
            <v>43591</v>
          </cell>
          <cell r="F4511">
            <v>113614.67043498869</v>
          </cell>
          <cell r="G4511">
            <v>617533.91857393773</v>
          </cell>
          <cell r="H4511">
            <v>0.97414750264822991</v>
          </cell>
          <cell r="I4511">
            <v>54.926691647896597</v>
          </cell>
          <cell r="J4511">
            <v>10653553.430861002</v>
          </cell>
          <cell r="K4511">
            <v>0.67784407102396971</v>
          </cell>
          <cell r="L4511">
            <v>84.682704094058749</v>
          </cell>
          <cell r="M4511">
            <v>26526521.065186512</v>
          </cell>
          <cell r="N4511">
            <v>0.90268203798604874</v>
          </cell>
          <cell r="O4511">
            <v>58.192103498498369</v>
          </cell>
          <cell r="P4511"/>
          <cell r="Q4511">
            <v>105653.73260469035</v>
          </cell>
        </row>
        <row r="4512">
          <cell r="D4512">
            <v>43592</v>
          </cell>
          <cell r="F4512">
            <v>103961.77035099054</v>
          </cell>
          <cell r="G4512">
            <v>721495.68892492831</v>
          </cell>
          <cell r="H4512">
            <v>0.97555297065752233</v>
          </cell>
          <cell r="I4512">
            <v>54.739534625278999</v>
          </cell>
          <cell r="J4512">
            <v>10757515.201211993</v>
          </cell>
          <cell r="K4512">
            <v>0.67988831607260236</v>
          </cell>
          <cell r="L4512">
            <v>84.503292227338449</v>
          </cell>
          <cell r="M4512">
            <v>26524770.575917501</v>
          </cell>
          <cell r="N4512">
            <v>0.90265738233691883</v>
          </cell>
          <cell r="O4512">
            <v>58.195353941256812</v>
          </cell>
          <cell r="P4512"/>
          <cell r="Q4512">
            <v>105653.73260469035</v>
          </cell>
        </row>
        <row r="4513">
          <cell r="D4513">
            <v>43593</v>
          </cell>
          <cell r="F4513">
            <v>66221.452729308803</v>
          </cell>
          <cell r="G4513">
            <v>787717.14165423717</v>
          </cell>
          <cell r="H4513">
            <v>0.93195612004727646</v>
          </cell>
          <cell r="I4513">
            <v>60.601661891762525</v>
          </cell>
          <cell r="J4513">
            <v>10823736.653941302</v>
          </cell>
          <cell r="K4513">
            <v>0.67953602823854531</v>
          </cell>
          <cell r="L4513">
            <v>84.534270519209159</v>
          </cell>
          <cell r="M4513">
            <v>26445274.236986812</v>
          </cell>
          <cell r="N4513">
            <v>0.89998687419886536</v>
          </cell>
          <cell r="O4513">
            <v>58.547606305156343</v>
          </cell>
          <cell r="P4513"/>
          <cell r="Q4513">
            <v>105653.73260469035</v>
          </cell>
        </row>
        <row r="4514">
          <cell r="D4514">
            <v>43594</v>
          </cell>
          <cell r="F4514">
            <v>74446.01840930694</v>
          </cell>
          <cell r="G4514">
            <v>862163.16006354406</v>
          </cell>
          <cell r="H4514">
            <v>0.90669685123338839</v>
          </cell>
          <cell r="I4514">
            <v>64.021172004830092</v>
          </cell>
          <cell r="J4514">
            <v>10898182.672350608</v>
          </cell>
          <cell r="K4514">
            <v>0.679701335505141</v>
          </cell>
          <cell r="L4514">
            <v>84.519737389987924</v>
          </cell>
          <cell r="M4514">
            <v>26387592.830302119</v>
          </cell>
          <cell r="N4514">
            <v>0.89805859502542029</v>
          </cell>
          <cell r="O4514">
            <v>58.802179155352519</v>
          </cell>
          <cell r="P4514"/>
          <cell r="Q4514">
            <v>105653.73260469035</v>
          </cell>
        </row>
        <row r="4515">
          <cell r="D4515">
            <v>43595</v>
          </cell>
          <cell r="F4515">
            <v>83660.476461306927</v>
          </cell>
          <cell r="G4515">
            <v>945823.63652485097</v>
          </cell>
          <cell r="H4515">
            <v>0.89521081102142008</v>
          </cell>
          <cell r="I4515">
            <v>65.572236358232686</v>
          </cell>
          <cell r="J4515">
            <v>10981843.148811914</v>
          </cell>
          <cell r="K4515">
            <v>0.68043540662761559</v>
          </cell>
          <cell r="L4515">
            <v>84.455134746760805</v>
          </cell>
          <cell r="M4515">
            <v>26350254.459751427</v>
          </cell>
          <cell r="N4515">
            <v>0.8968225354361179</v>
          </cell>
          <cell r="O4515">
            <v>58.965457938418076</v>
          </cell>
          <cell r="P4515"/>
          <cell r="Q4515">
            <v>105653.73260469035</v>
          </cell>
        </row>
        <row r="4516">
          <cell r="D4516">
            <v>43596</v>
          </cell>
          <cell r="F4516">
            <v>75973.093089306931</v>
          </cell>
          <cell r="G4516">
            <v>1021796.7296141579</v>
          </cell>
          <cell r="H4516">
            <v>0.87919858099723702</v>
          </cell>
          <cell r="I4516">
            <v>67.723478851132199</v>
          </cell>
          <cell r="J4516">
            <v>11057816.241901221</v>
          </cell>
          <cell r="K4516">
            <v>0.68068671658357904</v>
          </cell>
          <cell r="L4516">
            <v>84.432993204997373</v>
          </cell>
          <cell r="M4516">
            <v>26323967.695840739</v>
          </cell>
          <cell r="N4516">
            <v>0.89596253268331549</v>
          </cell>
          <cell r="O4516">
            <v>59.079102271627207</v>
          </cell>
          <cell r="P4516"/>
          <cell r="Q4516">
            <v>105653.73260469035</v>
          </cell>
        </row>
        <row r="4517">
          <cell r="D4517">
            <v>43597</v>
          </cell>
          <cell r="F4517">
            <v>66319.120533306937</v>
          </cell>
          <cell r="G4517">
            <v>1088115.8501474648</v>
          </cell>
          <cell r="H4517">
            <v>0.85824058090680866</v>
          </cell>
          <cell r="I4517">
            <v>70.507990359839084</v>
          </cell>
          <cell r="J4517">
            <v>11124135.362434527</v>
          </cell>
          <cell r="K4517">
            <v>0.6803443485379842</v>
          </cell>
          <cell r="L4517">
            <v>84.463154261381916</v>
          </cell>
          <cell r="M4517">
            <v>26253661.154414043</v>
          </cell>
          <cell r="N4517">
            <v>0.89360414833311441</v>
          </cell>
          <cell r="O4517">
            <v>59.390914332582724</v>
          </cell>
          <cell r="P4517"/>
          <cell r="Q4517">
            <v>105653.73260469035</v>
          </cell>
        </row>
        <row r="4518">
          <cell r="D4518">
            <v>43598</v>
          </cell>
          <cell r="F4518">
            <v>71987.889609306934</v>
          </cell>
          <cell r="G4518">
            <v>1160103.7397567718</v>
          </cell>
          <cell r="H4518">
            <v>0.84463413655200803</v>
          </cell>
          <cell r="I4518">
            <v>72.289182277129356</v>
          </cell>
          <cell r="J4518">
            <v>11196123.252043834</v>
          </cell>
          <cell r="K4518">
            <v>0.68035084872959461</v>
          </cell>
          <cell r="L4518">
            <v>84.462581842397682</v>
          </cell>
          <cell r="M4518">
            <v>26196988.501565352</v>
          </cell>
          <cell r="N4518">
            <v>0.89170966042183486</v>
          </cell>
          <cell r="O4518">
            <v>59.641558080196468</v>
          </cell>
          <cell r="P4518"/>
          <cell r="Q4518">
            <v>105653.73260469035</v>
          </cell>
        </row>
        <row r="4519">
          <cell r="D4519">
            <v>43599</v>
          </cell>
          <cell r="F4519">
            <v>75311.342213308788</v>
          </cell>
          <cell r="G4519">
            <v>1235415.0819700807</v>
          </cell>
          <cell r="H4519">
            <v>0.83521833304843296</v>
          </cell>
          <cell r="I4519">
            <v>73.506423498201258</v>
          </cell>
          <cell r="J4519">
            <v>11271434.594257142</v>
          </cell>
          <cell r="K4519">
            <v>0.68055793272816612</v>
          </cell>
          <cell r="L4519">
            <v>84.444341219769854</v>
          </cell>
          <cell r="M4519">
            <v>26142210.53545066</v>
          </cell>
          <cell r="N4519">
            <v>0.88987952095764566</v>
          </cell>
          <cell r="O4519">
            <v>59.883818110859487</v>
          </cell>
          <cell r="P4519"/>
          <cell r="Q4519">
            <v>105653.73260469035</v>
          </cell>
        </row>
        <row r="4520">
          <cell r="D4520">
            <v>43600</v>
          </cell>
          <cell r="F4520">
            <v>74379.808174155129</v>
          </cell>
          <cell r="G4520">
            <v>1309794.8901442359</v>
          </cell>
          <cell r="H4520">
            <v>0.82647017942717371</v>
          </cell>
          <cell r="I4520">
            <v>74.624436297649382</v>
          </cell>
          <cell r="J4520">
            <v>11345814.402431298</v>
          </cell>
          <cell r="K4520">
            <v>0.68070650282210166</v>
          </cell>
          <cell r="L4520">
            <v>84.431249412564696</v>
          </cell>
          <cell r="M4520">
            <v>26117286.663932815</v>
          </cell>
          <cell r="N4520">
            <v>0.88906551105904441</v>
          </cell>
          <cell r="O4520">
            <v>59.991609101536334</v>
          </cell>
          <cell r="P4520"/>
          <cell r="Q4520">
            <v>105653.73260469035</v>
          </cell>
        </row>
        <row r="4521">
          <cell r="D4521">
            <v>43601</v>
          </cell>
          <cell r="F4521">
            <v>68006.81676615699</v>
          </cell>
          <cell r="G4521">
            <v>1377801.706910393</v>
          </cell>
          <cell r="H4521">
            <v>0.81504556970168718</v>
          </cell>
          <cell r="I4521">
            <v>76.063533139268117</v>
          </cell>
          <cell r="J4521">
            <v>11413821.219197456</v>
          </cell>
          <cell r="K4521">
            <v>0.680473253990171</v>
          </cell>
          <cell r="L4521">
            <v>84.451801030094941</v>
          </cell>
          <cell r="M4521">
            <v>26096340.071026977</v>
          </cell>
          <cell r="N4521">
            <v>0.88838683500755022</v>
          </cell>
          <cell r="O4521">
            <v>60.081496499913278</v>
          </cell>
          <cell r="P4521"/>
          <cell r="Q4521">
            <v>105653.73260469035</v>
          </cell>
        </row>
        <row r="4522">
          <cell r="D4522">
            <v>43602</v>
          </cell>
          <cell r="F4522">
            <v>65738.982786156994</v>
          </cell>
          <cell r="G4522">
            <v>1443540.6896965499</v>
          </cell>
          <cell r="H4522">
            <v>0.80370239767255003</v>
          </cell>
          <cell r="I4522">
            <v>77.466232361420751</v>
          </cell>
          <cell r="J4522">
            <v>11479560.201983612</v>
          </cell>
          <cell r="K4522">
            <v>0.68010856696448352</v>
          </cell>
          <cell r="L4522">
            <v>84.483911913061405</v>
          </cell>
          <cell r="M4522">
            <v>26074976.096311133</v>
          </cell>
          <cell r="N4522">
            <v>0.88769389712990598</v>
          </cell>
          <cell r="O4522">
            <v>60.173288500289466</v>
          </cell>
          <cell r="P4522"/>
          <cell r="Q4522">
            <v>105653.73260469035</v>
          </cell>
        </row>
        <row r="4523">
          <cell r="D4523">
            <v>43603</v>
          </cell>
          <cell r="F4523">
            <v>64549.248354155134</v>
          </cell>
          <cell r="G4523">
            <v>1508089.938050705</v>
          </cell>
          <cell r="H4523">
            <v>0.79299398393834752</v>
          </cell>
          <cell r="I4523">
            <v>78.764003619771785</v>
          </cell>
          <cell r="J4523">
            <v>11544109.450337768</v>
          </cell>
          <cell r="K4523">
            <v>0.67967836947171123</v>
          </cell>
          <cell r="L4523">
            <v>84.521756796382434</v>
          </cell>
          <cell r="M4523">
            <v>26054620.10097729</v>
          </cell>
          <cell r="N4523">
            <v>0.88703522250308942</v>
          </cell>
          <cell r="O4523">
            <v>60.260555962443895</v>
          </cell>
          <cell r="P4523"/>
          <cell r="Q4523">
            <v>105653.73260469035</v>
          </cell>
        </row>
        <row r="4524">
          <cell r="D4524">
            <v>43604</v>
          </cell>
          <cell r="F4524">
            <v>60676.981762158859</v>
          </cell>
          <cell r="G4524">
            <v>1568766.9198128639</v>
          </cell>
          <cell r="H4524">
            <v>0.78148379574130922</v>
          </cell>
          <cell r="I4524">
            <v>80.127623686832948</v>
          </cell>
          <cell r="J4524">
            <v>11604786.432099927</v>
          </cell>
          <cell r="K4524">
            <v>0.6790269143946106</v>
          </cell>
          <cell r="L4524">
            <v>84.578995207632985</v>
          </cell>
          <cell r="M4524">
            <v>26008613.05215545</v>
          </cell>
          <cell r="N4524">
            <v>0.88550316739593626</v>
          </cell>
          <cell r="O4524">
            <v>60.463588391273085</v>
          </cell>
          <cell r="P4524"/>
          <cell r="Q4524">
            <v>105653.73260469035</v>
          </cell>
        </row>
        <row r="4525">
          <cell r="D4525">
            <v>43605</v>
          </cell>
          <cell r="F4525">
            <v>72649.898906155126</v>
          </cell>
          <cell r="G4525">
            <v>1641416.8187190189</v>
          </cell>
          <cell r="H4525">
            <v>0.77679073812776522</v>
          </cell>
          <cell r="I4525">
            <v>80.673674595537378</v>
          </cell>
          <cell r="J4525">
            <v>11677436.331006082</v>
          </cell>
          <cell r="K4525">
            <v>0.67907972739255373</v>
          </cell>
          <cell r="L4525">
            <v>84.574358108845544</v>
          </cell>
          <cell r="M4525">
            <v>25986756.883537609</v>
          </cell>
          <cell r="N4525">
            <v>0.88479327933257723</v>
          </cell>
          <cell r="O4525">
            <v>60.557687957278283</v>
          </cell>
          <cell r="P4525"/>
          <cell r="Q4525">
            <v>105653.73260469035</v>
          </cell>
        </row>
        <row r="4526">
          <cell r="D4526">
            <v>43606</v>
          </cell>
          <cell r="F4526">
            <v>76313.361826155131</v>
          </cell>
          <cell r="G4526">
            <v>1717730.1805451741</v>
          </cell>
          <cell r="H4526">
            <v>0.77419579268536576</v>
          </cell>
          <cell r="I4526">
            <v>80.973025920993436</v>
          </cell>
          <cell r="J4526">
            <v>11753749.692832237</v>
          </cell>
          <cell r="K4526">
            <v>0.67934363633523576</v>
          </cell>
          <cell r="L4526">
            <v>84.551177908538449</v>
          </cell>
          <cell r="M4526">
            <v>25951411.949987762</v>
          </cell>
          <cell r="N4526">
            <v>0.88362405506449848</v>
          </cell>
          <cell r="O4526">
            <v>60.712705066776017</v>
          </cell>
          <cell r="P4526"/>
          <cell r="Q4526">
            <v>105653.73260469035</v>
          </cell>
        </row>
        <row r="4527">
          <cell r="D4527">
            <v>43607</v>
          </cell>
          <cell r="F4527">
            <v>66067.444093736296</v>
          </cell>
          <cell r="G4527">
            <v>1783797.6246389104</v>
          </cell>
          <cell r="H4527">
            <v>0.76742873358039854</v>
          </cell>
          <cell r="I4527">
            <v>81.74477320926205</v>
          </cell>
          <cell r="J4527">
            <v>11819817.136925973</v>
          </cell>
          <cell r="K4527">
            <v>0.67901574209723681</v>
          </cell>
          <cell r="L4527">
            <v>84.579976088266861</v>
          </cell>
          <cell r="M4527">
            <v>25911241.882875498</v>
          </cell>
          <cell r="N4527">
            <v>0.88229044214062602</v>
          </cell>
          <cell r="O4527">
            <v>60.889559843650034</v>
          </cell>
          <cell r="P4527"/>
          <cell r="Q4527">
            <v>105653.73260469035</v>
          </cell>
        </row>
        <row r="4528">
          <cell r="D4528">
            <v>43608</v>
          </cell>
          <cell r="F4528">
            <v>60102.267253734433</v>
          </cell>
          <cell r="G4528">
            <v>1843899.8918926448</v>
          </cell>
          <cell r="H4528">
            <v>0.75879534532897808</v>
          </cell>
          <cell r="I4528">
            <v>82.710012305135947</v>
          </cell>
          <cell r="J4528">
            <v>11879919.404179707</v>
          </cell>
          <cell r="K4528">
            <v>0.67835118865440236</v>
          </cell>
          <cell r="L4528">
            <v>84.638275829366137</v>
          </cell>
          <cell r="M4528">
            <v>25883312.504293233</v>
          </cell>
          <cell r="N4528">
            <v>0.88137354354208342</v>
          </cell>
          <cell r="O4528">
            <v>61.011177427576214</v>
          </cell>
          <cell r="P4528"/>
          <cell r="Q4528">
            <v>105653.73260469035</v>
          </cell>
        </row>
        <row r="4529">
          <cell r="D4529">
            <v>43609</v>
          </cell>
          <cell r="F4529">
            <v>59222.992805736292</v>
          </cell>
          <cell r="G4529">
            <v>1903122.8846983812</v>
          </cell>
          <cell r="H4529">
            <v>0.75053464660000369</v>
          </cell>
          <cell r="I4529">
            <v>83.61235744768662</v>
          </cell>
          <cell r="J4529">
            <v>11939142.396985443</v>
          </cell>
          <cell r="K4529">
            <v>0.67764469942377648</v>
          </cell>
          <cell r="L4529">
            <v>84.7001566620538</v>
          </cell>
          <cell r="M4529">
            <v>25828411.086832967</v>
          </cell>
          <cell r="N4529">
            <v>0.87953809177650244</v>
          </cell>
          <cell r="O4529">
            <v>61.254687076820289</v>
          </cell>
          <cell r="P4529"/>
          <cell r="Q4529">
            <v>105653.73260469035</v>
          </cell>
        </row>
        <row r="4530">
          <cell r="D4530">
            <v>43610</v>
          </cell>
          <cell r="F4530">
            <v>57431.285131732569</v>
          </cell>
          <cell r="G4530">
            <v>1960554.1698301136</v>
          </cell>
          <cell r="H4530">
            <v>0.74225647177677756</v>
          </cell>
          <cell r="I4530">
            <v>84.494876075385264</v>
          </cell>
          <cell r="J4530">
            <v>11996573.682117175</v>
          </cell>
          <cell r="K4530">
            <v>0.67684554494398486</v>
          </cell>
          <cell r="L4530">
            <v>84.770031985435452</v>
          </cell>
          <cell r="M4530">
            <v>25778568.14395671</v>
          </cell>
          <cell r="N4530">
            <v>0.87787476145619558</v>
          </cell>
          <cell r="O4530">
            <v>61.475418033939697</v>
          </cell>
          <cell r="P4530"/>
          <cell r="Q4530">
            <v>105653.73260469035</v>
          </cell>
        </row>
        <row r="4531">
          <cell r="D4531">
            <v>43611</v>
          </cell>
          <cell r="F4531">
            <v>54664.174471738159</v>
          </cell>
          <cell r="G4531">
            <v>2015218.3443018517</v>
          </cell>
          <cell r="H4531">
            <v>0.73360775759589825</v>
          </cell>
          <cell r="I4531">
            <v>85.392731445573673</v>
          </cell>
          <cell r="J4531">
            <v>12051237.856588913</v>
          </cell>
          <cell r="K4531">
            <v>0.6759006664784446</v>
          </cell>
          <cell r="L4531">
            <v>84.852481156370857</v>
          </cell>
          <cell r="M4531">
            <v>25696916.540928449</v>
          </cell>
          <cell r="N4531">
            <v>0.87512803425888797</v>
          </cell>
          <cell r="O4531">
            <v>61.840018465369241</v>
          </cell>
          <cell r="P4531"/>
          <cell r="Q4531">
            <v>105653.73260469035</v>
          </cell>
        </row>
        <row r="4532">
          <cell r="D4532">
            <v>43612</v>
          </cell>
          <cell r="F4532">
            <v>58471.83112773257</v>
          </cell>
          <cell r="G4532">
            <v>2073690.1754295842</v>
          </cell>
          <cell r="H4532">
            <v>0.72693446731399025</v>
          </cell>
          <cell r="I4532">
            <v>86.068061835610237</v>
          </cell>
          <cell r="J4532">
            <v>12109709.687716646</v>
          </cell>
          <cell r="K4532">
            <v>0.67517921672468306</v>
          </cell>
          <cell r="L4532">
            <v>84.915311267271349</v>
          </cell>
          <cell r="M4532">
            <v>25641873.912804183</v>
          </cell>
          <cell r="N4532">
            <v>0.87328731836904994</v>
          </cell>
          <cell r="O4532">
            <v>62.084409453105849</v>
          </cell>
          <cell r="P4532"/>
          <cell r="Q4532">
            <v>105653.73260469035</v>
          </cell>
        </row>
        <row r="4533">
          <cell r="D4533">
            <v>43613</v>
          </cell>
          <cell r="F4533">
            <v>53417.569333734435</v>
          </cell>
          <cell r="G4533">
            <v>2127107.7447633184</v>
          </cell>
          <cell r="H4533">
            <v>0.71902934111931782</v>
          </cell>
          <cell r="I4533">
            <v>86.847794007029378</v>
          </cell>
          <cell r="J4533">
            <v>12163127.25705038</v>
          </cell>
          <cell r="K4533">
            <v>0.6741860658962463</v>
          </cell>
          <cell r="L4533">
            <v>85.001628624494501</v>
          </cell>
          <cell r="M4533">
            <v>25561437.104591914</v>
          </cell>
          <cell r="N4533">
            <v>0.87058157490056698</v>
          </cell>
          <cell r="O4533">
            <v>62.443705151195907</v>
          </cell>
          <cell r="P4533"/>
          <cell r="Q4533">
            <v>105653.73260469035</v>
          </cell>
        </row>
        <row r="4534">
          <cell r="D4534">
            <v>43614</v>
          </cell>
          <cell r="F4534">
            <v>47003.361174643345</v>
          </cell>
          <cell r="G4534">
            <v>2174111.105937962</v>
          </cell>
          <cell r="H4534">
            <v>0.70957595753972658</v>
          </cell>
          <cell r="I4534">
            <v>87.750588780541165</v>
          </cell>
          <cell r="J4534">
            <v>12210130.618225023</v>
          </cell>
          <cell r="K4534">
            <v>0.67285101849155193</v>
          </cell>
          <cell r="L4534">
            <v>85.117340358008363</v>
          </cell>
          <cell r="M4534">
            <v>25411628.888458557</v>
          </cell>
          <cell r="N4534">
            <v>0.86551285152237345</v>
          </cell>
          <cell r="O4534">
            <v>63.116856275397282</v>
          </cell>
          <cell r="P4534"/>
          <cell r="Q4534">
            <v>105653.73260469035</v>
          </cell>
        </row>
        <row r="4535">
          <cell r="D4535">
            <v>43615</v>
          </cell>
          <cell r="F4535">
            <v>47415.259922641482</v>
          </cell>
          <cell r="G4535">
            <v>2221526.3658606033</v>
          </cell>
          <cell r="H4535">
            <v>0.70088275195241634</v>
          </cell>
          <cell r="I4535">
            <v>88.55151748641039</v>
          </cell>
          <cell r="J4535">
            <v>12257545.878147665</v>
          </cell>
          <cell r="K4535">
            <v>0.67155399348689349</v>
          </cell>
          <cell r="L4535">
            <v>85.2294022081892</v>
          </cell>
          <cell r="M4535">
            <v>25356629.901089199</v>
          </cell>
          <cell r="N4535">
            <v>0.8636730360645658</v>
          </cell>
          <cell r="O4535">
            <v>63.361183719923119</v>
          </cell>
          <cell r="P4535"/>
          <cell r="Q4535">
            <v>105653.73260469035</v>
          </cell>
        </row>
        <row r="4536">
          <cell r="D4536">
            <v>43616</v>
          </cell>
          <cell r="E4536" t="str">
            <v>*</v>
          </cell>
          <cell r="F4536">
            <v>54139.165124643347</v>
          </cell>
          <cell r="G4536">
            <v>2275665.5309852464</v>
          </cell>
          <cell r="H4536">
            <v>0.69480333260269733</v>
          </cell>
          <cell r="I4536">
            <v>89.09460453455678</v>
          </cell>
          <cell r="J4536">
            <v>12311685.043272309</v>
          </cell>
          <cell r="K4536">
            <v>0.67063816000164489</v>
          </cell>
          <cell r="L4536">
            <v>85.308317842033247</v>
          </cell>
          <cell r="M4536">
            <v>25275524.902779844</v>
          </cell>
          <cell r="N4536">
            <v>0.86094384599591978</v>
          </cell>
          <cell r="O4536">
            <v>63.72357817485581</v>
          </cell>
          <cell r="P4536"/>
          <cell r="Q4536">
            <v>105653.73260469035</v>
          </cell>
        </row>
        <row r="4537">
          <cell r="D4537">
            <v>43617</v>
          </cell>
          <cell r="F4537">
            <v>46030.866642641486</v>
          </cell>
          <cell r="G4537">
            <v>46030.866642641486</v>
          </cell>
          <cell r="H4537">
            <v>0.70515167612480167</v>
          </cell>
          <cell r="I4537">
            <v>75.743593430009824</v>
          </cell>
          <cell r="J4537">
            <v>12357715.90991495</v>
          </cell>
          <cell r="K4537">
            <v>0.67076044834296189</v>
          </cell>
          <cell r="L4537">
            <v>85.949760312348687</v>
          </cell>
          <cell r="M4537">
            <v>25188018.644384488</v>
          </cell>
          <cell r="N4537">
            <v>0.85793647786047944</v>
          </cell>
          <cell r="O4537">
            <v>63.181851614756937</v>
          </cell>
          <cell r="P4537"/>
          <cell r="Q4537">
            <v>65277.965296213355</v>
          </cell>
        </row>
        <row r="4538">
          <cell r="D4538">
            <v>43618</v>
          </cell>
          <cell r="F4538">
            <v>41260.838216643344</v>
          </cell>
          <cell r="G4538">
            <v>87291.70485928483</v>
          </cell>
          <cell r="H4538">
            <v>0.66861539313594731</v>
          </cell>
          <cell r="I4538">
            <v>79.837340957102825</v>
          </cell>
          <cell r="J4538">
            <v>12398976.748131594</v>
          </cell>
          <cell r="K4538">
            <v>0.67062387646998156</v>
          </cell>
          <cell r="L4538">
            <v>85.961641395712007</v>
          </cell>
          <cell r="M4538">
            <v>25118982.137025133</v>
          </cell>
          <cell r="N4538">
            <v>0.85555838091398173</v>
          </cell>
          <cell r="O4538">
            <v>63.488207296716922</v>
          </cell>
          <cell r="P4538"/>
          <cell r="Q4538">
            <v>65277.965296213355</v>
          </cell>
        </row>
        <row r="4539">
          <cell r="D4539">
            <v>43619</v>
          </cell>
          <cell r="F4539">
            <v>49642.918986643344</v>
          </cell>
          <cell r="G4539">
            <v>136934.62384592817</v>
          </cell>
          <cell r="H4539">
            <v>0.69923862375589629</v>
          </cell>
          <cell r="I4539">
            <v>76.420067007396852</v>
          </cell>
          <cell r="J4539">
            <v>12448619.667118236</v>
          </cell>
          <cell r="K4539">
            <v>0.67094003242827205</v>
          </cell>
          <cell r="L4539">
            <v>85.934130675546754</v>
          </cell>
          <cell r="M4539">
            <v>25035294.964589775</v>
          </cell>
          <cell r="N4539">
            <v>0.85268144243055788</v>
          </cell>
          <cell r="O4539">
            <v>63.85881127992571</v>
          </cell>
          <cell r="P4539"/>
          <cell r="Q4539">
            <v>65277.965296213355</v>
          </cell>
        </row>
        <row r="4540">
          <cell r="D4540">
            <v>43620</v>
          </cell>
          <cell r="F4540">
            <v>42165.727116641479</v>
          </cell>
          <cell r="G4540">
            <v>179100.35096256965</v>
          </cell>
          <cell r="H4540">
            <v>0.68591426735599748</v>
          </cell>
          <cell r="I4540">
            <v>77.925866225082103</v>
          </cell>
          <cell r="J4540">
            <v>12490785.394234877</v>
          </cell>
          <cell r="K4540">
            <v>0.67085238814580028</v>
          </cell>
          <cell r="L4540">
            <v>85.941759520030089</v>
          </cell>
          <cell r="M4540">
            <v>24952116.400580414</v>
          </cell>
          <cell r="N4540">
            <v>0.8498220052295764</v>
          </cell>
          <cell r="O4540">
            <v>64.227111358925839</v>
          </cell>
          <cell r="P4540"/>
          <cell r="Q4540">
            <v>65277.965296213355</v>
          </cell>
        </row>
        <row r="4541">
          <cell r="D4541">
            <v>43621</v>
          </cell>
          <cell r="F4541">
            <v>44137.358011716373</v>
          </cell>
          <cell r="G4541">
            <v>223237.70897428601</v>
          </cell>
          <cell r="H4541">
            <v>0.68396037762909745</v>
          </cell>
          <cell r="I4541">
            <v>78.144348524746533</v>
          </cell>
          <cell r="J4541">
            <v>12534922.752246594</v>
          </cell>
          <cell r="K4541">
            <v>0.67087087823715896</v>
          </cell>
          <cell r="L4541">
            <v>85.940150232970396</v>
          </cell>
          <cell r="M4541">
            <v>24887803.923944131</v>
          </cell>
          <cell r="N4541">
            <v>0.84760526931968427</v>
          </cell>
          <cell r="O4541">
            <v>64.512573676691815</v>
          </cell>
          <cell r="P4541"/>
          <cell r="Q4541">
            <v>65277.965296213355</v>
          </cell>
        </row>
        <row r="4542">
          <cell r="D4542">
            <v>43622</v>
          </cell>
          <cell r="F4542">
            <v>41289.462523716378</v>
          </cell>
          <cell r="G4542">
            <v>264527.17149800237</v>
          </cell>
          <cell r="H4542">
            <v>0.67538658284269748</v>
          </cell>
          <cell r="I4542">
            <v>79.095448675598334</v>
          </cell>
          <cell r="J4542">
            <v>12576212.21477031</v>
          </cell>
          <cell r="K4542">
            <v>0.67073735045578053</v>
          </cell>
          <cell r="L4542">
            <v>85.951770024761657</v>
          </cell>
          <cell r="M4542">
            <v>24776830.478195842</v>
          </cell>
          <cell r="N4542">
            <v>0.84379958567845958</v>
          </cell>
          <cell r="O4542">
            <v>65.002485946003304</v>
          </cell>
          <cell r="P4542"/>
          <cell r="Q4542">
            <v>65277.965296213355</v>
          </cell>
        </row>
        <row r="4543">
          <cell r="D4543">
            <v>43623</v>
          </cell>
          <cell r="F4543">
            <v>46547.876791718241</v>
          </cell>
          <cell r="G4543">
            <v>311075.04828972061</v>
          </cell>
          <cell r="H4543">
            <v>0.6807701865578073</v>
          </cell>
          <cell r="I4543">
            <v>78.499712139174093</v>
          </cell>
          <cell r="J4543">
            <v>12622760.091562027</v>
          </cell>
          <cell r="K4543">
            <v>0.67088422748192522</v>
          </cell>
          <cell r="L4543">
            <v>85.938988329888886</v>
          </cell>
          <cell r="M4543">
            <v>24700846.344835564</v>
          </cell>
          <cell r="N4543">
            <v>0.84118569758432049</v>
          </cell>
          <cell r="O4543">
            <v>65.338815251559652</v>
          </cell>
          <cell r="P4543"/>
          <cell r="Q4543">
            <v>65277.965296213355</v>
          </cell>
        </row>
        <row r="4544">
          <cell r="D4544">
            <v>43624</v>
          </cell>
          <cell r="F4544">
            <v>36381.198447716379</v>
          </cell>
          <cell r="G4544">
            <v>347456.24673743697</v>
          </cell>
          <cell r="H4544">
            <v>0.66533983780127159</v>
          </cell>
          <cell r="I4544">
            <v>80.193140503182732</v>
          </cell>
          <cell r="J4544">
            <v>12659141.290009743</v>
          </cell>
          <cell r="K4544">
            <v>0.67049161059576112</v>
          </cell>
          <cell r="L4544">
            <v>85.973143678310521</v>
          </cell>
          <cell r="M4544">
            <v>24581258.934313282</v>
          </cell>
          <cell r="N4544">
            <v>0.8370871116019627</v>
          </cell>
          <cell r="O4544">
            <v>65.86584052511833</v>
          </cell>
          <cell r="P4544"/>
          <cell r="Q4544">
            <v>65277.965296213355</v>
          </cell>
        </row>
        <row r="4545">
          <cell r="D4545">
            <v>43625</v>
          </cell>
          <cell r="F4545">
            <v>36220.912243718238</v>
          </cell>
          <cell r="G4545">
            <v>383677.1589811552</v>
          </cell>
          <cell r="H4545">
            <v>0.65306562863753215</v>
          </cell>
          <cell r="I4545">
            <v>81.507353234667349</v>
          </cell>
          <cell r="J4545">
            <v>12695362.202253461</v>
          </cell>
          <cell r="K4545">
            <v>0.67009323895041994</v>
          </cell>
          <cell r="L4545">
            <v>86.007762415387305</v>
          </cell>
          <cell r="M4545">
            <v>24460779.465967</v>
          </cell>
          <cell r="N4545">
            <v>0.83295840356494533</v>
          </cell>
          <cell r="O4545">
            <v>66.39622086475427</v>
          </cell>
          <cell r="P4545"/>
          <cell r="Q4545">
            <v>65277.965296213355</v>
          </cell>
        </row>
        <row r="4546">
          <cell r="D4546">
            <v>43626</v>
          </cell>
          <cell r="F4546">
            <v>34958.87927971824</v>
          </cell>
          <cell r="G4546">
            <v>418636.03826087341</v>
          </cell>
          <cell r="H4546">
            <v>0.64131293976645698</v>
          </cell>
          <cell r="I4546">
            <v>82.735537523005334</v>
          </cell>
          <cell r="J4546">
            <v>12730321.081533179</v>
          </cell>
          <cell r="K4546">
            <v>0.66963121853350582</v>
          </cell>
          <cell r="L4546">
            <v>86.047865202276569</v>
          </cell>
          <cell r="M4546">
            <v>24335139.960996713</v>
          </cell>
          <cell r="N4546">
            <v>0.82865424411260213</v>
          </cell>
          <cell r="O4546">
            <v>66.948463739981733</v>
          </cell>
          <cell r="P4546"/>
          <cell r="Q4546">
            <v>65277.965296213355</v>
          </cell>
        </row>
        <row r="4547">
          <cell r="D4547">
            <v>43627</v>
          </cell>
          <cell r="F4547">
            <v>40602.532139716379</v>
          </cell>
          <cell r="G4547">
            <v>459238.57040058979</v>
          </cell>
          <cell r="H4547">
            <v>0.63955671344936871</v>
          </cell>
          <cell r="I4547">
            <v>82.916373273367711</v>
          </cell>
          <cell r="J4547">
            <v>12770923.613672895</v>
          </cell>
          <cell r="K4547">
            <v>0.66946820766919968</v>
          </cell>
          <cell r="L4547">
            <v>86.0620022572853</v>
          </cell>
          <cell r="M4547">
            <v>24203380.163284428</v>
          </cell>
          <cell r="N4547">
            <v>0.82414195222990161</v>
          </cell>
          <cell r="O4547">
            <v>67.526529486606563</v>
          </cell>
          <cell r="P4547"/>
          <cell r="Q4547">
            <v>65277.965296213355</v>
          </cell>
        </row>
        <row r="4548">
          <cell r="D4548">
            <v>43628</v>
          </cell>
          <cell r="F4548">
            <v>39246.824186815596</v>
          </cell>
          <cell r="G4548">
            <v>498485.39458740538</v>
          </cell>
          <cell r="H4548">
            <v>0.63636250548636697</v>
          </cell>
          <cell r="I4548">
            <v>83.243412847074126</v>
          </cell>
          <cell r="J4548">
            <v>12810170.43785971</v>
          </cell>
          <cell r="K4548">
            <v>0.66923548304284586</v>
          </cell>
          <cell r="L4548">
            <v>86.082174277469107</v>
          </cell>
          <cell r="M4548">
            <v>24100766.364463244</v>
          </cell>
          <cell r="N4548">
            <v>0.82062235177761689</v>
          </cell>
          <cell r="O4548">
            <v>67.976700058097464</v>
          </cell>
          <cell r="P4548"/>
          <cell r="Q4548">
            <v>65277.965296213355</v>
          </cell>
        </row>
        <row r="4549">
          <cell r="D4549">
            <v>43629</v>
          </cell>
          <cell r="F4549">
            <v>28642.151794815596</v>
          </cell>
          <cell r="G4549">
            <v>527127.54638222093</v>
          </cell>
          <cell r="H4549">
            <v>0.62116324573897985</v>
          </cell>
          <cell r="I4549">
            <v>84.765255324685455</v>
          </cell>
          <cell r="J4549">
            <v>12838812.589654526</v>
          </cell>
          <cell r="K4549">
            <v>0.66845220853809562</v>
          </cell>
          <cell r="L4549">
            <v>86.149972016519726</v>
          </cell>
          <cell r="M4549">
            <v>23995098.705996063</v>
          </cell>
          <cell r="N4549">
            <v>0.81699899071910276</v>
          </cell>
          <cell r="O4549">
            <v>68.439396821787597</v>
          </cell>
          <cell r="P4549"/>
          <cell r="Q4549">
            <v>65277.965296213355</v>
          </cell>
        </row>
        <row r="4550">
          <cell r="D4550">
            <v>43630</v>
          </cell>
          <cell r="F4550">
            <v>32449.437178815591</v>
          </cell>
          <cell r="G4550">
            <v>559576.98356103653</v>
          </cell>
          <cell r="H4550">
            <v>0.61230132340525933</v>
          </cell>
          <cell r="I4550">
            <v>85.624962156954524</v>
          </cell>
          <cell r="J4550">
            <v>12871262.026833341</v>
          </cell>
          <cell r="K4550">
            <v>0.6678717949372337</v>
          </cell>
          <cell r="L4550">
            <v>86.200116417253597</v>
          </cell>
          <cell r="M4550">
            <v>23872701.273346875</v>
          </cell>
          <cell r="N4550">
            <v>0.81280624777864185</v>
          </cell>
          <cell r="O4550">
            <v>68.973754879620145</v>
          </cell>
          <cell r="P4550"/>
          <cell r="Q4550">
            <v>65277.965296213355</v>
          </cell>
        </row>
        <row r="4551">
          <cell r="D4551">
            <v>43631</v>
          </cell>
          <cell r="F4551">
            <v>29766.949250813734</v>
          </cell>
          <cell r="G4551">
            <v>589343.93281185022</v>
          </cell>
          <cell r="H4551">
            <v>0.60188143644650516</v>
          </cell>
          <cell r="I4551">
            <v>86.60817431402765</v>
          </cell>
          <cell r="J4551">
            <v>12901028.976084154</v>
          </cell>
          <cell r="K4551">
            <v>0.66715657931985772</v>
          </cell>
          <cell r="L4551">
            <v>86.261796153368891</v>
          </cell>
          <cell r="M4551">
            <v>23776348.282193691</v>
          </cell>
          <cell r="N4551">
            <v>0.80950048670500063</v>
          </cell>
          <cell r="O4551">
            <v>69.394198099922605</v>
          </cell>
          <cell r="P4551"/>
          <cell r="Q4551">
            <v>65277.965296213355</v>
          </cell>
        </row>
        <row r="4552">
          <cell r="D4552">
            <v>43632</v>
          </cell>
          <cell r="F4552">
            <v>32916.627950815593</v>
          </cell>
          <cell r="G4552">
            <v>622260.56076266582</v>
          </cell>
          <cell r="H4552">
            <v>0.59577967651394625</v>
          </cell>
          <cell r="I4552">
            <v>87.169492133645448</v>
          </cell>
          <cell r="J4552">
            <v>12933945.60403497</v>
          </cell>
          <cell r="K4552">
            <v>0.6666085089561089</v>
          </cell>
          <cell r="L4552">
            <v>86.308978398395794</v>
          </cell>
          <cell r="M4552">
            <v>23675098.769016504</v>
          </cell>
          <cell r="N4552">
            <v>0.80602822722539602</v>
          </cell>
          <cell r="O4552">
            <v>69.834917396293477</v>
          </cell>
          <cell r="P4552"/>
          <cell r="Q4552">
            <v>65277.965296213355</v>
          </cell>
        </row>
        <row r="4553">
          <cell r="D4553">
            <v>43633</v>
          </cell>
          <cell r="F4553">
            <v>39099.709578817456</v>
          </cell>
          <cell r="G4553">
            <v>661360.27034148329</v>
          </cell>
          <cell r="H4553">
            <v>0.59596749282351802</v>
          </cell>
          <cell r="I4553">
            <v>87.15237741024562</v>
          </cell>
          <cell r="J4553">
            <v>12973045.313613787</v>
          </cell>
          <cell r="K4553">
            <v>0.6663817181860574</v>
          </cell>
          <cell r="L4553">
            <v>86.328481238574327</v>
          </cell>
          <cell r="M4553">
            <v>23612424.789939322</v>
          </cell>
          <cell r="N4553">
            <v>0.80386946241734092</v>
          </cell>
          <cell r="O4553">
            <v>70.108424327037483</v>
          </cell>
          <cell r="P4553"/>
          <cell r="Q4553">
            <v>65277.965296213355</v>
          </cell>
        </row>
        <row r="4554">
          <cell r="D4554">
            <v>43634</v>
          </cell>
          <cell r="F4554">
            <v>30571.841338813734</v>
          </cell>
          <cell r="G4554">
            <v>691932.11168029706</v>
          </cell>
          <cell r="H4554">
            <v>0.58887670129873793</v>
          </cell>
          <cell r="I4554">
            <v>87.79120751969009</v>
          </cell>
          <cell r="J4554">
            <v>13003617.154952601</v>
          </cell>
          <cell r="K4554">
            <v>0.66571985923786203</v>
          </cell>
          <cell r="L4554">
            <v>86.385326913645059</v>
          </cell>
          <cell r="M4554">
            <v>23511109.374470137</v>
          </cell>
          <cell r="N4554">
            <v>0.80039535054075084</v>
          </cell>
          <cell r="O4554">
            <v>70.547730656967772</v>
          </cell>
          <cell r="P4554"/>
          <cell r="Q4554">
            <v>65277.965296213355</v>
          </cell>
        </row>
        <row r="4555">
          <cell r="D4555">
            <v>43635</v>
          </cell>
          <cell r="F4555">
            <v>41691.236397653192</v>
          </cell>
          <cell r="G4555">
            <v>733623.3480779503</v>
          </cell>
          <cell r="H4555">
            <v>0.59149752886426399</v>
          </cell>
          <cell r="I4555">
            <v>87.556851006604418</v>
          </cell>
          <cell r="J4555">
            <v>13045308.391350254</v>
          </cell>
          <cell r="K4555">
            <v>0.66562977038244708</v>
          </cell>
          <cell r="L4555">
            <v>86.393056291569849</v>
          </cell>
          <cell r="M4555">
            <v>23458430.536739793</v>
          </cell>
          <cell r="N4555">
            <v>0.7985771520503907</v>
          </cell>
          <cell r="O4555">
            <v>70.77720576579452</v>
          </cell>
          <cell r="P4555"/>
          <cell r="Q4555">
            <v>65277.965296213355</v>
          </cell>
        </row>
        <row r="4556">
          <cell r="D4556">
            <v>43636</v>
          </cell>
          <cell r="F4556">
            <v>34646.901205653194</v>
          </cell>
          <cell r="G4556">
            <v>768270.24928360351</v>
          </cell>
          <cell r="H4556">
            <v>0.5884606281747643</v>
          </cell>
          <cell r="I4556">
            <v>87.828221198050144</v>
          </cell>
          <cell r="J4556">
            <v>13079955.292555908</v>
          </cell>
          <cell r="K4556">
            <v>0.66518203950781762</v>
          </cell>
          <cell r="L4556">
            <v>86.43144130767277</v>
          </cell>
          <cell r="M4556">
            <v>23394434.169053447</v>
          </cell>
          <cell r="N4556">
            <v>0.79637380474477104</v>
          </cell>
          <cell r="O4556">
            <v>71.054867331151257</v>
          </cell>
          <cell r="P4556"/>
          <cell r="Q4556">
            <v>65277.965296213355</v>
          </cell>
        </row>
        <row r="4557">
          <cell r="D4557">
            <v>43637</v>
          </cell>
          <cell r="F4557">
            <v>40428.434057653198</v>
          </cell>
          <cell r="G4557">
            <v>808698.68334125669</v>
          </cell>
          <cell r="H4557">
            <v>0.58993047557078615</v>
          </cell>
          <cell r="I4557">
            <v>87.697228496606044</v>
          </cell>
          <cell r="J4557">
            <v>13120383.726613561</v>
          </cell>
          <cell r="K4557">
            <v>0.66503031889835507</v>
          </cell>
          <cell r="L4557">
            <v>86.444437680139046</v>
          </cell>
          <cell r="M4557">
            <v>23340393.208247092</v>
          </cell>
          <cell r="N4557">
            <v>0.79450947759992763</v>
          </cell>
          <cell r="O4557">
            <v>71.289430990582957</v>
          </cell>
          <cell r="P4557"/>
          <cell r="Q4557">
            <v>65277.965296213355</v>
          </cell>
        </row>
        <row r="4558">
          <cell r="D4558">
            <v>43638</v>
          </cell>
          <cell r="F4558">
            <v>28841.690745655062</v>
          </cell>
          <cell r="G4558">
            <v>837540.37408691179</v>
          </cell>
          <cell r="H4558">
            <v>0.58319858517647316</v>
          </cell>
          <cell r="I4558">
            <v>88.291743050131416</v>
          </cell>
          <cell r="J4558">
            <v>13149225.417359216</v>
          </cell>
          <cell r="K4558">
            <v>0.66429424078868982</v>
          </cell>
          <cell r="L4558">
            <v>86.507410942543913</v>
          </cell>
          <cell r="M4558">
            <v>23271371.311256748</v>
          </cell>
          <cell r="N4558">
            <v>0.79213532960312949</v>
          </cell>
          <cell r="O4558">
            <v>71.587621789342762</v>
          </cell>
          <cell r="P4558"/>
          <cell r="Q4558">
            <v>65277.965296213355</v>
          </cell>
        </row>
        <row r="4559">
          <cell r="D4559">
            <v>43639</v>
          </cell>
          <cell r="F4559">
            <v>27141.75294765133</v>
          </cell>
          <cell r="G4559">
            <v>864682.12703456311</v>
          </cell>
          <cell r="H4559">
            <v>0.57591983631634547</v>
          </cell>
          <cell r="I4559">
            <v>88.918671000369912</v>
          </cell>
          <cell r="J4559">
            <v>13176367.170306867</v>
          </cell>
          <cell r="K4559">
            <v>0.66347740365438201</v>
          </cell>
          <cell r="L4559">
            <v>86.577139402598519</v>
          </cell>
          <cell r="M4559">
            <v>23228400.159196399</v>
          </cell>
          <cell r="N4559">
            <v>0.79064804425456803</v>
          </cell>
          <cell r="O4559">
            <v>71.774118813608212</v>
          </cell>
          <cell r="P4559"/>
          <cell r="Q4559">
            <v>65277.965296213355</v>
          </cell>
        </row>
        <row r="4560">
          <cell r="D4560">
            <v>43640</v>
          </cell>
          <cell r="F4560">
            <v>32885.672653653193</v>
          </cell>
          <cell r="G4560">
            <v>897567.7996882163</v>
          </cell>
          <cell r="H4560">
            <v>0.57291397105650554</v>
          </cell>
          <cell r="I4560">
            <v>89.172657807456829</v>
          </cell>
          <cell r="J4560">
            <v>13209252.84296052</v>
          </cell>
          <cell r="K4560">
            <v>0.66295419819696988</v>
          </cell>
          <cell r="L4560">
            <v>86.621716972831265</v>
          </cell>
          <cell r="M4560">
            <v>23180656.772348054</v>
          </cell>
          <cell r="N4560">
            <v>0.78899841917889935</v>
          </cell>
          <cell r="O4560">
            <v>71.980689423918434</v>
          </cell>
          <cell r="P4560"/>
          <cell r="Q4560">
            <v>65277.965296213355</v>
          </cell>
        </row>
        <row r="4561">
          <cell r="D4561">
            <v>43641</v>
          </cell>
          <cell r="F4561">
            <v>46071.194117655061</v>
          </cell>
          <cell r="G4561">
            <v>943638.99380587135</v>
          </cell>
          <cell r="H4561">
            <v>0.57822819049208951</v>
          </cell>
          <cell r="I4561">
            <v>88.721661553936215</v>
          </cell>
          <cell r="J4561">
            <v>13255324.037078176</v>
          </cell>
          <cell r="K4561">
            <v>0.663094011964666</v>
          </cell>
          <cell r="L4561">
            <v>86.60981124959585</v>
          </cell>
          <cell r="M4561">
            <v>23127467.242865708</v>
          </cell>
          <cell r="N4561">
            <v>0.78716353247873672</v>
          </cell>
          <cell r="O4561">
            <v>72.21010012271303</v>
          </cell>
          <cell r="P4561"/>
          <cell r="Q4561">
            <v>65277.965296213355</v>
          </cell>
        </row>
        <row r="4562">
          <cell r="D4562">
            <v>43642</v>
          </cell>
          <cell r="F4562">
            <v>29630.021615292455</v>
          </cell>
          <cell r="G4562">
            <v>973269.01542116376</v>
          </cell>
          <cell r="H4562">
            <v>0.57344654509653059</v>
          </cell>
          <cell r="I4562">
            <v>89.127868468183181</v>
          </cell>
          <cell r="J4562">
            <v>13284954.058693469</v>
          </cell>
          <cell r="K4562">
            <v>0.66241312738324076</v>
          </cell>
          <cell r="L4562">
            <v>86.667746428047622</v>
          </cell>
          <cell r="M4562">
            <v>23076608.280235</v>
          </cell>
          <cell r="N4562">
            <v>0.78540808030034759</v>
          </cell>
          <cell r="O4562">
            <v>72.429215822515289</v>
          </cell>
          <cell r="P4562"/>
          <cell r="Q4562">
            <v>65277.965296213355</v>
          </cell>
        </row>
        <row r="4563">
          <cell r="D4563">
            <v>43643</v>
          </cell>
          <cell r="F4563">
            <v>25563.808355296176</v>
          </cell>
          <cell r="G4563">
            <v>998832.8237764599</v>
          </cell>
          <cell r="H4563">
            <v>0.56671203093033573</v>
          </cell>
          <cell r="I4563">
            <v>89.687463363978409</v>
          </cell>
          <cell r="J4563">
            <v>13310517.867048765</v>
          </cell>
          <cell r="K4563">
            <v>0.66153456946348288</v>
          </cell>
          <cell r="L4563">
            <v>86.742333686712314</v>
          </cell>
          <cell r="M4563">
            <v>23031532.255934298</v>
          </cell>
          <cell r="N4563">
            <v>0.7838495524029313</v>
          </cell>
          <cell r="O4563">
            <v>72.623445647828149</v>
          </cell>
          <cell r="P4563"/>
          <cell r="Q4563">
            <v>65277.965296213355</v>
          </cell>
        </row>
        <row r="4564">
          <cell r="D4564">
            <v>43644</v>
          </cell>
          <cell r="F4564">
            <v>35391.128383292453</v>
          </cell>
          <cell r="G4564">
            <v>1034223.9521597524</v>
          </cell>
          <cell r="H4564">
            <v>0.56583518730069526</v>
          </cell>
          <cell r="I4564">
            <v>89.759232777388092</v>
          </cell>
          <cell r="J4564">
            <v>13345908.995432056</v>
          </cell>
          <cell r="K4564">
            <v>0.66114853345356983</v>
          </cell>
          <cell r="L4564">
            <v>86.775047264722858</v>
          </cell>
          <cell r="M4564">
            <v>22990200.279113591</v>
          </cell>
          <cell r="N4564">
            <v>0.78241854146115697</v>
          </cell>
          <cell r="O4564">
            <v>72.801524534739514</v>
          </cell>
          <cell r="P4564"/>
          <cell r="Q4564">
            <v>65277.965296213355</v>
          </cell>
        </row>
        <row r="4565">
          <cell r="D4565">
            <v>43645</v>
          </cell>
          <cell r="F4565">
            <v>19282.172891294314</v>
          </cell>
          <cell r="G4565">
            <v>1053506.1250510467</v>
          </cell>
          <cell r="H4565">
            <v>0.55650934049043732</v>
          </cell>
          <cell r="I4565">
            <v>90.506743554246</v>
          </cell>
          <cell r="J4565">
            <v>13365191.168323351</v>
          </cell>
          <cell r="K4565">
            <v>0.65996953027545713</v>
          </cell>
          <cell r="L4565">
            <v>86.87473168853046</v>
          </cell>
          <cell r="M4565">
            <v>22925106.456506889</v>
          </cell>
          <cell r="N4565">
            <v>0.78017896492917271</v>
          </cell>
          <cell r="O4565">
            <v>73.079712545853283</v>
          </cell>
          <cell r="P4565"/>
          <cell r="Q4565">
            <v>65277.965296213355</v>
          </cell>
        </row>
        <row r="4566">
          <cell r="D4566">
            <v>43646</v>
          </cell>
          <cell r="E4566" t="str">
            <v>*</v>
          </cell>
          <cell r="F4566">
            <v>18156.129819294314</v>
          </cell>
          <cell r="G4566">
            <v>1071662.2548703409</v>
          </cell>
          <cell r="H4566">
            <v>0.54723021773500158</v>
          </cell>
          <cell r="I4566">
            <v>91.221332831573562</v>
          </cell>
          <cell r="J4566">
            <v>13383347.298142646</v>
          </cell>
          <cell r="K4566">
            <v>0.65874267844755241</v>
          </cell>
          <cell r="L4566">
            <v>86.978097219659276</v>
          </cell>
          <cell r="M4566">
            <v>22848823.416066181</v>
          </cell>
          <cell r="N4566">
            <v>0.7775587520672933</v>
          </cell>
          <cell r="O4566">
            <v>73.404365824245133</v>
          </cell>
          <cell r="P4566"/>
          <cell r="Q4566">
            <v>65277.965296213355</v>
          </cell>
        </row>
        <row r="4567">
          <cell r="D4567">
            <v>43647</v>
          </cell>
          <cell r="F4567">
            <v>29004.554399294313</v>
          </cell>
          <cell r="G4567">
            <v>29004.554399294313</v>
          </cell>
          <cell r="H4567">
            <v>1.0069883535417568</v>
          </cell>
          <cell r="I4567">
            <v>37.03082291036074</v>
          </cell>
          <cell r="J4567">
            <v>13412351.85254194</v>
          </cell>
          <cell r="K4567">
            <v>0.65923569699704354</v>
          </cell>
          <cell r="L4567">
            <v>86.776367215918498</v>
          </cell>
          <cell r="M4567">
            <v>22794385.067395475</v>
          </cell>
          <cell r="N4567">
            <v>0.77568542822305964</v>
          </cell>
          <cell r="O4567">
            <v>73.058730417856438</v>
          </cell>
          <cell r="P4567"/>
          <cell r="Q4567">
            <v>28803.266986435494</v>
          </cell>
        </row>
        <row r="4568">
          <cell r="D4568">
            <v>43648</v>
          </cell>
          <cell r="F4568">
            <v>23819.633133292453</v>
          </cell>
          <cell r="G4568">
            <v>52824.187532586766</v>
          </cell>
          <cell r="H4568">
            <v>0.91698256932909028</v>
          </cell>
          <cell r="I4568">
            <v>46.022278171996732</v>
          </cell>
          <cell r="J4568">
            <v>13436171.485675232</v>
          </cell>
          <cell r="K4568">
            <v>0.65947283577591143</v>
          </cell>
          <cell r="L4568">
            <v>86.756113920483642</v>
          </cell>
          <cell r="M4568">
            <v>22730652.481172767</v>
          </cell>
          <cell r="N4568">
            <v>0.77349593323797095</v>
          </cell>
          <cell r="O4568">
            <v>73.325143971795598</v>
          </cell>
          <cell r="P4568"/>
          <cell r="Q4568">
            <v>28803.266986435494</v>
          </cell>
        </row>
        <row r="4569">
          <cell r="D4569">
            <v>43649</v>
          </cell>
          <cell r="F4569">
            <v>24155.151294324533</v>
          </cell>
          <cell r="G4569">
            <v>76979.338826911291</v>
          </cell>
          <cell r="H4569">
            <v>0.89086351284576692</v>
          </cell>
          <cell r="I4569">
            <v>48.862040049328407</v>
          </cell>
          <cell r="J4569">
            <v>13460326.636969557</v>
          </cell>
          <cell r="K4569">
            <v>0.65972574962711095</v>
          </cell>
          <cell r="L4569">
            <v>86.734497816629116</v>
          </cell>
          <cell r="M4569">
            <v>22669926.967735089</v>
          </cell>
          <cell r="N4569">
            <v>0.77140887963536553</v>
          </cell>
          <cell r="O4569">
            <v>73.578545007764347</v>
          </cell>
          <cell r="P4569"/>
          <cell r="Q4569">
            <v>28803.266986435494</v>
          </cell>
        </row>
        <row r="4570">
          <cell r="D4570">
            <v>43650</v>
          </cell>
          <cell r="F4570">
            <v>24502.741548322665</v>
          </cell>
          <cell r="G4570">
            <v>101482.08037523396</v>
          </cell>
          <cell r="H4570">
            <v>0.88082091888244451</v>
          </cell>
          <cell r="I4570">
            <v>49.978508748721318</v>
          </cell>
          <cell r="J4570">
            <v>13484829.378517879</v>
          </cell>
          <cell r="K4570">
            <v>0.65999496268538971</v>
          </cell>
          <cell r="L4570">
            <v>86.711471078249986</v>
          </cell>
          <cell r="M4570">
            <v>22608609.354885411</v>
          </cell>
          <cell r="N4570">
            <v>0.76930179037716784</v>
          </cell>
          <cell r="O4570">
            <v>73.833820464248873</v>
          </cell>
          <cell r="P4570"/>
          <cell r="Q4570">
            <v>28803.266986435494</v>
          </cell>
        </row>
        <row r="4571">
          <cell r="D4571">
            <v>43651</v>
          </cell>
          <cell r="F4571">
            <v>40249.711306324534</v>
          </cell>
          <cell r="G4571">
            <v>141731.79168155848</v>
          </cell>
          <cell r="H4571">
            <v>0.98413691577629114</v>
          </cell>
          <cell r="I4571">
            <v>39.190191864046717</v>
          </cell>
          <cell r="J4571">
            <v>13525079.089824203</v>
          </cell>
          <cell r="K4571">
            <v>0.66103304487279524</v>
          </cell>
          <cell r="L4571">
            <v>86.622510989228019</v>
          </cell>
          <cell r="M4571">
            <v>22579735.270625733</v>
          </cell>
          <cell r="N4571">
            <v>0.76829873832426343</v>
          </cell>
          <cell r="O4571">
            <v>73.955139328052837</v>
          </cell>
          <cell r="P4571"/>
          <cell r="Q4571">
            <v>28803.266986435494</v>
          </cell>
        </row>
        <row r="4572">
          <cell r="D4572">
            <v>43652</v>
          </cell>
          <cell r="F4572">
            <v>13159.823920322669</v>
          </cell>
          <cell r="G4572">
            <v>154891.61560188115</v>
          </cell>
          <cell r="H4572">
            <v>0.89626184693345867</v>
          </cell>
          <cell r="I4572">
            <v>48.267387559786691</v>
          </cell>
          <cell r="J4572">
            <v>13538238.913744526</v>
          </cell>
          <cell r="K4572">
            <v>0.6607460618619353</v>
          </cell>
          <cell r="L4572">
            <v>86.647131300297531</v>
          </cell>
          <cell r="M4572">
            <v>22509110.961308062</v>
          </cell>
          <cell r="N4572">
            <v>0.76587518355622974</v>
          </cell>
          <cell r="O4572">
            <v>74.247717747873281</v>
          </cell>
          <cell r="P4572"/>
          <cell r="Q4572">
            <v>28803.266986435494</v>
          </cell>
        </row>
        <row r="4573">
          <cell r="D4573">
            <v>43653</v>
          </cell>
          <cell r="F4573">
            <v>7181.2377363226697</v>
          </cell>
          <cell r="G4573">
            <v>162072.8533382038</v>
          </cell>
          <cell r="H4573">
            <v>0.80384161885192607</v>
          </cell>
          <cell r="I4573">
            <v>58.910632916711734</v>
          </cell>
          <cell r="J4573">
            <v>13545420.151480848</v>
          </cell>
          <cell r="K4573">
            <v>0.66016850386094417</v>
          </cell>
          <cell r="L4573">
            <v>86.696617896783806</v>
          </cell>
          <cell r="M4573">
            <v>22453762.429724384</v>
          </cell>
          <cell r="N4573">
            <v>0.76397150471255637</v>
          </cell>
          <cell r="O4573">
            <v>74.476977369385168</v>
          </cell>
          <cell r="P4573"/>
          <cell r="Q4573">
            <v>28803.266986435494</v>
          </cell>
        </row>
        <row r="4574">
          <cell r="D4574">
            <v>43654</v>
          </cell>
          <cell r="F4574">
            <v>8118.556382324532</v>
          </cell>
          <cell r="G4574">
            <v>170191.40972052835</v>
          </cell>
          <cell r="H4574">
            <v>0.73859420964589584</v>
          </cell>
          <cell r="I4574">
            <v>66.794561333332396</v>
          </cell>
          <cell r="J4574">
            <v>13553538.707863173</v>
          </cell>
          <cell r="K4574">
            <v>0.6596381835652102</v>
          </cell>
          <cell r="L4574">
            <v>86.741983745221376</v>
          </cell>
          <cell r="M4574">
            <v>22416225.475238711</v>
          </cell>
          <cell r="N4574">
            <v>0.76267393633024538</v>
          </cell>
          <cell r="O4574">
            <v>74.632955274519702</v>
          </cell>
          <cell r="P4574"/>
          <cell r="Q4574">
            <v>28803.266986435494</v>
          </cell>
        </row>
        <row r="4575">
          <cell r="D4575">
            <v>43655</v>
          </cell>
          <cell r="F4575">
            <v>10871.763208322664</v>
          </cell>
          <cell r="G4575">
            <v>181063.17292885101</v>
          </cell>
          <cell r="H4575">
            <v>0.69846695983834928</v>
          </cell>
          <cell r="I4575">
            <v>71.639380443506312</v>
          </cell>
          <cell r="J4575">
            <v>13564410.471071495</v>
          </cell>
          <cell r="K4575">
            <v>0.65924315647548315</v>
          </cell>
          <cell r="L4575">
            <v>86.775730339264967</v>
          </cell>
          <cell r="M4575">
            <v>22353750.159417026</v>
          </cell>
          <cell r="N4575">
            <v>0.76052797474921885</v>
          </cell>
          <cell r="O4575">
            <v>74.890393153946704</v>
          </cell>
          <cell r="P4575"/>
          <cell r="Q4575">
            <v>28803.266986435494</v>
          </cell>
        </row>
        <row r="4576">
          <cell r="D4576">
            <v>43656</v>
          </cell>
          <cell r="F4576">
            <v>20648.786620394116</v>
          </cell>
          <cell r="G4576">
            <v>201711.95954924513</v>
          </cell>
          <cell r="H4576">
            <v>0.70030930742765629</v>
          </cell>
          <cell r="I4576">
            <v>71.418689811608772</v>
          </cell>
          <cell r="J4576">
            <v>13585059.257691888</v>
          </cell>
          <cell r="K4576">
            <v>0.65932374213095901</v>
          </cell>
          <cell r="L4576">
            <v>86.76884919457126</v>
          </cell>
          <cell r="M4576">
            <v>22302585.62316142</v>
          </cell>
          <cell r="N4576">
            <v>0.75876693742123047</v>
          </cell>
          <cell r="O4576">
            <v>75.10115635722245</v>
          </cell>
          <cell r="P4576"/>
          <cell r="Q4576">
            <v>28803.266986435494</v>
          </cell>
        </row>
        <row r="4577">
          <cell r="D4577">
            <v>43657</v>
          </cell>
          <cell r="F4577">
            <v>33778.294168395973</v>
          </cell>
          <cell r="G4577">
            <v>235490.25371764111</v>
          </cell>
          <cell r="H4577">
            <v>0.74325613457333939</v>
          </cell>
          <cell r="I4577">
            <v>66.22870616569061</v>
          </cell>
          <cell r="J4577">
            <v>13618837.551860284</v>
          </cell>
          <cell r="K4577">
            <v>0.66004042772266713</v>
          </cell>
          <cell r="L4577">
            <v>86.707580506998397</v>
          </cell>
          <cell r="M4577">
            <v>22278535.091185816</v>
          </cell>
          <cell r="N4577">
            <v>0.75792842814507189</v>
          </cell>
          <cell r="O4577">
            <v>75.201349607565703</v>
          </cell>
          <cell r="P4577"/>
          <cell r="Q4577">
            <v>28803.266986435494</v>
          </cell>
        </row>
        <row r="4578">
          <cell r="D4578">
            <v>43658</v>
          </cell>
          <cell r="F4578">
            <v>47432.186778394112</v>
          </cell>
          <cell r="G4578">
            <v>282922.44049603521</v>
          </cell>
          <cell r="H4578">
            <v>0.81854846717351448</v>
          </cell>
          <cell r="I4578">
            <v>57.161401469116335</v>
          </cell>
          <cell r="J4578">
            <v>13666269.738638679</v>
          </cell>
          <cell r="K4578">
            <v>0.66141593208580873</v>
          </cell>
          <cell r="L4578">
            <v>86.589631156998891</v>
          </cell>
          <cell r="M4578">
            <v>22258186.12505421</v>
          </cell>
          <cell r="N4578">
            <v>0.75721588973258491</v>
          </cell>
          <cell r="O4578">
            <v>75.286408153806207</v>
          </cell>
          <cell r="P4578"/>
          <cell r="Q4578">
            <v>28803.266986435494</v>
          </cell>
        </row>
        <row r="4579">
          <cell r="D4579">
            <v>43659</v>
          </cell>
          <cell r="F4579">
            <v>12599.754404394116</v>
          </cell>
          <cell r="G4579">
            <v>295522.19490042934</v>
          </cell>
          <cell r="H4579">
            <v>0.78923257356562393</v>
          </cell>
          <cell r="I4579">
            <v>60.662342993034876</v>
          </cell>
          <cell r="J4579">
            <v>13678869.493043073</v>
          </cell>
          <cell r="K4579">
            <v>0.66110414423493935</v>
          </cell>
          <cell r="L4579">
            <v>86.616408198879014</v>
          </cell>
          <cell r="M4579">
            <v>22233417.525862608</v>
          </cell>
          <cell r="N4579">
            <v>0.75635303905238882</v>
          </cell>
          <cell r="O4579">
            <v>75.389307691744705</v>
          </cell>
          <cell r="P4579"/>
          <cell r="Q4579">
            <v>28803.266986435494</v>
          </cell>
        </row>
        <row r="4580">
          <cell r="D4580">
            <v>43660</v>
          </cell>
          <cell r="F4580">
            <v>5036.0476023959782</v>
          </cell>
          <cell r="G4580">
            <v>300558.24250282533</v>
          </cell>
          <cell r="H4580">
            <v>0.74534759904733106</v>
          </cell>
          <cell r="I4580">
            <v>65.974801233499861</v>
          </cell>
          <cell r="J4580">
            <v>13683905.540645469</v>
          </cell>
          <cell r="K4580">
            <v>0.66042817503956874</v>
          </cell>
          <cell r="L4580">
            <v>86.674378916739045</v>
          </cell>
          <cell r="M4580">
            <v>22216011.451935008</v>
          </cell>
          <cell r="N4580">
            <v>0.75574069172590164</v>
          </cell>
          <cell r="O4580">
            <v>75.462264769561614</v>
          </cell>
          <cell r="P4580"/>
          <cell r="Q4580">
            <v>28803.266986435494</v>
          </cell>
        </row>
        <row r="4581">
          <cell r="D4581">
            <v>43661</v>
          </cell>
          <cell r="F4581">
            <v>21666.046580394112</v>
          </cell>
          <cell r="G4581">
            <v>322224.28908321942</v>
          </cell>
          <cell r="H4581">
            <v>0.74580495616455944</v>
          </cell>
          <cell r="I4581">
            <v>65.919275825295415</v>
          </cell>
          <cell r="J4581">
            <v>13705571.587225864</v>
          </cell>
          <cell r="K4581">
            <v>0.66055558429625805</v>
          </cell>
          <cell r="L4581">
            <v>86.663461076488105</v>
          </cell>
          <cell r="M4581">
            <v>22231200.6507154</v>
          </cell>
          <cell r="N4581">
            <v>0.7562371682244694</v>
          </cell>
          <cell r="O4581">
            <v>75.403117308731055</v>
          </cell>
          <cell r="P4581"/>
          <cell r="Q4581">
            <v>28803.266986435494</v>
          </cell>
        </row>
        <row r="4582">
          <cell r="D4582">
            <v>43662</v>
          </cell>
          <cell r="F4582">
            <v>17970.372188394111</v>
          </cell>
          <cell r="G4582">
            <v>340194.66127161356</v>
          </cell>
          <cell r="H4582">
            <v>0.73818592659954063</v>
          </cell>
          <cell r="I4582">
            <v>66.844107656320034</v>
          </cell>
          <cell r="J4582">
            <v>13723541.959414259</v>
          </cell>
          <cell r="K4582">
            <v>0.66050476999986796</v>
          </cell>
          <cell r="L4582">
            <v>86.667815894796192</v>
          </cell>
          <cell r="M4582">
            <v>22242048.847835794</v>
          </cell>
          <cell r="N4582">
            <v>0.75658595457113609</v>
          </cell>
          <cell r="O4582">
            <v>75.361542382968693</v>
          </cell>
          <cell r="P4582"/>
          <cell r="Q4582">
            <v>28803.266986435494</v>
          </cell>
        </row>
        <row r="4583">
          <cell r="D4583">
            <v>43663</v>
          </cell>
          <cell r="F4583">
            <v>11188.17963013285</v>
          </cell>
          <cell r="G4583">
            <v>351382.84090174641</v>
          </cell>
          <cell r="H4583">
            <v>0.71761230718402091</v>
          </cell>
          <cell r="I4583">
            <v>69.336067848386591</v>
          </cell>
          <cell r="J4583">
            <v>13734730.139044391</v>
          </cell>
          <cell r="K4583">
            <v>0.66012812595163395</v>
          </cell>
          <cell r="L4583">
            <v>86.700074464798121</v>
          </cell>
          <cell r="M4583">
            <v>22247659.517259929</v>
          </cell>
          <cell r="N4583">
            <v>0.75675656718484319</v>
          </cell>
          <cell r="O4583">
            <v>75.34119883549846</v>
          </cell>
          <cell r="P4583"/>
          <cell r="Q4583">
            <v>28803.266986435494</v>
          </cell>
        </row>
        <row r="4584">
          <cell r="D4584">
            <v>43664</v>
          </cell>
          <cell r="F4584">
            <v>7938.4117181347101</v>
          </cell>
          <cell r="G4584">
            <v>359321.25261988112</v>
          </cell>
          <cell r="H4584">
            <v>0.69305651409670244</v>
          </cell>
          <cell r="I4584">
            <v>72.286061364738345</v>
          </cell>
          <cell r="J4584">
            <v>13742668.550762525</v>
          </cell>
          <cell r="K4584">
            <v>0.65959654661455158</v>
          </cell>
          <cell r="L4584">
            <v>86.745542570777459</v>
          </cell>
          <cell r="M4584">
            <v>22248654.314628061</v>
          </cell>
          <cell r="N4584">
            <v>0.75677016547993803</v>
          </cell>
          <cell r="O4584">
            <v>75.33957720909072</v>
          </cell>
          <cell r="P4584"/>
          <cell r="Q4584">
            <v>28803.266986435494</v>
          </cell>
        </row>
        <row r="4585">
          <cell r="D4585">
            <v>43665</v>
          </cell>
          <cell r="F4585">
            <v>9774.0342381328519</v>
          </cell>
          <cell r="G4585">
            <v>369095.28685801395</v>
          </cell>
          <cell r="H4585">
            <v>0.67443973416340564</v>
          </cell>
          <cell r="I4585">
            <v>74.491941021136029</v>
          </cell>
          <cell r="J4585">
            <v>13752442.585000658</v>
          </cell>
          <cell r="K4585">
            <v>0.65915441637728489</v>
          </cell>
          <cell r="L4585">
            <v>86.78330590341227</v>
          </cell>
          <cell r="M4585">
            <v>22250385.463716194</v>
          </cell>
          <cell r="N4585">
            <v>0.75680880879213996</v>
          </cell>
          <cell r="O4585">
            <v>75.334968756938935</v>
          </cell>
          <cell r="P4585"/>
          <cell r="Q4585">
            <v>28803.266986435494</v>
          </cell>
        </row>
        <row r="4586">
          <cell r="D4586">
            <v>43666</v>
          </cell>
          <cell r="F4586">
            <v>1066.7203581328504</v>
          </cell>
          <cell r="G4586">
            <v>370162.0072161468</v>
          </cell>
          <cell r="H4586">
            <v>0.64256948246612</v>
          </cell>
          <cell r="I4586">
            <v>78.174478393640157</v>
          </cell>
          <cell r="J4586">
            <v>13753509.305358792</v>
          </cell>
          <cell r="K4586">
            <v>0.65829673912154996</v>
          </cell>
          <cell r="L4586">
            <v>86.856422288911347</v>
          </cell>
          <cell r="M4586">
            <v>22246103.86480033</v>
          </cell>
          <cell r="N4586">
            <v>0.75664294216643779</v>
          </cell>
          <cell r="O4586">
            <v>75.354747773001634</v>
          </cell>
          <cell r="P4586"/>
          <cell r="Q4586">
            <v>28803.266986435494</v>
          </cell>
        </row>
        <row r="4587">
          <cell r="D4587">
            <v>43667</v>
          </cell>
          <cell r="F4587">
            <v>3553.5376941309878</v>
          </cell>
          <cell r="G4587">
            <v>373715.54491027776</v>
          </cell>
          <cell r="H4587">
            <v>0.61784582760843121</v>
          </cell>
          <cell r="I4587">
            <v>80.92045784869849</v>
          </cell>
          <cell r="J4587">
            <v>13757062.843052922</v>
          </cell>
          <cell r="K4587">
            <v>0.65756028839215042</v>
          </cell>
          <cell r="L4587">
            <v>86.919056633266251</v>
          </cell>
          <cell r="M4587">
            <v>22245332.742224459</v>
          </cell>
          <cell r="N4587">
            <v>0.7565964808748854</v>
          </cell>
          <cell r="O4587">
            <v>75.360287372724315</v>
          </cell>
          <cell r="P4587"/>
          <cell r="Q4587">
            <v>28803.266986435494</v>
          </cell>
        </row>
        <row r="4588">
          <cell r="D4588">
            <v>43668</v>
          </cell>
          <cell r="F4588">
            <v>4981.3734981347152</v>
          </cell>
          <cell r="G4588">
            <v>378696.91840841249</v>
          </cell>
          <cell r="H4588">
            <v>0.59762305086426248</v>
          </cell>
          <cell r="I4588">
            <v>83.074932011821772</v>
          </cell>
          <cell r="J4588">
            <v>13762044.216551056</v>
          </cell>
          <cell r="K4588">
            <v>0.65689401656193891</v>
          </cell>
          <cell r="L4588">
            <v>86.975604513702692</v>
          </cell>
          <cell r="M4588">
            <v>22247161.066080593</v>
          </cell>
          <cell r="N4588">
            <v>0.75663843069991599</v>
          </cell>
          <cell r="O4588">
            <v>75.355285691432172</v>
          </cell>
          <cell r="P4588"/>
          <cell r="Q4588">
            <v>28803.266986435494</v>
          </cell>
        </row>
        <row r="4589">
          <cell r="D4589">
            <v>43669</v>
          </cell>
          <cell r="F4589">
            <v>5824.344034132846</v>
          </cell>
          <cell r="G4589">
            <v>384521.26244254533</v>
          </cell>
          <cell r="H4589">
            <v>0.58043123254889084</v>
          </cell>
          <cell r="I4589">
            <v>84.830592267378137</v>
          </cell>
          <cell r="J4589">
            <v>13767868.56058519</v>
          </cell>
          <cell r="K4589">
            <v>0.65626975593743764</v>
          </cell>
          <cell r="L4589">
            <v>87.02848498037639</v>
          </cell>
          <cell r="M4589">
            <v>22191697.250580724</v>
          </cell>
          <cell r="N4589">
            <v>0.75473189258074636</v>
          </cell>
          <cell r="O4589">
            <v>75.582331066707397</v>
          </cell>
          <cell r="P4589"/>
          <cell r="Q4589">
            <v>28803.266986435494</v>
          </cell>
        </row>
        <row r="4590">
          <cell r="D4590">
            <v>43670</v>
          </cell>
          <cell r="F4590">
            <v>4609.1382504418871</v>
          </cell>
          <cell r="G4590">
            <v>389130.4006929872</v>
          </cell>
          <cell r="H4590">
            <v>0.56291415495251917</v>
          </cell>
          <cell r="I4590">
            <v>86.538814379941869</v>
          </cell>
          <cell r="J4590">
            <v>13772477.698835632</v>
          </cell>
          <cell r="K4590">
            <v>0.65558936162152437</v>
          </cell>
          <cell r="L4590">
            <v>87.086007978821712</v>
          </cell>
          <cell r="M4590">
            <v>22141857.496943165</v>
          </cell>
          <cell r="N4590">
            <v>0.75301672369340822</v>
          </cell>
          <cell r="O4590">
            <v>75.786106237623969</v>
          </cell>
          <cell r="P4590"/>
          <cell r="Q4590">
            <v>28803.266986435494</v>
          </cell>
        </row>
        <row r="4591">
          <cell r="D4591">
            <v>43671</v>
          </cell>
          <cell r="F4591">
            <v>2959.7375264400252</v>
          </cell>
          <cell r="G4591">
            <v>392090.1382194272</v>
          </cell>
          <cell r="H4591">
            <v>0.54450786906093196</v>
          </cell>
          <cell r="I4591">
            <v>88.237233590648785</v>
          </cell>
          <cell r="J4591">
            <v>13775437.436362071</v>
          </cell>
          <cell r="K4591">
            <v>0.65483242419625931</v>
          </cell>
          <cell r="L4591">
            <v>87.149863963852212</v>
          </cell>
          <cell r="M4591">
            <v>22096076.472179607</v>
          </cell>
          <cell r="N4591">
            <v>0.75143967510404819</v>
          </cell>
          <cell r="O4591">
            <v>75.973062371342451</v>
          </cell>
          <cell r="P4591"/>
          <cell r="Q4591">
            <v>28803.266986435494</v>
          </cell>
        </row>
        <row r="4592">
          <cell r="D4592">
            <v>43672</v>
          </cell>
          <cell r="F4592">
            <v>1843.5410324400291</v>
          </cell>
          <cell r="G4592">
            <v>393933.67925186723</v>
          </cell>
          <cell r="H4592">
            <v>0.52602697336299864</v>
          </cell>
          <cell r="I4592">
            <v>89.834548643183822</v>
          </cell>
          <cell r="J4592">
            <v>13777280.97739451</v>
          </cell>
          <cell r="K4592">
            <v>0.65402456950429</v>
          </cell>
          <cell r="L4592">
            <v>87.217854287996374</v>
          </cell>
          <cell r="M4592">
            <v>22049697.442664046</v>
          </cell>
          <cell r="N4592">
            <v>0.74984237454896807</v>
          </cell>
          <cell r="O4592">
            <v>76.16201255660468</v>
          </cell>
          <cell r="P4592"/>
          <cell r="Q4592">
            <v>28803.266986435494</v>
          </cell>
        </row>
        <row r="4593">
          <cell r="D4593">
            <v>43673</v>
          </cell>
          <cell r="F4593">
            <v>5826.7309124418898</v>
          </cell>
          <cell r="G4593">
            <v>399760.41016430914</v>
          </cell>
          <cell r="H4593">
            <v>0.51403686686545957</v>
          </cell>
          <cell r="I4593">
            <v>90.809365221809486</v>
          </cell>
          <cell r="J4593">
            <v>13783107.708306951</v>
          </cell>
          <cell r="K4593">
            <v>0.65340774975825844</v>
          </cell>
          <cell r="L4593">
            <v>87.269654514330014</v>
          </cell>
          <cell r="M4593">
            <v>22006858.526262492</v>
          </cell>
          <cell r="N4593">
            <v>0.74836554454775406</v>
          </cell>
          <cell r="O4593">
            <v>76.336341611912957</v>
          </cell>
          <cell r="P4593"/>
          <cell r="Q4593">
            <v>28803.266986435494</v>
          </cell>
        </row>
        <row r="4594">
          <cell r="D4594">
            <v>43674</v>
          </cell>
          <cell r="F4594">
            <v>4917.3575944381664</v>
          </cell>
          <cell r="G4594">
            <v>404677.76775874733</v>
          </cell>
          <cell r="H4594">
            <v>0.50177562936737685</v>
          </cell>
          <cell r="I4594">
            <v>91.753963932727558</v>
          </cell>
          <cell r="J4594">
            <v>13788025.065901389</v>
          </cell>
          <cell r="K4594">
            <v>0.65274956085453029</v>
          </cell>
          <cell r="L4594">
            <v>87.324821380961765</v>
          </cell>
          <cell r="M4594">
            <v>21970653.197558928</v>
          </cell>
          <cell r="N4594">
            <v>0.74711436936538922</v>
          </cell>
          <cell r="O4594">
            <v>76.483751180907745</v>
          </cell>
          <cell r="P4594"/>
          <cell r="Q4594">
            <v>28803.266986435494</v>
          </cell>
        </row>
        <row r="4595">
          <cell r="D4595">
            <v>43675</v>
          </cell>
          <cell r="F4595">
            <v>4016.3785144418944</v>
          </cell>
          <cell r="G4595">
            <v>408694.14627318922</v>
          </cell>
          <cell r="H4595">
            <v>0.48928135833563846</v>
          </cell>
          <cell r="I4595">
            <v>92.660517080502686</v>
          </cell>
          <cell r="J4595">
            <v>13792041.444415832</v>
          </cell>
          <cell r="K4595">
            <v>0.65205056865228661</v>
          </cell>
          <cell r="L4595">
            <v>87.383286375317496</v>
          </cell>
          <cell r="M4595">
            <v>21937945.146065369</v>
          </cell>
          <cell r="N4595">
            <v>0.7459821831861787</v>
          </cell>
          <cell r="O4595">
            <v>76.616915467791856</v>
          </cell>
          <cell r="P4595"/>
          <cell r="Q4595">
            <v>28803.266986435494</v>
          </cell>
        </row>
        <row r="4596">
          <cell r="D4596">
            <v>43676</v>
          </cell>
          <cell r="F4596">
            <v>3702.8108184390949</v>
          </cell>
          <cell r="G4596">
            <v>412396.95709162834</v>
          </cell>
          <cell r="H4596">
            <v>0.47725715429646798</v>
          </cell>
          <cell r="I4596">
            <v>93.478347827342517</v>
          </cell>
          <cell r="J4596">
            <v>13795744.255234271</v>
          </cell>
          <cell r="K4596">
            <v>0.65133867307757476</v>
          </cell>
          <cell r="L4596">
            <v>87.442701290120695</v>
          </cell>
          <cell r="M4596">
            <v>21898646.047651809</v>
          </cell>
          <cell r="N4596">
            <v>0.74462594028845075</v>
          </cell>
          <cell r="O4596">
            <v>76.776145904662684</v>
          </cell>
          <cell r="P4596"/>
          <cell r="Q4596">
            <v>28803.266986435494</v>
          </cell>
        </row>
        <row r="4597">
          <cell r="D4597">
            <v>43677</v>
          </cell>
          <cell r="E4597" t="str">
            <v>*</v>
          </cell>
          <cell r="F4597">
            <v>2433.693922534032</v>
          </cell>
          <cell r="G4597">
            <v>414830.65101416234</v>
          </cell>
          <cell r="H4597">
            <v>0.464587364689726</v>
          </cell>
          <cell r="I4597">
            <v>94.281178989828561</v>
          </cell>
          <cell r="J4597">
            <v>13798177.949156806</v>
          </cell>
          <cell r="K4597">
            <v>0.65056887360937921</v>
          </cell>
          <cell r="L4597">
            <v>87.506801595088675</v>
          </cell>
          <cell r="M4597">
            <v>21866359.739494342</v>
          </cell>
          <cell r="N4597">
            <v>0.74350822145169282</v>
          </cell>
          <cell r="O4597">
            <v>76.907134532900542</v>
          </cell>
          <cell r="P4597"/>
          <cell r="Q4597">
            <v>28803.266986435494</v>
          </cell>
        </row>
        <row r="4598">
          <cell r="D4598">
            <v>43678</v>
          </cell>
          <cell r="F4598">
            <v>7921.4282285340305</v>
          </cell>
          <cell r="G4598">
            <v>7921.4282285340305</v>
          </cell>
          <cell r="H4598">
            <v>0.44764545540267053</v>
          </cell>
          <cell r="I4598">
            <v>96.244571017304082</v>
          </cell>
          <cell r="J4598">
            <v>13806099.377385341</v>
          </cell>
          <cell r="K4598">
            <v>0.65039970848828066</v>
          </cell>
          <cell r="L4598">
            <v>87.626436933465484</v>
          </cell>
          <cell r="M4598">
            <v>21824056.035739668</v>
          </cell>
          <cell r="N4598">
            <v>0.74205216580964073</v>
          </cell>
          <cell r="O4598">
            <v>76.727432707619684</v>
          </cell>
          <cell r="P4598"/>
          <cell r="Q4598">
            <v>17695.763763330218</v>
          </cell>
        </row>
        <row r="4599">
          <cell r="D4599">
            <v>43679</v>
          </cell>
          <cell r="F4599">
            <v>8069.7212285349669</v>
          </cell>
          <cell r="G4599">
            <v>15991.149457068997</v>
          </cell>
          <cell r="H4599">
            <v>0.45183552603155841</v>
          </cell>
          <cell r="I4599">
            <v>96.048402078876805</v>
          </cell>
          <cell r="J4599">
            <v>13814169.098613875</v>
          </cell>
          <cell r="K4599">
            <v>0.6502378053816924</v>
          </cell>
          <cell r="L4599">
            <v>87.639939214926471</v>
          </cell>
          <cell r="M4599">
            <v>21770599.874854993</v>
          </cell>
          <cell r="N4599">
            <v>0.7402169873063037</v>
          </cell>
          <cell r="O4599">
            <v>76.94096527099272</v>
          </cell>
          <cell r="P4599"/>
          <cell r="Q4599">
            <v>17695.763763330218</v>
          </cell>
        </row>
        <row r="4600">
          <cell r="D4600">
            <v>43680</v>
          </cell>
          <cell r="F4600">
            <v>2303.7371005331006</v>
          </cell>
          <cell r="G4600">
            <v>18294.886557602098</v>
          </cell>
          <cell r="H4600">
            <v>0.34461894952721972</v>
          </cell>
          <cell r="I4600">
            <v>99.26301159139679</v>
          </cell>
          <cell r="J4600">
            <v>13816472.835714407</v>
          </cell>
          <cell r="K4600">
            <v>0.64980499073885745</v>
          </cell>
          <cell r="L4600">
            <v>87.676000587634888</v>
          </cell>
          <cell r="M4600">
            <v>21699860.22291632</v>
          </cell>
          <cell r="N4600">
            <v>0.73779425808667831</v>
          </cell>
          <cell r="O4600">
            <v>77.221982689906937</v>
          </cell>
          <cell r="P4600"/>
          <cell r="Q4600">
            <v>17695.763763330218</v>
          </cell>
        </row>
        <row r="4601">
          <cell r="D4601">
            <v>43681</v>
          </cell>
          <cell r="F4601">
            <v>2257.9301045358952</v>
          </cell>
          <cell r="G4601">
            <v>20552.816662137993</v>
          </cell>
          <cell r="H4601">
            <v>0.2903635149211285</v>
          </cell>
          <cell r="I4601">
            <v>99.794927774956193</v>
          </cell>
          <cell r="J4601">
            <v>13818730.765818942</v>
          </cell>
          <cell r="K4601">
            <v>0.64937074335368616</v>
          </cell>
          <cell r="L4601">
            <v>87.712131248146591</v>
          </cell>
          <cell r="M4601">
            <v>21654260.148839641</v>
          </cell>
          <cell r="N4601">
            <v>0.73622636816746834</v>
          </cell>
          <cell r="O4601">
            <v>77.403301745175796</v>
          </cell>
          <cell r="P4601"/>
          <cell r="Q4601">
            <v>17695.763763330218</v>
          </cell>
        </row>
        <row r="4602">
          <cell r="D4602">
            <v>43682</v>
          </cell>
          <cell r="F4602">
            <v>8611.6978425331035</v>
          </cell>
          <cell r="G4602">
            <v>29164.514504671097</v>
          </cell>
          <cell r="H4602">
            <v>0.32962142685366114</v>
          </cell>
          <cell r="I4602">
            <v>99.462617216978458</v>
          </cell>
          <cell r="J4602">
            <v>13827342.463661475</v>
          </cell>
          <cell r="K4602">
            <v>0.64923554618520118</v>
          </cell>
          <cell r="L4602">
            <v>87.723369797187601</v>
          </cell>
          <cell r="M4602">
            <v>21624611.362014964</v>
          </cell>
          <cell r="N4602">
            <v>0.73520087001005796</v>
          </cell>
          <cell r="O4602">
            <v>77.5216609005641</v>
          </cell>
          <cell r="P4602"/>
          <cell r="Q4602">
            <v>17695.763763330218</v>
          </cell>
        </row>
        <row r="4603">
          <cell r="D4603">
            <v>43683</v>
          </cell>
          <cell r="F4603">
            <v>12310.531754534037</v>
          </cell>
          <cell r="G4603">
            <v>41475.046259205134</v>
          </cell>
          <cell r="H4603">
            <v>0.39063065049454732</v>
          </cell>
          <cell r="I4603">
            <v>98.312327957364062</v>
          </cell>
          <cell r="J4603">
            <v>13839652.99541601</v>
          </cell>
          <cell r="K4603">
            <v>0.64927410075253211</v>
          </cell>
          <cell r="L4603">
            <v>87.720165364220122</v>
          </cell>
          <cell r="M4603">
            <v>21581978.124260291</v>
          </cell>
          <cell r="N4603">
            <v>0.73373398129215894</v>
          </cell>
          <cell r="O4603">
            <v>77.690636699364219</v>
          </cell>
          <cell r="P4603"/>
          <cell r="Q4603">
            <v>17695.763763330218</v>
          </cell>
        </row>
        <row r="4604">
          <cell r="D4604">
            <v>43684</v>
          </cell>
          <cell r="F4604">
            <v>13944.449399182115</v>
          </cell>
          <cell r="G4604">
            <v>55419.495658387248</v>
          </cell>
          <cell r="H4604">
            <v>0.44739921453670545</v>
          </cell>
          <cell r="I4604">
            <v>96.255903250125144</v>
          </cell>
          <cell r="J4604">
            <v>13853597.444815192</v>
          </cell>
          <cell r="K4604">
            <v>0.64938918146054581</v>
          </cell>
          <cell r="L4604">
            <v>87.710598164271204</v>
          </cell>
          <cell r="M4604">
            <v>21554823.106176257</v>
          </cell>
          <cell r="N4604">
            <v>0.73279337102265019</v>
          </cell>
          <cell r="O4604">
            <v>77.798784022108222</v>
          </cell>
          <cell r="P4604"/>
          <cell r="Q4604">
            <v>17695.763763330218</v>
          </cell>
        </row>
        <row r="4605">
          <cell r="D4605">
            <v>43685</v>
          </cell>
          <cell r="F4605">
            <v>7549.320259181186</v>
          </cell>
          <cell r="G4605">
            <v>62968.815917568434</v>
          </cell>
          <cell r="H4605">
            <v>0.44480148440989181</v>
          </cell>
          <cell r="I4605">
            <v>96.374131076028874</v>
          </cell>
          <cell r="J4605">
            <v>13861146.765074374</v>
          </cell>
          <cell r="K4605">
            <v>0.64920454735256705</v>
          </cell>
          <cell r="L4605">
            <v>87.725945953738488</v>
          </cell>
          <cell r="M4605">
            <v>21521426.640025411</v>
          </cell>
          <cell r="N4605">
            <v>0.73164062169037336</v>
          </cell>
          <cell r="O4605">
            <v>77.931101647278894</v>
          </cell>
          <cell r="P4605"/>
          <cell r="Q4605">
            <v>17695.763763330218</v>
          </cell>
        </row>
        <row r="4606">
          <cell r="D4606">
            <v>43686</v>
          </cell>
          <cell r="F4606">
            <v>9396.019359181184</v>
          </cell>
          <cell r="G4606">
            <v>72364.835276749625</v>
          </cell>
          <cell r="H4606">
            <v>0.4543763897681582</v>
          </cell>
          <cell r="I4606">
            <v>95.92636425800103</v>
          </cell>
          <cell r="J4606">
            <v>13870542.784433555</v>
          </cell>
          <cell r="K4606">
            <v>0.64910663993170059</v>
          </cell>
          <cell r="L4606">
            <v>87.73408086282906</v>
          </cell>
          <cell r="M4606">
            <v>21494932.890438568</v>
          </cell>
          <cell r="N4606">
            <v>0.73072258572045579</v>
          </cell>
          <cell r="O4606">
            <v>78.036302512590751</v>
          </cell>
          <cell r="P4606"/>
          <cell r="Q4606">
            <v>17695.763763330218</v>
          </cell>
        </row>
        <row r="4607">
          <cell r="D4607">
            <v>43687</v>
          </cell>
          <cell r="F4607">
            <v>7889.7993671830482</v>
          </cell>
          <cell r="G4607">
            <v>80254.634643932673</v>
          </cell>
          <cell r="H4607">
            <v>0.45352455942161224</v>
          </cell>
          <cell r="I4607">
            <v>95.96753753091528</v>
          </cell>
          <cell r="J4607">
            <v>13878432.583800739</v>
          </cell>
          <cell r="K4607">
            <v>0.6489384655370799</v>
          </cell>
          <cell r="L4607">
            <v>87.74804813013192</v>
          </cell>
          <cell r="M4607">
            <v>21475558.938701723</v>
          </cell>
          <cell r="N4607">
            <v>0.73004662591511738</v>
          </cell>
          <cell r="O4607">
            <v>78.113662849879859</v>
          </cell>
          <cell r="P4607"/>
          <cell r="Q4607">
            <v>17695.763763330218</v>
          </cell>
        </row>
        <row r="4608">
          <cell r="D4608">
            <v>43688</v>
          </cell>
          <cell r="F4608">
            <v>1068.5600271802541</v>
          </cell>
          <cell r="G4608">
            <v>81323.194671112928</v>
          </cell>
          <cell r="H4608">
            <v>0.41778460631882836</v>
          </cell>
          <cell r="I4608">
            <v>97.463225871415972</v>
          </cell>
          <cell r="J4608">
            <v>13879501.143827919</v>
          </cell>
          <cell r="K4608">
            <v>0.64845188013641841</v>
          </cell>
          <cell r="L4608">
            <v>87.788417631053179</v>
          </cell>
          <cell r="M4608">
            <v>21438080.358640879</v>
          </cell>
          <cell r="N4608">
            <v>0.72875525864280333</v>
          </cell>
          <cell r="O4608">
            <v>78.261215314530958</v>
          </cell>
          <cell r="P4608"/>
          <cell r="Q4608">
            <v>17695.763763330218</v>
          </cell>
        </row>
        <row r="4609">
          <cell r="D4609">
            <v>43689</v>
          </cell>
          <cell r="F4609">
            <v>2495.866081181186</v>
          </cell>
          <cell r="G4609">
            <v>83819.060752294114</v>
          </cell>
          <cell r="H4609">
            <v>0.39472281743680621</v>
          </cell>
          <cell r="I4609">
            <v>98.199224405585781</v>
          </cell>
          <cell r="J4609">
            <v>13881997.009909101</v>
          </cell>
          <cell r="K4609">
            <v>0.64803272745501261</v>
          </cell>
          <cell r="L4609">
            <v>87.823141844643516</v>
          </cell>
          <cell r="M4609">
            <v>21411602.075312033</v>
          </cell>
          <cell r="N4609">
            <v>0.72783788235278191</v>
          </cell>
          <cell r="O4609">
            <v>78.365843653634002</v>
          </cell>
          <cell r="P4609"/>
          <cell r="Q4609">
            <v>17695.763763330218</v>
          </cell>
        </row>
        <row r="4610">
          <cell r="D4610">
            <v>43690</v>
          </cell>
          <cell r="F4610">
            <v>7113.6923491811831</v>
          </cell>
          <cell r="G4610">
            <v>90932.753101475304</v>
          </cell>
          <cell r="H4610">
            <v>0.39528258035105973</v>
          </cell>
          <cell r="I4610">
            <v>98.183356081824201</v>
          </cell>
          <cell r="J4610">
            <v>13889110.702258281</v>
          </cell>
          <cell r="K4610">
            <v>0.64782965592276431</v>
          </cell>
          <cell r="L4610">
            <v>87.839948158653343</v>
          </cell>
          <cell r="M4610">
            <v>21386030.044835187</v>
          </cell>
          <cell r="N4610">
            <v>0.72695135487569229</v>
          </cell>
          <cell r="O4610">
            <v>78.466800982467618</v>
          </cell>
          <cell r="P4610"/>
          <cell r="Q4610">
            <v>17695.763763330218</v>
          </cell>
        </row>
        <row r="4611">
          <cell r="D4611">
            <v>43691</v>
          </cell>
          <cell r="F4611">
            <v>12498.108670538379</v>
          </cell>
          <cell r="G4611">
            <v>103430.86177201368</v>
          </cell>
          <cell r="H4611">
            <v>0.41749645829418697</v>
          </cell>
          <cell r="I4611">
            <v>97.47349158531928</v>
          </cell>
          <cell r="J4611">
            <v>13901608.81092882</v>
          </cell>
          <cell r="K4611">
            <v>0.64787785749591076</v>
          </cell>
          <cell r="L4611">
            <v>87.835959969066053</v>
          </cell>
          <cell r="M4611">
            <v>21369004.327993698</v>
          </cell>
          <cell r="N4611">
            <v>0.72635536787092703</v>
          </cell>
          <cell r="O4611">
            <v>78.534586773434057</v>
          </cell>
          <cell r="P4611"/>
          <cell r="Q4611">
            <v>17695.763763330218</v>
          </cell>
        </row>
        <row r="4612">
          <cell r="D4612">
            <v>43692</v>
          </cell>
          <cell r="F4612">
            <v>6764.5505145355855</v>
          </cell>
          <cell r="G4612">
            <v>110195.41228654927</v>
          </cell>
          <cell r="H4612">
            <v>0.41514799346082326</v>
          </cell>
          <cell r="I4612">
            <v>97.556125661294971</v>
          </cell>
          <cell r="J4612">
            <v>13908373.361443356</v>
          </cell>
          <cell r="K4612">
            <v>0.64765899007058758</v>
          </cell>
          <cell r="L4612">
            <v>87.854064016604553</v>
          </cell>
          <cell r="M4612">
            <v>21349103.861372054</v>
          </cell>
          <cell r="N4612">
            <v>0.72566169566756433</v>
          </cell>
          <cell r="O4612">
            <v>78.613396461520551</v>
          </cell>
          <cell r="P4612"/>
          <cell r="Q4612">
            <v>17695.763763330218</v>
          </cell>
        </row>
        <row r="4613">
          <cell r="D4613">
            <v>43693</v>
          </cell>
          <cell r="F4613">
            <v>10198.750332538373</v>
          </cell>
          <cell r="G4613">
            <v>120394.16261908764</v>
          </cell>
          <cell r="H4613">
            <v>0.42522240149282459</v>
          </cell>
          <cell r="I4613">
            <v>97.188552096137187</v>
          </cell>
          <cell r="J4613">
            <v>13918572.111775894</v>
          </cell>
          <cell r="K4613">
            <v>0.64760026874738297</v>
          </cell>
          <cell r="L4613">
            <v>87.858919081422599</v>
          </cell>
          <cell r="M4613">
            <v>21324380.083552409</v>
          </cell>
          <cell r="N4613">
            <v>0.72480411467928485</v>
          </cell>
          <cell r="O4613">
            <v>78.7106987405908</v>
          </cell>
          <cell r="P4613"/>
          <cell r="Q4613">
            <v>17695.763763330218</v>
          </cell>
        </row>
        <row r="4614">
          <cell r="D4614">
            <v>43694</v>
          </cell>
          <cell r="F4614">
            <v>6507.0074045346482</v>
          </cell>
          <cell r="G4614">
            <v>126901.17002362228</v>
          </cell>
          <cell r="H4614">
            <v>0.42183964518901795</v>
          </cell>
          <cell r="I4614">
            <v>97.315798703765182</v>
          </cell>
          <cell r="J4614">
            <v>13925079.119180428</v>
          </cell>
          <cell r="K4614">
            <v>0.64737001674401906</v>
          </cell>
          <cell r="L4614">
            <v>87.87794733972764</v>
          </cell>
          <cell r="M4614">
            <v>21310040.951308765</v>
          </cell>
          <cell r="N4614">
            <v>0.72429953451139772</v>
          </cell>
          <cell r="O4614">
            <v>78.76788179951501</v>
          </cell>
          <cell r="P4614"/>
          <cell r="Q4614">
            <v>17695.763763330218</v>
          </cell>
        </row>
        <row r="4615">
          <cell r="D4615">
            <v>43695</v>
          </cell>
          <cell r="F4615">
            <v>5232.4443865365174</v>
          </cell>
          <cell r="G4615">
            <v>132133.6144101588</v>
          </cell>
          <cell r="H4615">
            <v>0.41483128133365493</v>
          </cell>
          <cell r="I4615">
            <v>97.567129175048308</v>
          </cell>
          <cell r="J4615">
            <v>13930311.563566964</v>
          </cell>
          <cell r="K4615">
            <v>0.64708093817482559</v>
          </cell>
          <cell r="L4615">
            <v>87.901816941267867</v>
          </cell>
          <cell r="M4615">
            <v>21293016.629515119</v>
          </cell>
          <cell r="N4615">
            <v>0.72370371450625592</v>
          </cell>
          <cell r="O4615">
            <v>78.835340354669341</v>
          </cell>
          <cell r="P4615"/>
          <cell r="Q4615">
            <v>17695.763763330218</v>
          </cell>
        </row>
        <row r="4616">
          <cell r="D4616">
            <v>43696</v>
          </cell>
          <cell r="F4616">
            <v>10958.338302537442</v>
          </cell>
          <cell r="G4616">
            <v>143091.95271269625</v>
          </cell>
          <cell r="H4616">
            <v>0.42559086494688098</v>
          </cell>
          <cell r="I4616">
            <v>97.174456051784446</v>
          </cell>
          <cell r="J4616">
            <v>13941269.901869502</v>
          </cell>
          <cell r="K4616">
            <v>0.64705809116280266</v>
          </cell>
          <cell r="L4616">
            <v>87.903702492585353</v>
          </cell>
          <cell r="M4616">
            <v>21282411.415823475</v>
          </cell>
          <cell r="N4616">
            <v>0.7233260892585025</v>
          </cell>
          <cell r="O4616">
            <v>78.878058636499802</v>
          </cell>
          <cell r="P4616"/>
          <cell r="Q4616">
            <v>17695.763763330218</v>
          </cell>
        </row>
        <row r="4617">
          <cell r="D4617">
            <v>43697</v>
          </cell>
          <cell r="F4617">
            <v>9732.4790045374466</v>
          </cell>
          <cell r="G4617">
            <v>152824.4317172337</v>
          </cell>
          <cell r="H4617">
            <v>0.43181078183785954</v>
          </cell>
          <cell r="I4617">
            <v>96.929451535586949</v>
          </cell>
          <cell r="J4617">
            <v>13951002.38087404</v>
          </cell>
          <cell r="K4617">
            <v>0.64697843236302666</v>
          </cell>
          <cell r="L4617">
            <v>87.910275592649299</v>
          </cell>
          <cell r="M4617">
            <v>21240093.294353828</v>
          </cell>
          <cell r="N4617">
            <v>0.72187067979128972</v>
          </cell>
          <cell r="O4617">
            <v>79.042434161557779</v>
          </cell>
          <cell r="P4617"/>
          <cell r="Q4617">
            <v>17695.763763330218</v>
          </cell>
        </row>
        <row r="4618">
          <cell r="D4618">
            <v>43698</v>
          </cell>
          <cell r="F4618">
            <v>13338.055306264454</v>
          </cell>
          <cell r="G4618">
            <v>166162.48702349816</v>
          </cell>
          <cell r="H4618">
            <v>0.44714088003750924</v>
          </cell>
          <cell r="I4618">
            <v>96.267768688314064</v>
          </cell>
          <cell r="J4618">
            <v>13964340.436180305</v>
          </cell>
          <cell r="K4618">
            <v>0.64706597587384262</v>
          </cell>
          <cell r="L4618">
            <v>87.903051787571158</v>
          </cell>
          <cell r="M4618">
            <v>21203814.094669912</v>
          </cell>
          <cell r="N4618">
            <v>0.72062057474935703</v>
          </cell>
          <cell r="O4618">
            <v>79.183282969130659</v>
          </cell>
          <cell r="P4618"/>
          <cell r="Q4618">
            <v>17695.763763330218</v>
          </cell>
        </row>
        <row r="4619">
          <cell r="D4619">
            <v>43699</v>
          </cell>
          <cell r="F4619">
            <v>16765.228846264457</v>
          </cell>
          <cell r="G4619">
            <v>182927.71586976261</v>
          </cell>
          <cell r="H4619">
            <v>0.46988060459581399</v>
          </cell>
          <cell r="I4619">
            <v>95.130901141394759</v>
          </cell>
          <cell r="J4619">
            <v>13981105.66502657</v>
          </cell>
          <cell r="K4619">
            <v>0.6473120508499014</v>
          </cell>
          <cell r="L4619">
            <v>87.882735458742431</v>
          </cell>
          <cell r="M4619">
            <v>21173060.882422931</v>
          </cell>
          <cell r="N4619">
            <v>0.71955832763144278</v>
          </cell>
          <cell r="O4619">
            <v>79.30271685961921</v>
          </cell>
          <cell r="P4619"/>
          <cell r="Q4619">
            <v>17695.763763330218</v>
          </cell>
        </row>
        <row r="4620">
          <cell r="D4620">
            <v>43700</v>
          </cell>
          <cell r="F4620">
            <v>17646.445842265384</v>
          </cell>
          <cell r="G4620">
            <v>200574.161712028</v>
          </cell>
          <cell r="H4620">
            <v>0.49280810047210716</v>
          </cell>
          <cell r="I4620">
            <v>93.793484096783502</v>
          </cell>
          <cell r="J4620">
            <v>13998752.110868836</v>
          </cell>
          <cell r="K4620">
            <v>0.64759848905800521</v>
          </cell>
          <cell r="L4620">
            <v>87.859066211276726</v>
          </cell>
          <cell r="M4620">
            <v>21142387.634847954</v>
          </cell>
          <cell r="N4620">
            <v>0.718498848462226</v>
          </cell>
          <cell r="O4620">
            <v>79.421609534806265</v>
          </cell>
          <cell r="P4620"/>
          <cell r="Q4620">
            <v>17695.763763330218</v>
          </cell>
        </row>
        <row r="4621">
          <cell r="D4621">
            <v>43701</v>
          </cell>
          <cell r="F4621">
            <v>9763.7813182635218</v>
          </cell>
          <cell r="G4621">
            <v>210337.94303029153</v>
          </cell>
          <cell r="H4621">
            <v>0.49526435122041551</v>
          </cell>
          <cell r="I4621">
            <v>93.638806780346158</v>
          </cell>
          <cell r="J4621">
            <v>14008515.8921871</v>
          </cell>
          <cell r="K4621">
            <v>0.64752009576272129</v>
          </cell>
          <cell r="L4621">
            <v>87.865546271551096</v>
          </cell>
          <cell r="M4621">
            <v>21122053.851602972</v>
          </cell>
          <cell r="N4621">
            <v>0.7177907856357959</v>
          </cell>
          <cell r="O4621">
            <v>79.500937932507298</v>
          </cell>
          <cell r="P4621"/>
          <cell r="Q4621">
            <v>17695.763763330218</v>
          </cell>
        </row>
        <row r="4622">
          <cell r="D4622">
            <v>43702</v>
          </cell>
          <cell r="F4622">
            <v>6192.917272266317</v>
          </cell>
          <cell r="G4622">
            <v>216530.86030255785</v>
          </cell>
          <cell r="H4622">
            <v>0.48945242081330365</v>
          </cell>
          <cell r="I4622">
            <v>94.001245206644995</v>
          </cell>
          <cell r="J4622">
            <v>14014708.809459366</v>
          </cell>
          <cell r="K4622">
            <v>0.64727690831950158</v>
          </cell>
          <cell r="L4622">
            <v>87.8856378752198</v>
          </cell>
          <cell r="M4622">
            <v>21117165.699831996</v>
          </cell>
          <cell r="N4622">
            <v>0.7176076328861708</v>
          </cell>
          <cell r="O4622">
            <v>79.521440685515614</v>
          </cell>
          <cell r="P4622"/>
          <cell r="Q4622">
            <v>17695.763763330218</v>
          </cell>
        </row>
        <row r="4623">
          <cell r="D4623">
            <v>43703</v>
          </cell>
          <cell r="F4623">
            <v>21388.717054264453</v>
          </cell>
          <cell r="G4623">
            <v>237919.57735682229</v>
          </cell>
          <cell r="H4623">
            <v>0.51711545755515254</v>
          </cell>
          <cell r="I4623">
            <v>92.166771082496666</v>
          </cell>
          <cell r="J4623">
            <v>14036097.526513631</v>
          </cell>
          <cell r="K4623">
            <v>0.64773537116804158</v>
          </cell>
          <cell r="L4623">
            <v>87.847747462822269</v>
          </cell>
          <cell r="M4623">
            <v>21125038.291037016</v>
          </cell>
          <cell r="N4623">
            <v>0.71785811658814547</v>
          </cell>
          <cell r="O4623">
            <v>79.493398921872242</v>
          </cell>
          <cell r="P4623"/>
          <cell r="Q4623">
            <v>17695.763763330218</v>
          </cell>
        </row>
        <row r="4624">
          <cell r="D4624">
            <v>43704</v>
          </cell>
          <cell r="F4624">
            <v>26498.922198264452</v>
          </cell>
          <cell r="G4624">
            <v>264418.49955508672</v>
          </cell>
          <cell r="H4624">
            <v>0.55342498307948018</v>
          </cell>
          <cell r="I4624">
            <v>89.351323369113203</v>
          </cell>
          <cell r="J4624">
            <v>14062596.448711894</v>
          </cell>
          <cell r="K4624">
            <v>0.64842871827664739</v>
          </cell>
          <cell r="L4624">
            <v>87.790337674797186</v>
          </cell>
          <cell r="M4624">
            <v>21105047.881676037</v>
          </cell>
          <cell r="N4624">
            <v>0.71716178745061143</v>
          </cell>
          <cell r="O4624">
            <v>79.571321003737381</v>
          </cell>
          <cell r="P4624"/>
          <cell r="Q4624">
            <v>17695.763763330218</v>
          </cell>
        </row>
        <row r="4625">
          <cell r="D4625">
            <v>43705</v>
          </cell>
          <cell r="F4625">
            <v>22003.050261266646</v>
          </cell>
          <cell r="G4625">
            <v>286421.54981635336</v>
          </cell>
          <cell r="H4625">
            <v>0.57806722567507141</v>
          </cell>
          <cell r="I4625">
            <v>87.195624201398957</v>
          </cell>
          <cell r="J4625">
            <v>14084599.498973161</v>
          </cell>
          <cell r="K4625">
            <v>0.64891379842098373</v>
          </cell>
          <cell r="L4625">
            <v>87.750096155810525</v>
          </cell>
          <cell r="M4625">
            <v>21086299.505928062</v>
          </cell>
          <cell r="N4625">
            <v>0.71650769539852555</v>
          </cell>
          <cell r="O4625">
            <v>79.644424475221015</v>
          </cell>
          <cell r="P4625"/>
          <cell r="Q4625">
            <v>17695.763763330218</v>
          </cell>
        </row>
        <row r="4626">
          <cell r="D4626">
            <v>43706</v>
          </cell>
          <cell r="F4626">
            <v>28383.762925263851</v>
          </cell>
          <cell r="G4626">
            <v>314805.31274161721</v>
          </cell>
          <cell r="H4626">
            <v>0.61344374602664786</v>
          </cell>
          <cell r="I4626">
            <v>83.794687194797831</v>
          </cell>
          <cell r="J4626">
            <v>14112983.261898424</v>
          </cell>
          <cell r="K4626">
            <v>0.64969182464514064</v>
          </cell>
          <cell r="L4626">
            <v>87.685421176303208</v>
          </cell>
          <cell r="M4626">
            <v>21079821.42836329</v>
          </cell>
          <cell r="N4626">
            <v>0.7162705664666652</v>
          </cell>
          <cell r="O4626">
            <v>79.670904652824518</v>
          </cell>
          <cell r="P4626"/>
          <cell r="Q4626">
            <v>17695.763763330218</v>
          </cell>
        </row>
        <row r="4627">
          <cell r="D4627">
            <v>43707</v>
          </cell>
          <cell r="F4627">
            <v>25551.797657266645</v>
          </cell>
          <cell r="G4627">
            <v>340357.11039888387</v>
          </cell>
          <cell r="H4627">
            <v>0.64112728701804456</v>
          </cell>
          <cell r="I4627">
            <v>80.917539774972553</v>
          </cell>
          <cell r="J4627">
            <v>14138535.059555691</v>
          </cell>
          <cell r="K4627">
            <v>0.6503383207677973</v>
          </cell>
          <cell r="L4627">
            <v>87.63155732270225</v>
          </cell>
          <cell r="M4627">
            <v>21061512.619868521</v>
          </cell>
          <cell r="N4627">
            <v>0.71563146231602714</v>
          </cell>
          <cell r="O4627">
            <v>79.742214513087902</v>
          </cell>
          <cell r="P4627"/>
          <cell r="Q4627">
            <v>17695.763763330218</v>
          </cell>
        </row>
        <row r="4628">
          <cell r="D4628">
            <v>43708</v>
          </cell>
          <cell r="E4628" t="str">
            <v>*</v>
          </cell>
          <cell r="F4628">
            <v>15919.595253264786</v>
          </cell>
          <cell r="G4628">
            <v>356276.70565214864</v>
          </cell>
          <cell r="H4628">
            <v>0.64946600272414901</v>
          </cell>
          <cell r="I4628">
            <v>80.019226482489273</v>
          </cell>
          <cell r="J4628">
            <v>14154454.654808955</v>
          </cell>
          <cell r="K4628">
            <v>0.65054106769031605</v>
          </cell>
          <cell r="L4628">
            <v>87.614642267539011</v>
          </cell>
          <cell r="M4628">
            <v>21048778.791539755</v>
          </cell>
          <cell r="N4628">
            <v>0.71518181158529914</v>
          </cell>
          <cell r="O4628">
            <v>79.792333925957223</v>
          </cell>
          <cell r="P4628"/>
          <cell r="Q4628">
            <v>17695.763763330218</v>
          </cell>
        </row>
        <row r="4629">
          <cell r="D4629">
            <v>43709</v>
          </cell>
          <cell r="F4629">
            <v>1057.4971092657142</v>
          </cell>
          <cell r="G4629">
            <v>1057.4971092657142</v>
          </cell>
          <cell r="H4629">
            <v>4.7461747715162622E-2</v>
          </cell>
          <cell r="I4629">
            <v>99.99999999999946</v>
          </cell>
          <cell r="J4629">
            <v>14155512.151918221</v>
          </cell>
          <cell r="K4629">
            <v>0.64992412195279192</v>
          </cell>
          <cell r="L4629">
            <v>88.057410928635079</v>
          </cell>
          <cell r="M4629">
            <v>21033541.535666984</v>
          </cell>
          <cell r="N4629">
            <v>0.71467531680763263</v>
          </cell>
          <cell r="O4629">
            <v>79.61868625065766</v>
          </cell>
          <cell r="P4629"/>
          <cell r="Q4629">
            <v>22281.040209732422</v>
          </cell>
        </row>
        <row r="4630">
          <cell r="D4630">
            <v>43710</v>
          </cell>
          <cell r="F4630">
            <v>6801.7746692666478</v>
          </cell>
          <cell r="G4630">
            <v>7859.2717785323621</v>
          </cell>
          <cell r="H4630">
            <v>0.17636680569113217</v>
          </cell>
          <cell r="I4630">
            <v>99.99887195061639</v>
          </cell>
          <cell r="J4630">
            <v>14162313.926587489</v>
          </cell>
          <cell r="K4630">
            <v>0.64957190552583366</v>
          </cell>
          <cell r="L4630">
            <v>88.086740435373855</v>
          </cell>
          <cell r="M4630">
            <v>21011526.313020214</v>
          </cell>
          <cell r="N4630">
            <v>0.71393850150309857</v>
          </cell>
          <cell r="O4630">
            <v>79.700901632591609</v>
          </cell>
          <cell r="P4630"/>
          <cell r="Q4630">
            <v>22281.040209732422</v>
          </cell>
        </row>
        <row r="4631">
          <cell r="D4631">
            <v>43711</v>
          </cell>
          <cell r="F4631">
            <v>7454.9108792647821</v>
          </cell>
          <cell r="G4631">
            <v>15314.182657797144</v>
          </cell>
          <cell r="H4631">
            <v>0.22910633904647273</v>
          </cell>
          <cell r="I4631">
            <v>99.980107977145877</v>
          </cell>
          <cell r="J4631">
            <v>14169768.837466754</v>
          </cell>
          <cell r="K4631">
            <v>0.64925033456771475</v>
          </cell>
          <cell r="L4631">
            <v>88.113487474525343</v>
          </cell>
          <cell r="M4631">
            <v>20979497.254403442</v>
          </cell>
          <cell r="N4631">
            <v>0.71286140336146897</v>
          </cell>
          <cell r="O4631">
            <v>79.820881547403488</v>
          </cell>
          <cell r="P4631"/>
          <cell r="Q4631">
            <v>22281.040209732422</v>
          </cell>
        </row>
        <row r="4632">
          <cell r="D4632">
            <v>43712</v>
          </cell>
          <cell r="F4632">
            <v>9474.9125041668158</v>
          </cell>
          <cell r="G4632">
            <v>24789.09516196396</v>
          </cell>
          <cell r="H4632">
            <v>0.27814113399355578</v>
          </cell>
          <cell r="I4632">
            <v>99.875791742150184</v>
          </cell>
          <cell r="J4632">
            <v>14179243.74997092</v>
          </cell>
          <cell r="K4632">
            <v>0.64902188039890008</v>
          </cell>
          <cell r="L4632">
            <v>88.132471663708017</v>
          </cell>
          <cell r="M4632">
            <v>20955011.768049575</v>
          </cell>
          <cell r="N4632">
            <v>0.71204059811033771</v>
          </cell>
          <cell r="O4632">
            <v>79.912148012824673</v>
          </cell>
          <cell r="P4632"/>
          <cell r="Q4632">
            <v>22281.040209732422</v>
          </cell>
        </row>
        <row r="4633">
          <cell r="D4633">
            <v>43713</v>
          </cell>
          <cell r="F4633">
            <v>7568.1810981686795</v>
          </cell>
          <cell r="G4633">
            <v>32357.276260132639</v>
          </cell>
          <cell r="H4633">
            <v>0.29044672919713044</v>
          </cell>
          <cell r="I4633">
            <v>99.81930145851365</v>
          </cell>
          <cell r="J4633">
            <v>14186811.931069089</v>
          </cell>
          <cell r="K4633">
            <v>0.64870670446599599</v>
          </cell>
          <cell r="L4633">
            <v>88.158638068169608</v>
          </cell>
          <cell r="M4633">
            <v>20925228.397592489</v>
          </cell>
          <cell r="N4633">
            <v>0.71103974484471877</v>
          </cell>
          <cell r="O4633">
            <v>80.023240277199051</v>
          </cell>
          <cell r="P4633"/>
          <cell r="Q4633">
            <v>22281.040209732422</v>
          </cell>
        </row>
        <row r="4634">
          <cell r="D4634">
            <v>43714</v>
          </cell>
          <cell r="F4634">
            <v>4894.8287881677497</v>
          </cell>
          <cell r="G4634">
            <v>37252.105048300393</v>
          </cell>
          <cell r="H4634">
            <v>0.27865324582129525</v>
          </cell>
          <cell r="I4634">
            <v>99.873765758899012</v>
          </cell>
          <cell r="J4634">
            <v>14191706.759857256</v>
          </cell>
          <cell r="K4634">
            <v>0.64827005270308258</v>
          </cell>
          <cell r="L4634">
            <v>88.194843114419726</v>
          </cell>
          <cell r="M4634">
            <v>20903456.47610341</v>
          </cell>
          <cell r="N4634">
            <v>0.71031109362931166</v>
          </cell>
          <cell r="O4634">
            <v>80.103983821978915</v>
          </cell>
          <cell r="P4634"/>
          <cell r="Q4634">
            <v>22281.040209732422</v>
          </cell>
        </row>
        <row r="4635">
          <cell r="D4635">
            <v>43715</v>
          </cell>
          <cell r="F4635">
            <v>8598.2141721677508</v>
          </cell>
          <cell r="G4635">
            <v>45850.31922046814</v>
          </cell>
          <cell r="H4635">
            <v>0.29397395908216806</v>
          </cell>
          <cell r="I4635">
            <v>99.799831449295539</v>
          </cell>
          <cell r="J4635">
            <v>14200304.974029424</v>
          </cell>
          <cell r="K4635">
            <v>0.6480032856589234</v>
          </cell>
          <cell r="L4635">
            <v>88.216935549948559</v>
          </cell>
          <cell r="M4635">
            <v>20887184.802506328</v>
          </cell>
          <cell r="N4635">
            <v>0.7097693239417695</v>
          </cell>
          <cell r="O4635">
            <v>80.163944454644565</v>
          </cell>
          <cell r="P4635"/>
          <cell r="Q4635">
            <v>22281.040209732422</v>
          </cell>
        </row>
        <row r="4636">
          <cell r="D4636">
            <v>43716</v>
          </cell>
          <cell r="F4636">
            <v>9136.0089501677503</v>
          </cell>
          <cell r="G4636">
            <v>54986.32817063589</v>
          </cell>
          <cell r="H4636">
            <v>0.30848160393908419</v>
          </cell>
          <cell r="I4636">
            <v>99.701724555772856</v>
          </cell>
          <cell r="J4636">
            <v>14209440.982979592</v>
          </cell>
          <cell r="K4636">
            <v>0.64776157682680446</v>
          </cell>
          <cell r="L4636">
            <v>88.236935342296292</v>
          </cell>
          <cell r="M4636">
            <v>20867106.177025247</v>
          </cell>
          <cell r="N4636">
            <v>0.70909817082052895</v>
          </cell>
          <cell r="O4636">
            <v>80.238136554656663</v>
          </cell>
          <cell r="P4636"/>
          <cell r="Q4636">
            <v>22281.040209732422</v>
          </cell>
        </row>
        <row r="4637">
          <cell r="D4637">
            <v>43717</v>
          </cell>
          <cell r="F4637">
            <v>19102.409328166817</v>
          </cell>
          <cell r="G4637">
            <v>74088.737498802715</v>
          </cell>
          <cell r="H4637">
            <v>0.36946578197527852</v>
          </cell>
          <cell r="I4637">
            <v>98.83804704105296</v>
          </cell>
          <cell r="J4637">
            <v>14228543.392307758</v>
          </cell>
          <cell r="K4637">
            <v>0.64797423284586886</v>
          </cell>
          <cell r="L4637">
            <v>88.219340353055713</v>
          </cell>
          <cell r="M4637">
            <v>20866746.145918164</v>
          </cell>
          <cell r="N4637">
            <v>0.70909707701136759</v>
          </cell>
          <cell r="O4637">
            <v>80.238257389112192</v>
          </cell>
          <cell r="P4637"/>
          <cell r="Q4637">
            <v>22281.040209732422</v>
          </cell>
        </row>
        <row r="4638">
          <cell r="D4638">
            <v>43718</v>
          </cell>
          <cell r="F4638">
            <v>9252.4961541686789</v>
          </cell>
          <cell r="G4638">
            <v>83341.233652971394</v>
          </cell>
          <cell r="H4638">
            <v>0.37404552421465359</v>
          </cell>
          <cell r="I4638">
            <v>98.734666293318753</v>
          </cell>
          <cell r="J4638">
            <v>14237795.888461927</v>
          </cell>
          <cell r="K4638">
            <v>0.64773834298661992</v>
          </cell>
          <cell r="L4638">
            <v>88.238856913696523</v>
          </cell>
          <cell r="M4638">
            <v>20841018.417489089</v>
          </cell>
          <cell r="N4638">
            <v>0.70823392051001499</v>
          </cell>
          <cell r="O4638">
            <v>80.333530062507336</v>
          </cell>
          <cell r="P4638"/>
          <cell r="Q4638">
            <v>22281.040209732422</v>
          </cell>
        </row>
        <row r="4639">
          <cell r="D4639">
            <v>43719</v>
          </cell>
          <cell r="F4639">
            <v>17113.809906556307</v>
          </cell>
          <cell r="G4639">
            <v>100455.04355952769</v>
          </cell>
          <cell r="H4639">
            <v>0.40986760946828621</v>
          </cell>
          <cell r="I4639">
            <v>97.688260906407095</v>
          </cell>
          <cell r="J4639">
            <v>14254909.698368484</v>
          </cell>
          <cell r="K4639">
            <v>0.64786021355197676</v>
          </cell>
          <cell r="L4639">
            <v>88.228775814658661</v>
          </cell>
          <cell r="M4639">
            <v>20805852.838262398</v>
          </cell>
          <cell r="N4639">
            <v>0.70705000826450415</v>
          </cell>
          <cell r="O4639">
            <v>80.463941353132412</v>
          </cell>
          <cell r="P4639"/>
          <cell r="Q4639">
            <v>22281.040209732422</v>
          </cell>
        </row>
        <row r="4640">
          <cell r="D4640">
            <v>43720</v>
          </cell>
          <cell r="F4640">
            <v>25507.597080556312</v>
          </cell>
          <cell r="G4640">
            <v>125962.64064008401</v>
          </cell>
          <cell r="H4640">
            <v>0.47111295618154897</v>
          </cell>
          <cell r="I4640">
            <v>94.765636587169411</v>
          </cell>
          <cell r="J4640">
            <v>14280417.295449041</v>
          </cell>
          <cell r="K4640">
            <v>0.64836293428691349</v>
          </cell>
          <cell r="L4640">
            <v>88.187146347383617</v>
          </cell>
          <cell r="M4640">
            <v>20776338.88802515</v>
          </cell>
          <cell r="N4640">
            <v>0.70605812242109067</v>
          </cell>
          <cell r="O4640">
            <v>80.572962234539929</v>
          </cell>
          <cell r="P4640"/>
          <cell r="Q4640">
            <v>22281.040209732422</v>
          </cell>
        </row>
        <row r="4641">
          <cell r="D4641">
            <v>43721</v>
          </cell>
          <cell r="F4641">
            <v>20034.511860554449</v>
          </cell>
          <cell r="G4641">
            <v>145997.15250063845</v>
          </cell>
          <cell r="H4641">
            <v>0.50404065908248163</v>
          </cell>
          <cell r="I4641">
            <v>92.544880564713182</v>
          </cell>
          <cell r="J4641">
            <v>14300451.807309596</v>
          </cell>
          <cell r="K4641">
            <v>0.64861639972794694</v>
          </cell>
          <cell r="L4641">
            <v>88.16613012867073</v>
          </cell>
          <cell r="M4641">
            <v>20744500.205531899</v>
          </cell>
          <cell r="N4641">
            <v>0.70498720102290646</v>
          </cell>
          <cell r="O4641">
            <v>80.690424417905973</v>
          </cell>
          <cell r="P4641"/>
          <cell r="Q4641">
            <v>22281.040209732422</v>
          </cell>
        </row>
        <row r="4642">
          <cell r="D4642">
            <v>43722</v>
          </cell>
          <cell r="F4642">
            <v>3637.1299425572397</v>
          </cell>
          <cell r="G4642">
            <v>149634.2824431957</v>
          </cell>
          <cell r="H4642">
            <v>0.47969766810923914</v>
          </cell>
          <cell r="I4642">
            <v>94.231104353165264</v>
          </cell>
          <cell r="J4642">
            <v>14304088.937252153</v>
          </cell>
          <cell r="K4642">
            <v>0.64812637871815104</v>
          </cell>
          <cell r="L4642">
            <v>88.206744049556917</v>
          </cell>
          <cell r="M4642">
            <v>20711428.205186654</v>
          </cell>
          <cell r="N4642">
            <v>0.70387433187556403</v>
          </cell>
          <cell r="O4642">
            <v>80.812215183226613</v>
          </cell>
          <cell r="P4642"/>
          <cell r="Q4642">
            <v>22281.040209732422</v>
          </cell>
        </row>
        <row r="4643">
          <cell r="D4643">
            <v>43723</v>
          </cell>
          <cell r="F4643">
            <v>2674.2494705553763</v>
          </cell>
          <cell r="G4643">
            <v>152308.53191375107</v>
          </cell>
          <cell r="H4643">
            <v>0.45571939334987382</v>
          </cell>
          <cell r="I4643">
            <v>95.645678797172394</v>
          </cell>
          <cell r="J4643">
            <v>14306763.186722709</v>
          </cell>
          <cell r="K4643">
            <v>0.6475937614697046</v>
          </cell>
          <cell r="L4643">
            <v>88.250811186049887</v>
          </cell>
          <cell r="M4643">
            <v>20698780.771673407</v>
          </cell>
          <cell r="N4643">
            <v>0.7034555640597413</v>
          </cell>
          <cell r="O4643">
            <v>80.857972182199887</v>
          </cell>
          <cell r="P4643"/>
          <cell r="Q4643">
            <v>22281.040209732422</v>
          </cell>
        </row>
        <row r="4644">
          <cell r="D4644">
            <v>43724</v>
          </cell>
          <cell r="F4644">
            <v>40739.630954557244</v>
          </cell>
          <cell r="G4644">
            <v>193048.16286830831</v>
          </cell>
          <cell r="H4644">
            <v>0.54151467192267888</v>
          </cell>
          <cell r="I4644">
            <v>89.468196060511673</v>
          </cell>
          <cell r="J4644">
            <v>14347502.817677267</v>
          </cell>
          <cell r="K4644">
            <v>0.6487835059829602</v>
          </cell>
          <cell r="L4644">
            <v>88.152264474998915</v>
          </cell>
          <cell r="M4644">
            <v>20730953.32280216</v>
          </cell>
          <cell r="N4644">
            <v>0.70456003043525361</v>
          </cell>
          <cell r="O4644">
            <v>80.737206286905533</v>
          </cell>
          <cell r="P4644"/>
          <cell r="Q4644">
            <v>22281.040209732422</v>
          </cell>
        </row>
        <row r="4645">
          <cell r="D4645">
            <v>43725</v>
          </cell>
          <cell r="F4645">
            <v>39242.641318555376</v>
          </cell>
          <cell r="G4645">
            <v>232290.80418686368</v>
          </cell>
          <cell r="H4645">
            <v>0.61326422929751301</v>
          </cell>
          <cell r="I4645">
            <v>82.137394044794235</v>
          </cell>
          <cell r="J4645">
            <v>14386745.458995823</v>
          </cell>
          <cell r="K4645">
            <v>0.6499032308630498</v>
          </cell>
          <cell r="L4645">
            <v>88.059151532291395</v>
          </cell>
          <cell r="M4645">
            <v>20755834.218044914</v>
          </cell>
          <cell r="N4645">
            <v>0.70541671416528207</v>
          </cell>
          <cell r="O4645">
            <v>80.643344766156559</v>
          </cell>
          <cell r="P4645"/>
          <cell r="Q4645">
            <v>22281.040209732422</v>
          </cell>
        </row>
        <row r="4646">
          <cell r="D4646">
            <v>43726</v>
          </cell>
          <cell r="F4646">
            <v>23118.648947825168</v>
          </cell>
          <cell r="G4646">
            <v>255409.45313468884</v>
          </cell>
          <cell r="H4646">
            <v>0.63683804389169818</v>
          </cell>
          <cell r="I4646">
            <v>79.395166916082005</v>
          </cell>
          <cell r="J4646">
            <v>14409864.107943648</v>
          </cell>
          <cell r="K4646">
            <v>0.6502930551674142</v>
          </cell>
          <cell r="L4646">
            <v>88.026651886112333</v>
          </cell>
          <cell r="M4646">
            <v>20750661.931266934</v>
          </cell>
          <cell r="N4646">
            <v>0.70525200839075031</v>
          </cell>
          <cell r="O4646">
            <v>80.661403320542959</v>
          </cell>
          <cell r="P4646"/>
          <cell r="Q4646">
            <v>22281.040209732422</v>
          </cell>
        </row>
        <row r="4647">
          <cell r="D4647">
            <v>43727</v>
          </cell>
          <cell r="F4647">
            <v>27618.447851825171</v>
          </cell>
          <cell r="G4647">
            <v>283027.900986514</v>
          </cell>
          <cell r="H4647">
            <v>0.66855968908368013</v>
          </cell>
          <cell r="I4647">
            <v>75.51592364872775</v>
          </cell>
          <cell r="J4647">
            <v>14437482.555795474</v>
          </cell>
          <cell r="K4647">
            <v>0.65088496073146929</v>
          </cell>
          <cell r="L4647">
            <v>87.977222925247531</v>
          </cell>
          <cell r="M4647">
            <v>20725808.672577064</v>
          </cell>
          <cell r="N4647">
            <v>0.70441839043729748</v>
          </cell>
          <cell r="O4647">
            <v>80.752709034300537</v>
          </cell>
          <cell r="P4647"/>
          <cell r="Q4647">
            <v>22281.040209732422</v>
          </cell>
        </row>
        <row r="4648">
          <cell r="D4648">
            <v>43728</v>
          </cell>
          <cell r="F4648">
            <v>6524.2940318261026</v>
          </cell>
          <cell r="G4648">
            <v>289552.19501834008</v>
          </cell>
          <cell r="H4648">
            <v>0.64977261450267221</v>
          </cell>
          <cell r="I4648">
            <v>77.836622440518255</v>
          </cell>
          <cell r="J4648">
            <v>14444006.849827301</v>
          </cell>
          <cell r="K4648">
            <v>0.65052564501872778</v>
          </cell>
          <cell r="L4648">
            <v>88.007240486070643</v>
          </cell>
          <cell r="M4648">
            <v>20683649.27846919</v>
          </cell>
          <cell r="N4648">
            <v>0.7029965447911557</v>
          </cell>
          <cell r="O4648">
            <v>80.908081632819147</v>
          </cell>
          <cell r="P4648"/>
          <cell r="Q4648">
            <v>22281.040209732422</v>
          </cell>
        </row>
        <row r="4649">
          <cell r="D4649">
            <v>43729</v>
          </cell>
          <cell r="F4649">
            <v>5934.5660678251697</v>
          </cell>
          <cell r="G4649">
            <v>295486.76108616526</v>
          </cell>
          <cell r="H4649">
            <v>0.63151441829067234</v>
          </cell>
          <cell r="I4649">
            <v>80.026127318236718</v>
          </cell>
          <cell r="J4649">
            <v>14449941.415895127</v>
          </cell>
          <cell r="K4649">
            <v>0.65014051632334868</v>
          </cell>
          <cell r="L4649">
            <v>88.039374146768296</v>
          </cell>
          <cell r="M4649">
            <v>20648144.992225315</v>
          </cell>
          <cell r="N4649">
            <v>0.70180085203574227</v>
          </cell>
          <cell r="O4649">
            <v>81.038385741755889</v>
          </cell>
          <cell r="P4649"/>
          <cell r="Q4649">
            <v>22281.040209732422</v>
          </cell>
        </row>
        <row r="4650">
          <cell r="D4650">
            <v>43730</v>
          </cell>
          <cell r="F4650">
            <v>2003.9890278251696</v>
          </cell>
          <cell r="G4650">
            <v>297490.75011399045</v>
          </cell>
          <cell r="H4650">
            <v>0.60689746511281006</v>
          </cell>
          <cell r="I4650">
            <v>82.853530489557926</v>
          </cell>
          <cell r="J4650">
            <v>14451945.404922951</v>
          </cell>
          <cell r="K4650">
            <v>0.64957948922928843</v>
          </cell>
          <cell r="L4650">
            <v>88.086109299555218</v>
          </cell>
          <cell r="M4650">
            <v>20634447.817311443</v>
          </cell>
          <cell r="N4650">
            <v>0.70134632580506129</v>
          </cell>
          <cell r="O4650">
            <v>81.087833235946178</v>
          </cell>
          <cell r="P4650"/>
          <cell r="Q4650">
            <v>22281.040209732422</v>
          </cell>
        </row>
        <row r="4651">
          <cell r="D4651">
            <v>43731</v>
          </cell>
          <cell r="F4651">
            <v>10812.123067824235</v>
          </cell>
          <cell r="G4651">
            <v>308302.87318181468</v>
          </cell>
          <cell r="H4651">
            <v>0.60160892942423339</v>
          </cell>
          <cell r="I4651">
            <v>83.439769049936913</v>
          </cell>
          <cell r="J4651">
            <v>14462757.527990775</v>
          </cell>
          <cell r="K4651">
            <v>0.64941509264617636</v>
          </cell>
          <cell r="L4651">
            <v>88.099787177906578</v>
          </cell>
          <cell r="M4651">
            <v>20639508.97647557</v>
          </cell>
          <cell r="N4651">
            <v>0.70152937421514983</v>
          </cell>
          <cell r="O4651">
            <v>81.067925272097668</v>
          </cell>
          <cell r="P4651"/>
          <cell r="Q4651">
            <v>22281.040209732422</v>
          </cell>
        </row>
        <row r="4652">
          <cell r="D4652">
            <v>43732</v>
          </cell>
          <cell r="F4652">
            <v>6862.8073918270311</v>
          </cell>
          <cell r="G4652">
            <v>315165.68057364173</v>
          </cell>
          <cell r="H4652">
            <v>0.58937568594750889</v>
          </cell>
          <cell r="I4652">
            <v>84.764261331386038</v>
          </cell>
          <cell r="J4652">
            <v>14469620.335382603</v>
          </cell>
          <cell r="K4652">
            <v>0.64907386747183993</v>
          </cell>
          <cell r="L4652">
            <v>88.128152914908227</v>
          </cell>
          <cell r="M4652">
            <v>20628257.5299557</v>
          </cell>
          <cell r="N4652">
            <v>0.70115796015398335</v>
          </cell>
          <cell r="O4652">
            <v>81.108311446931125</v>
          </cell>
          <cell r="P4652"/>
          <cell r="Q4652">
            <v>22281.040209732422</v>
          </cell>
        </row>
        <row r="4653">
          <cell r="D4653">
            <v>43733</v>
          </cell>
          <cell r="F4653">
            <v>21662.266040559211</v>
          </cell>
          <cell r="G4653">
            <v>336827.94661420095</v>
          </cell>
          <cell r="H4653">
            <v>0.6046898052220625</v>
          </cell>
          <cell r="I4653">
            <v>83.099220882182678</v>
          </cell>
          <cell r="J4653">
            <v>14491282.601423163</v>
          </cell>
          <cell r="K4653">
            <v>0.64939653050503154</v>
          </cell>
          <cell r="L4653">
            <v>88.101331077869304</v>
          </cell>
          <cell r="M4653">
            <v>20630954.290104561</v>
          </cell>
          <cell r="N4653">
            <v>0.70126064377200714</v>
          </cell>
          <cell r="O4653">
            <v>81.097149188344673</v>
          </cell>
          <cell r="P4653"/>
          <cell r="Q4653">
            <v>22281.040209732422</v>
          </cell>
        </row>
        <row r="4654">
          <cell r="D4654">
            <v>43734</v>
          </cell>
          <cell r="F4654">
            <v>22571.61161256014</v>
          </cell>
          <cell r="G4654">
            <v>359399.55822676106</v>
          </cell>
          <cell r="H4654">
            <v>0.62039562792766534</v>
          </cell>
          <cell r="I4654">
            <v>81.322372152936538</v>
          </cell>
          <cell r="J4654">
            <v>14513854.213035723</v>
          </cell>
          <cell r="K4654">
            <v>0.64975925960958703</v>
          </cell>
          <cell r="L4654">
            <v>88.071143581194406</v>
          </cell>
          <cell r="M4654">
            <v>20643016.060695909</v>
          </cell>
          <cell r="N4654">
            <v>0.70168165891037515</v>
          </cell>
          <cell r="O4654">
            <v>81.051357240815761</v>
          </cell>
          <cell r="P4654"/>
          <cell r="Q4654">
            <v>22281.040209732422</v>
          </cell>
        </row>
        <row r="4655">
          <cell r="D4655">
            <v>43735</v>
          </cell>
          <cell r="F4655">
            <v>19632.589916559213</v>
          </cell>
          <cell r="G4655">
            <v>379032.14814332029</v>
          </cell>
          <cell r="H4655">
            <v>0.63005261769061971</v>
          </cell>
          <cell r="I4655">
            <v>80.19824312571491</v>
          </cell>
          <cell r="J4655">
            <v>14533486.802952282</v>
          </cell>
          <cell r="K4655">
            <v>0.64998982217851442</v>
          </cell>
          <cell r="L4655">
            <v>88.051936115725113</v>
          </cell>
          <cell r="M4655">
            <v>20652621.81479726</v>
          </cell>
          <cell r="N4655">
            <v>0.70201920293035536</v>
          </cell>
          <cell r="O4655">
            <v>81.014614696582044</v>
          </cell>
          <cell r="P4655"/>
          <cell r="Q4655">
            <v>22281.040209732422</v>
          </cell>
        </row>
        <row r="4656">
          <cell r="D4656">
            <v>43736</v>
          </cell>
          <cell r="F4656">
            <v>13274.553664561074</v>
          </cell>
          <cell r="G4656">
            <v>392306.70180788136</v>
          </cell>
          <cell r="H4656">
            <v>0.62882852434671088</v>
          </cell>
          <cell r="I4656">
            <v>80.341984720847975</v>
          </cell>
          <cell r="J4656">
            <v>14546761.356616843</v>
          </cell>
          <cell r="K4656">
            <v>0.6499358545149051</v>
          </cell>
          <cell r="L4656">
            <v>88.056433341152385</v>
          </cell>
          <cell r="M4656">
            <v>20655774.719710607</v>
          </cell>
          <cell r="N4656">
            <v>0.70213741033725297</v>
          </cell>
          <cell r="O4656">
            <v>81.001741343986893</v>
          </cell>
          <cell r="P4656"/>
          <cell r="Q4656">
            <v>22281.040209732422</v>
          </cell>
        </row>
        <row r="4657">
          <cell r="D4657">
            <v>43737</v>
          </cell>
          <cell r="F4657">
            <v>11291.133864560143</v>
          </cell>
          <cell r="G4657">
            <v>403597.83567244152</v>
          </cell>
          <cell r="H4657">
            <v>0.62461925548909147</v>
          </cell>
          <cell r="I4657">
            <v>80.833528832788559</v>
          </cell>
          <cell r="J4657">
            <v>14558052.490481403</v>
          </cell>
          <cell r="K4657">
            <v>0.64979346496042356</v>
          </cell>
          <cell r="L4657">
            <v>88.068294984709198</v>
          </cell>
          <cell r="M4657">
            <v>20658149.310947955</v>
          </cell>
          <cell r="N4657">
            <v>0.70222916436742888</v>
          </cell>
          <cell r="O4657">
            <v>80.991746687583557</v>
          </cell>
          <cell r="P4657"/>
          <cell r="Q4657">
            <v>22281.040209732422</v>
          </cell>
        </row>
        <row r="4658">
          <cell r="D4658">
            <v>43738</v>
          </cell>
          <cell r="E4658" t="str">
            <v>*</v>
          </cell>
          <cell r="F4658">
            <v>24859.265244560142</v>
          </cell>
          <cell r="G4658">
            <v>428457.10091700166</v>
          </cell>
          <cell r="H4658">
            <v>0.64098907544099704</v>
          </cell>
          <cell r="I4658">
            <v>78.89881542727062</v>
          </cell>
          <cell r="J4658">
            <v>14582911.755725963</v>
          </cell>
          <cell r="K4658">
            <v>0.65025636534623954</v>
          </cell>
          <cell r="L4658">
            <v>88.029712541150118</v>
          </cell>
          <cell r="M4658">
            <v>20674812.356729299</v>
          </cell>
          <cell r="N4658">
            <v>0.70280663406451827</v>
          </cell>
          <cell r="O4658">
            <v>80.928799491069242</v>
          </cell>
          <cell r="P4658"/>
          <cell r="Q4658">
            <v>22281.040209732422</v>
          </cell>
        </row>
        <row r="4659">
          <cell r="D4659">
            <v>43739</v>
          </cell>
          <cell r="F4659">
            <v>14768.94836055921</v>
          </cell>
          <cell r="G4659">
            <v>14768.94836055921</v>
          </cell>
          <cell r="H4659">
            <v>0.33151288096005871</v>
          </cell>
          <cell r="I4659">
            <v>95.58413928340228</v>
          </cell>
          <cell r="J4659">
            <v>14597680.704086522</v>
          </cell>
          <cell r="K4659">
            <v>0.64962443534748848</v>
          </cell>
          <cell r="L4659">
            <v>89.094501102636372</v>
          </cell>
          <cell r="M4659">
            <v>20682176.374594644</v>
          </cell>
          <cell r="N4659">
            <v>0.70308544176957966</v>
          </cell>
          <cell r="O4659">
            <v>81.289122646827991</v>
          </cell>
          <cell r="P4659"/>
          <cell r="Q4659">
            <v>44550.149357058013</v>
          </cell>
        </row>
        <row r="4660">
          <cell r="D4660">
            <v>43740</v>
          </cell>
          <cell r="F4660">
            <v>6246.5913393767078</v>
          </cell>
          <cell r="G4660">
            <v>21015.539699935918</v>
          </cell>
          <cell r="H4660">
            <v>0.23586385234650686</v>
          </cell>
          <cell r="I4660">
            <v>99.142046609843575</v>
          </cell>
          <cell r="J4660">
            <v>14603927.295425897</v>
          </cell>
          <cell r="K4660">
            <v>0.64861649547255684</v>
          </cell>
          <cell r="L4660">
            <v>89.177695985999733</v>
          </cell>
          <cell r="M4660">
            <v>20683800.92072681</v>
          </cell>
          <cell r="N4660">
            <v>0.70316915224571952</v>
          </cell>
          <cell r="O4660">
            <v>81.279960814805634</v>
          </cell>
          <cell r="P4660"/>
          <cell r="Q4660">
            <v>44550.149357058013</v>
          </cell>
        </row>
        <row r="4661">
          <cell r="D4661">
            <v>43741</v>
          </cell>
          <cell r="F4661">
            <v>10294.657775379503</v>
          </cell>
          <cell r="G4661">
            <v>31310.197475315421</v>
          </cell>
          <cell r="H4661">
            <v>0.23426930419748035</v>
          </cell>
          <cell r="I4661">
            <v>99.173076894824931</v>
          </cell>
          <cell r="J4661">
            <v>14614221.953201277</v>
          </cell>
          <cell r="K4661">
            <v>0.64779197156610469</v>
          </cell>
          <cell r="L4661">
            <v>89.245506840012155</v>
          </cell>
          <cell r="M4661">
            <v>20691685.882741489</v>
          </cell>
          <cell r="N4661">
            <v>0.70346570802884067</v>
          </cell>
          <cell r="O4661">
            <v>81.247490242705808</v>
          </cell>
          <cell r="P4661"/>
          <cell r="Q4661">
            <v>44550.149357058013</v>
          </cell>
        </row>
        <row r="4662">
          <cell r="D4662">
            <v>43742</v>
          </cell>
          <cell r="F4662">
            <v>15231.506839375776</v>
          </cell>
          <cell r="G4662">
            <v>46541.704314691196</v>
          </cell>
          <cell r="H4662">
            <v>0.2611759162784808</v>
          </cell>
          <cell r="I4662">
            <v>98.537004175821579</v>
          </cell>
          <cell r="J4662">
            <v>14629453.460040653</v>
          </cell>
          <cell r="K4662">
            <v>0.64718909782990652</v>
          </cell>
          <cell r="L4662">
            <v>89.294948833346794</v>
          </cell>
          <cell r="M4662">
            <v>20699868.153316163</v>
          </cell>
          <cell r="N4662">
            <v>0.70377239599998598</v>
          </cell>
          <cell r="O4662">
            <v>81.213888108205694</v>
          </cell>
          <cell r="P4662"/>
          <cell r="Q4662">
            <v>44550.149357058013</v>
          </cell>
        </row>
        <row r="4663">
          <cell r="D4663">
            <v>43743</v>
          </cell>
          <cell r="F4663">
            <v>2779.1585433776381</v>
          </cell>
          <cell r="G4663">
            <v>49320.862858068838</v>
          </cell>
          <cell r="H4663">
            <v>0.22141727275827866</v>
          </cell>
          <cell r="I4663">
            <v>99.395220205600211</v>
          </cell>
          <cell r="J4663">
            <v>14632232.618584031</v>
          </cell>
          <cell r="K4663">
            <v>0.6460388026834808</v>
          </cell>
          <cell r="L4663">
            <v>89.388956783452926</v>
          </cell>
          <cell r="M4663">
            <v>20696717.052786838</v>
          </cell>
          <cell r="N4663">
            <v>0.70369377125233179</v>
          </cell>
          <cell r="O4663">
            <v>81.222504740393148</v>
          </cell>
          <cell r="P4663"/>
          <cell r="Q4663">
            <v>44550.149357058013</v>
          </cell>
        </row>
        <row r="4664">
          <cell r="D4664">
            <v>43744</v>
          </cell>
          <cell r="F4664">
            <v>3194.8578873776387</v>
          </cell>
          <cell r="G4664">
            <v>52515.720745446481</v>
          </cell>
          <cell r="H4664">
            <v>0.19646668418754507</v>
          </cell>
          <cell r="I4664">
            <v>99.700011136909694</v>
          </cell>
          <cell r="J4664">
            <v>14635427.476471409</v>
          </cell>
          <cell r="K4664">
            <v>0.6449113416663631</v>
          </cell>
          <cell r="L4664">
            <v>89.480679457453732</v>
          </cell>
          <cell r="M4664">
            <v>20695948.173821516</v>
          </cell>
          <cell r="N4664">
            <v>0.70369613956887223</v>
          </cell>
          <cell r="O4664">
            <v>81.222245213783637</v>
          </cell>
          <cell r="P4664"/>
          <cell r="Q4664">
            <v>44550.149357058013</v>
          </cell>
        </row>
        <row r="4665">
          <cell r="D4665">
            <v>43745</v>
          </cell>
          <cell r="F4665">
            <v>9176.5671673767065</v>
          </cell>
          <cell r="G4665">
            <v>61692.287912823187</v>
          </cell>
          <cell r="H4665">
            <v>0.19782613784099271</v>
          </cell>
          <cell r="I4665">
            <v>99.687188127550129</v>
          </cell>
          <cell r="J4665">
            <v>14644604.043638786</v>
          </cell>
          <cell r="K4665">
            <v>0.6440513667189689</v>
          </cell>
          <cell r="L4665">
            <v>89.550361573151122</v>
          </cell>
          <cell r="M4665">
            <v>20703143.70537819</v>
          </cell>
          <cell r="N4665">
            <v>0.70396932205397045</v>
          </cell>
          <cell r="O4665">
            <v>81.192300129891535</v>
          </cell>
          <cell r="P4665"/>
          <cell r="Q4665">
            <v>44550.149357058013</v>
          </cell>
        </row>
        <row r="4666">
          <cell r="D4666">
            <v>43746</v>
          </cell>
          <cell r="F4666">
            <v>11670.171503377638</v>
          </cell>
          <cell r="G4666">
            <v>73362.459416200829</v>
          </cell>
          <cell r="H4666">
            <v>0.20584234978714538</v>
          </cell>
          <cell r="I4666">
            <v>99.603241824146636</v>
          </cell>
          <cell r="J4666">
            <v>14656274.215142164</v>
          </cell>
          <cell r="K4666">
            <v>0.64330420616703277</v>
          </cell>
          <cell r="L4666">
            <v>89.610705622819438</v>
          </cell>
          <cell r="M4666">
            <v>20712308.302336864</v>
          </cell>
          <cell r="N4666">
            <v>0.70430948355277767</v>
          </cell>
          <cell r="O4666">
            <v>81.154988187902674</v>
          </cell>
          <cell r="P4666"/>
          <cell r="Q4666">
            <v>44550.149357058013</v>
          </cell>
        </row>
        <row r="4667">
          <cell r="D4667">
            <v>43747</v>
          </cell>
          <cell r="F4667">
            <v>10974.282968998283</v>
          </cell>
          <cell r="G4667">
            <v>84336.742385199119</v>
          </cell>
          <cell r="H4667">
            <v>0.21034158783188056</v>
          </cell>
          <cell r="I4667">
            <v>99.549522307701636</v>
          </cell>
          <cell r="J4667">
            <v>14667248.498111162</v>
          </cell>
          <cell r="K4667">
            <v>0.64252947709895092</v>
          </cell>
          <cell r="L4667">
            <v>89.673082493909305</v>
          </cell>
          <cell r="M4667">
            <v>20718186.929553162</v>
          </cell>
          <cell r="N4667">
            <v>0.70453793068326109</v>
          </cell>
          <cell r="O4667">
            <v>81.12991459456731</v>
          </cell>
          <cell r="P4667"/>
          <cell r="Q4667">
            <v>44550.149357058013</v>
          </cell>
        </row>
        <row r="4668">
          <cell r="D4668">
            <v>43748</v>
          </cell>
          <cell r="F4668">
            <v>12436.239417001078</v>
          </cell>
          <cell r="G4668">
            <v>96772.9818022002</v>
          </cell>
          <cell r="H4668">
            <v>0.21722257545443813</v>
          </cell>
          <cell r="I4668">
            <v>99.457495473188075</v>
          </cell>
          <cell r="J4668">
            <v>14679684.737528164</v>
          </cell>
          <cell r="K4668">
            <v>0.64182168539470652</v>
          </cell>
          <cell r="L4668">
            <v>89.72989721935771</v>
          </cell>
          <cell r="M4668">
            <v>20700648.747057274</v>
          </cell>
          <cell r="N4668">
            <v>0.70397005737918827</v>
          </cell>
          <cell r="O4668">
            <v>81.19221950265279</v>
          </cell>
          <cell r="P4668"/>
          <cell r="Q4668">
            <v>44550.149357058013</v>
          </cell>
        </row>
        <row r="4669">
          <cell r="D4669">
            <v>43749</v>
          </cell>
          <cell r="F4669">
            <v>8771.0066969982836</v>
          </cell>
          <cell r="G4669">
            <v>105543.98849919849</v>
          </cell>
          <cell r="H4669">
            <v>0.2153731959118915</v>
          </cell>
          <cell r="I4669">
            <v>99.483441502004254</v>
          </cell>
          <cell r="J4669">
            <v>14688455.744225163</v>
          </cell>
          <cell r="K4669">
            <v>0.64095670671654714</v>
          </cell>
          <cell r="L4669">
            <v>89.799105067542399</v>
          </cell>
          <cell r="M4669">
            <v>20684015.147985388</v>
          </cell>
          <cell r="N4669">
            <v>0.70343290159931671</v>
          </cell>
          <cell r="O4669">
            <v>81.251083331315854</v>
          </cell>
          <cell r="P4669"/>
          <cell r="Q4669">
            <v>44550.149357058013</v>
          </cell>
        </row>
        <row r="4670">
          <cell r="D4670">
            <v>43750</v>
          </cell>
          <cell r="F4670">
            <v>2349.2717330001469</v>
          </cell>
          <cell r="G4670">
            <v>107893.26023219863</v>
          </cell>
          <cell r="H4670">
            <v>0.20181986253937084</v>
          </cell>
          <cell r="I4670">
            <v>99.647186642842584</v>
          </cell>
          <cell r="J4670">
            <v>14690805.015958164</v>
          </cell>
          <cell r="K4670">
            <v>0.63981540455123098</v>
          </cell>
          <cell r="L4670">
            <v>89.890043465308423</v>
          </cell>
          <cell r="M4670">
            <v>20660062.804497499</v>
          </cell>
          <cell r="N4670">
            <v>0.70264679247202366</v>
          </cell>
          <cell r="O4670">
            <v>81.337103801112917</v>
          </cell>
          <cell r="P4670"/>
          <cell r="Q4670">
            <v>44550.149357058013</v>
          </cell>
        </row>
        <row r="4671">
          <cell r="D4671">
            <v>43751</v>
          </cell>
          <cell r="F4671">
            <v>1292.026279000147</v>
          </cell>
          <cell r="G4671">
            <v>109185.28651119878</v>
          </cell>
          <cell r="H4671">
            <v>0.18852615118872815</v>
          </cell>
          <cell r="I4671">
            <v>99.767316325479953</v>
          </cell>
          <cell r="J4671">
            <v>14692097.042237164</v>
          </cell>
          <cell r="K4671">
            <v>0.63863256654539169</v>
          </cell>
          <cell r="L4671">
            <v>89.98383604428173</v>
          </cell>
          <cell r="M4671">
            <v>20647139.552937608</v>
          </cell>
          <cell r="N4671">
            <v>0.70223573320638932</v>
          </cell>
          <cell r="O4671">
            <v>81.382024972373529</v>
          </cell>
          <cell r="P4671"/>
          <cell r="Q4671">
            <v>44550.149357058013</v>
          </cell>
        </row>
        <row r="4672">
          <cell r="D4672">
            <v>43752</v>
          </cell>
          <cell r="F4672">
            <v>4486.5502089992151</v>
          </cell>
          <cell r="G4672">
            <v>113671.83672019799</v>
          </cell>
          <cell r="H4672">
            <v>0.18225341611114546</v>
          </cell>
          <cell r="I4672">
            <v>99.811965529236261</v>
          </cell>
          <cell r="J4672">
            <v>14696583.592446163</v>
          </cell>
          <cell r="K4672">
            <v>0.63759289122956408</v>
          </cell>
          <cell r="L4672">
            <v>90.065892895946348</v>
          </cell>
          <cell r="M4672">
            <v>20634245.000669718</v>
          </cell>
          <cell r="N4672">
            <v>0.70182561675963528</v>
          </cell>
          <cell r="O4672">
            <v>81.426802423528073</v>
          </cell>
          <cell r="P4672"/>
          <cell r="Q4672">
            <v>44550.149357058013</v>
          </cell>
        </row>
        <row r="4673">
          <cell r="D4673">
            <v>43753</v>
          </cell>
          <cell r="F4673">
            <v>9111.3559910001459</v>
          </cell>
          <cell r="G4673">
            <v>122783.19271119813</v>
          </cell>
          <cell r="H4673">
            <v>0.18373779434815118</v>
          </cell>
          <cell r="I4673">
            <v>99.80203672786638</v>
          </cell>
          <cell r="J4673">
            <v>14705694.948437164</v>
          </cell>
          <cell r="K4673">
            <v>0.63675748140164978</v>
          </cell>
          <cell r="L4673">
            <v>90.131567298346198</v>
          </cell>
          <cell r="M4673">
            <v>20607218.108267829</v>
          </cell>
          <cell r="N4673">
            <v>0.70093476906565544</v>
          </cell>
          <cell r="O4673">
            <v>81.523926655799272</v>
          </cell>
          <cell r="P4673"/>
          <cell r="Q4673">
            <v>44550.149357058013</v>
          </cell>
        </row>
        <row r="4674">
          <cell r="D4674">
            <v>43754</v>
          </cell>
          <cell r="F4674">
            <v>35086.366275212997</v>
          </cell>
          <cell r="G4674">
            <v>157869.55898641114</v>
          </cell>
          <cell r="H4674">
            <v>0.22147731442088892</v>
          </cell>
          <cell r="I4674">
            <v>99.394293631609727</v>
          </cell>
          <cell r="J4674">
            <v>14740781.314712377</v>
          </cell>
          <cell r="K4674">
            <v>0.6370478425034698</v>
          </cell>
          <cell r="L4674">
            <v>90.108767395260017</v>
          </cell>
          <cell r="M4674">
            <v>20576575.877022155</v>
          </cell>
          <cell r="N4674">
            <v>0.69992087188427965</v>
          </cell>
          <cell r="O4674">
            <v>81.63423087890672</v>
          </cell>
          <cell r="P4674"/>
          <cell r="Q4674">
            <v>44550.149357058013</v>
          </cell>
        </row>
        <row r="4675">
          <cell r="D4675">
            <v>43755</v>
          </cell>
          <cell r="F4675">
            <v>45871.987463213925</v>
          </cell>
          <cell r="G4675">
            <v>203741.54644962505</v>
          </cell>
          <cell r="H4675">
            <v>0.26901810707575585</v>
          </cell>
          <cell r="I4675">
            <v>98.303748489536119</v>
          </cell>
          <cell r="J4675">
            <v>14786653.302175591</v>
          </cell>
          <cell r="K4675">
            <v>0.63780231088012407</v>
          </cell>
          <cell r="L4675">
            <v>90.049393269107597</v>
          </cell>
          <cell r="M4675">
            <v>20549048.193370383</v>
          </cell>
          <cell r="N4675">
            <v>0.69901283944549819</v>
          </cell>
          <cell r="O4675">
            <v>81.732803768839929</v>
          </cell>
          <cell r="P4675"/>
          <cell r="Q4675">
            <v>44550.149357058013</v>
          </cell>
        </row>
        <row r="4676">
          <cell r="D4676">
            <v>43756</v>
          </cell>
          <cell r="F4676">
            <v>44485.241749213928</v>
          </cell>
          <cell r="G4676">
            <v>248226.78819883897</v>
          </cell>
          <cell r="H4676">
            <v>0.30954727023766837</v>
          </cell>
          <cell r="I4676">
            <v>96.719465773862339</v>
          </cell>
          <cell r="J4676">
            <v>14831138.543924805</v>
          </cell>
          <cell r="K4676">
            <v>0.6384941845480806</v>
          </cell>
          <cell r="L4676">
            <v>89.994778638212992</v>
          </cell>
          <cell r="M4676">
            <v>20547574.507990606</v>
          </cell>
          <cell r="N4676">
            <v>0.69899104293525227</v>
          </cell>
          <cell r="O4676">
            <v>81.735167426763127</v>
          </cell>
          <cell r="P4676"/>
          <cell r="Q4676">
            <v>44550.149357058013</v>
          </cell>
        </row>
        <row r="4677">
          <cell r="D4677">
            <v>43757</v>
          </cell>
          <cell r="F4677">
            <v>37269.568681213932</v>
          </cell>
          <cell r="G4677">
            <v>285496.35688005289</v>
          </cell>
          <cell r="H4677">
            <v>0.337285604272346</v>
          </cell>
          <cell r="I4677">
            <v>95.253148944006355</v>
          </cell>
          <cell r="J4677">
            <v>14868408.112606019</v>
          </cell>
          <cell r="K4677">
            <v>0.63887336264264916</v>
          </cell>
          <cell r="L4677">
            <v>89.964779865253973</v>
          </cell>
          <cell r="M4677">
            <v>20535605.713744834</v>
          </cell>
          <cell r="N4677">
            <v>0.69861220570527427</v>
          </cell>
          <cell r="O4677">
            <v>81.776230557566194</v>
          </cell>
          <cell r="P4677"/>
          <cell r="Q4677">
            <v>44550.149357058013</v>
          </cell>
        </row>
        <row r="4678">
          <cell r="D4678">
            <v>43758</v>
          </cell>
          <cell r="F4678">
            <v>48584.789803214859</v>
          </cell>
          <cell r="G4678">
            <v>334081.14668326773</v>
          </cell>
          <cell r="H4678">
            <v>0.37494952486656463</v>
          </cell>
          <cell r="I4678">
            <v>92.768634572971848</v>
          </cell>
          <cell r="J4678">
            <v>14916992.902409233</v>
          </cell>
          <cell r="K4678">
            <v>0.63973636110340948</v>
          </cell>
          <cell r="L4678">
            <v>89.896325643431553</v>
          </cell>
          <cell r="M4678">
            <v>20538843.37857306</v>
          </cell>
          <cell r="N4678">
            <v>0.69875067572995631</v>
          </cell>
          <cell r="O4678">
            <v>81.761225553422349</v>
          </cell>
          <cell r="P4678"/>
          <cell r="Q4678">
            <v>44550.149357058013</v>
          </cell>
        </row>
        <row r="4679">
          <cell r="D4679">
            <v>43759</v>
          </cell>
          <cell r="F4679">
            <v>71337.222037212065</v>
          </cell>
          <cell r="G4679">
            <v>405418.36872047978</v>
          </cell>
          <cell r="H4679">
            <v>0.43334617020040533</v>
          </cell>
          <cell r="I4679">
            <v>87.901648896548096</v>
          </cell>
          <cell r="J4679">
            <v>14988330.124446446</v>
          </cell>
          <cell r="K4679">
            <v>0.64156997769239732</v>
          </cell>
          <cell r="L4679">
            <v>89.750062090170047</v>
          </cell>
          <cell r="M4679">
            <v>20564201.536487281</v>
          </cell>
          <cell r="N4679">
            <v>0.69964174737127938</v>
          </cell>
          <cell r="O4679">
            <v>81.664553272717328</v>
          </cell>
          <cell r="P4679"/>
          <cell r="Q4679">
            <v>44550.149357058013</v>
          </cell>
        </row>
        <row r="4680">
          <cell r="D4680">
            <v>43760</v>
          </cell>
          <cell r="F4680">
            <v>66924.923513212998</v>
          </cell>
          <cell r="G4680">
            <v>472343.29223369277</v>
          </cell>
          <cell r="H4680">
            <v>0.4819321586311261</v>
          </cell>
          <cell r="I4680">
            <v>83.100382621678904</v>
          </cell>
          <cell r="J4680">
            <v>15055255.047959659</v>
          </cell>
          <cell r="K4680">
            <v>0.64320810700457021</v>
          </cell>
          <cell r="L4680">
            <v>89.618453715428785</v>
          </cell>
          <cell r="M4680">
            <v>20587006.971135505</v>
          </cell>
          <cell r="N4680">
            <v>0.70044603818945461</v>
          </cell>
          <cell r="O4680">
            <v>81.577128203453128</v>
          </cell>
          <cell r="P4680"/>
          <cell r="Q4680">
            <v>44550.149357058013</v>
          </cell>
        </row>
        <row r="4681">
          <cell r="D4681">
            <v>43761</v>
          </cell>
          <cell r="F4681">
            <v>69413.26046187921</v>
          </cell>
          <cell r="G4681">
            <v>541756.55269557203</v>
          </cell>
          <cell r="H4681">
            <v>0.52872174540000094</v>
          </cell>
          <cell r="I4681">
            <v>78.03378316400493</v>
          </cell>
          <cell r="J4681">
            <v>15124668.308421539</v>
          </cell>
          <cell r="K4681">
            <v>0.64494612005010432</v>
          </cell>
          <cell r="L4681">
            <v>89.477856335228594</v>
          </cell>
          <cell r="M4681">
            <v>20613858.134986397</v>
          </cell>
          <cell r="N4681">
            <v>0.70138805046312269</v>
          </cell>
          <cell r="O4681">
            <v>81.474531973693502</v>
          </cell>
          <cell r="P4681"/>
          <cell r="Q4681">
            <v>44550.149357058013</v>
          </cell>
        </row>
        <row r="4682">
          <cell r="D4682">
            <v>43762</v>
          </cell>
          <cell r="F4682">
            <v>65584.225141877338</v>
          </cell>
          <cell r="G4682">
            <v>607340.77783744934</v>
          </cell>
          <cell r="H4682">
            <v>0.5680309967180367</v>
          </cell>
          <cell r="I4682">
            <v>73.575223081784301</v>
          </cell>
          <cell r="J4682">
            <v>15190252.533563416</v>
          </cell>
          <cell r="K4682">
            <v>0.64651457404769364</v>
          </cell>
          <cell r="L4682">
            <v>89.350126645635527</v>
          </cell>
          <cell r="M4682">
            <v>20647394.221813828</v>
          </cell>
          <cell r="N4682">
            <v>0.70255760334935424</v>
          </cell>
          <cell r="O4682">
            <v>81.346853984369432</v>
          </cell>
          <cell r="P4682"/>
          <cell r="Q4682">
            <v>44550.149357058013</v>
          </cell>
        </row>
        <row r="4683">
          <cell r="D4683">
            <v>43763</v>
          </cell>
          <cell r="F4683">
            <v>58938.894661877341</v>
          </cell>
          <cell r="G4683">
            <v>666279.67249932664</v>
          </cell>
          <cell r="H4683">
            <v>0.59822890124050199</v>
          </cell>
          <cell r="I4683">
            <v>70.09018313561387</v>
          </cell>
          <cell r="J4683">
            <v>15249191.428225294</v>
          </cell>
          <cell r="K4683">
            <v>0.64779479377073967</v>
          </cell>
          <cell r="L4683">
            <v>89.245275111601643</v>
          </cell>
          <cell r="M4683">
            <v>20659784.913793255</v>
          </cell>
          <cell r="N4683">
            <v>0.70300771910877058</v>
          </cell>
          <cell r="O4683">
            <v>81.297627625292805</v>
          </cell>
          <cell r="P4683"/>
          <cell r="Q4683">
            <v>44550.149357058013</v>
          </cell>
        </row>
        <row r="4684">
          <cell r="D4684">
            <v>43764</v>
          </cell>
          <cell r="F4684">
            <v>50177.881125876411</v>
          </cell>
          <cell r="G4684">
            <v>716457.55362520309</v>
          </cell>
          <cell r="H4684">
            <v>0.61854023280507453</v>
          </cell>
          <cell r="I4684">
            <v>67.738661851821618</v>
          </cell>
          <cell r="J4684">
            <v>15299369.30935117</v>
          </cell>
          <cell r="K4684">
            <v>0.64869870687791709</v>
          </cell>
          <cell r="L4684">
            <v>89.17092262442516</v>
          </cell>
          <cell r="M4684">
            <v>20660682.240814678</v>
          </cell>
          <cell r="N4684">
            <v>0.70306676120557021</v>
          </cell>
          <cell r="O4684">
            <v>81.2911669424373</v>
          </cell>
          <cell r="P4684"/>
          <cell r="Q4684">
            <v>44550.149357058013</v>
          </cell>
        </row>
        <row r="4685">
          <cell r="D4685">
            <v>43765</v>
          </cell>
          <cell r="F4685">
            <v>53409.759997879206</v>
          </cell>
          <cell r="G4685">
            <v>769867.31362308224</v>
          </cell>
          <cell r="H4685">
            <v>0.64003386340488078</v>
          </cell>
          <cell r="I4685">
            <v>65.257237064707411</v>
          </cell>
          <cell r="J4685">
            <v>15352779.069349051</v>
          </cell>
          <cell r="K4685">
            <v>0.6497359860002363</v>
          </cell>
          <cell r="L4685">
            <v>89.085273551819228</v>
          </cell>
          <cell r="M4685">
            <v>20694682.701126106</v>
          </cell>
          <cell r="N4685">
            <v>0.70425232735179744</v>
          </cell>
          <cell r="O4685">
            <v>81.161259517606737</v>
          </cell>
          <cell r="P4685"/>
          <cell r="Q4685">
            <v>44550.149357058013</v>
          </cell>
        </row>
        <row r="4686">
          <cell r="D4686">
            <v>43766</v>
          </cell>
          <cell r="F4686">
            <v>64334.243269877341</v>
          </cell>
          <cell r="G4686">
            <v>834201.55689295963</v>
          </cell>
          <cell r="H4686">
            <v>0.66875000816258945</v>
          </cell>
          <cell r="I4686">
            <v>61.971760263067758</v>
          </cell>
          <cell r="J4686">
            <v>15417113.312618928</v>
          </cell>
          <cell r="K4686">
            <v>0.65123081979427389</v>
          </cell>
          <cell r="L4686">
            <v>88.961232053566192</v>
          </cell>
          <cell r="M4686">
            <v>20747451.447677534</v>
          </cell>
          <cell r="N4686">
            <v>0.70607671146874551</v>
          </cell>
          <cell r="O4686">
            <v>80.960700692228784</v>
          </cell>
          <cell r="P4686"/>
          <cell r="Q4686">
            <v>44550.149357058013</v>
          </cell>
        </row>
        <row r="4687">
          <cell r="D4687">
            <v>43767</v>
          </cell>
          <cell r="F4687">
            <v>70119.179819877347</v>
          </cell>
          <cell r="G4687">
            <v>904320.73671283701</v>
          </cell>
          <cell r="H4687">
            <v>0.69996339248664374</v>
          </cell>
          <cell r="I4687">
            <v>58.463143140337628</v>
          </cell>
          <cell r="J4687">
            <v>15487232.492438806</v>
          </cell>
          <cell r="K4687">
            <v>0.65296393932485752</v>
          </cell>
          <cell r="L4687">
            <v>88.81651687116225</v>
          </cell>
          <cell r="M4687">
            <v>20801055.794952959</v>
          </cell>
          <cell r="N4687">
            <v>0.70792968185491156</v>
          </cell>
          <cell r="O4687">
            <v>80.756197501283822</v>
          </cell>
          <cell r="P4687"/>
          <cell r="Q4687">
            <v>44550.149357058013</v>
          </cell>
        </row>
        <row r="4688">
          <cell r="D4688">
            <v>43768</v>
          </cell>
          <cell r="F4688">
            <v>57804.45786174971</v>
          </cell>
          <cell r="G4688">
            <v>962125.1945745867</v>
          </cell>
          <cell r="H4688">
            <v>0.71988175756972961</v>
          </cell>
          <cell r="I4688">
            <v>56.269032118599284</v>
          </cell>
          <cell r="J4688">
            <v>15545036.950300556</v>
          </cell>
          <cell r="K4688">
            <v>0.65417232748279863</v>
          </cell>
          <cell r="L4688">
            <v>88.715046704960315</v>
          </cell>
          <cell r="M4688">
            <v>20812843.856706262</v>
          </cell>
          <cell r="N4688">
            <v>0.70835959640185608</v>
          </cell>
          <cell r="O4688">
            <v>80.70863557241907</v>
          </cell>
          <cell r="P4688"/>
          <cell r="Q4688">
            <v>44550.149357058013</v>
          </cell>
        </row>
        <row r="4689">
          <cell r="D4689">
            <v>43769</v>
          </cell>
          <cell r="E4689" t="str">
            <v>*</v>
          </cell>
          <cell r="F4689">
            <v>48783.205057750638</v>
          </cell>
          <cell r="G4689">
            <v>1010908.3996323374</v>
          </cell>
          <cell r="H4689">
            <v>0.73198291915648395</v>
          </cell>
          <cell r="I4689">
            <v>54.955834006775063</v>
          </cell>
          <cell r="J4689">
            <v>15593820.155358307</v>
          </cell>
          <cell r="K4689">
            <v>0.65499726771343636</v>
          </cell>
          <cell r="L4689">
            <v>88.645507208409668</v>
          </cell>
          <cell r="M4689">
            <v>20785605.760391649</v>
          </cell>
          <cell r="N4689">
            <v>0.70746124705702174</v>
          </cell>
          <cell r="O4689">
            <v>80.807972083992667</v>
          </cell>
          <cell r="P4689"/>
          <cell r="Q4689">
            <v>44550.149357058013</v>
          </cell>
        </row>
        <row r="4690">
          <cell r="D4690">
            <v>43770</v>
          </cell>
          <cell r="F4690">
            <v>32645.41440975064</v>
          </cell>
          <cell r="G4690">
            <v>32645.41440975064</v>
          </cell>
          <cell r="H4690">
            <v>0.39266747056737311</v>
          </cell>
          <cell r="I4690">
            <v>90.200114058331664</v>
          </cell>
          <cell r="J4690">
            <v>15626465.569768058</v>
          </cell>
          <cell r="K4690">
            <v>0.65408437886387716</v>
          </cell>
          <cell r="L4690">
            <v>90.051879130034834</v>
          </cell>
          <cell r="M4690">
            <v>20774826.178185035</v>
          </cell>
          <cell r="N4690">
            <v>0.70702880730004525</v>
          </cell>
          <cell r="O4690">
            <v>82.154488240416555</v>
          </cell>
          <cell r="P4690"/>
          <cell r="Q4690">
            <v>83137.557492553751</v>
          </cell>
        </row>
        <row r="4691">
          <cell r="D4691">
            <v>43771</v>
          </cell>
          <cell r="F4691">
            <v>33302.213801749705</v>
          </cell>
          <cell r="G4691">
            <v>65947.628211500341</v>
          </cell>
          <cell r="H4691">
            <v>0.39661754687348716</v>
          </cell>
          <cell r="I4691">
            <v>89.90380528021808</v>
          </cell>
          <cell r="J4691">
            <v>15659767.783569807</v>
          </cell>
          <cell r="K4691">
            <v>0.65320521818153821</v>
          </cell>
          <cell r="L4691">
            <v>90.123660090940277</v>
          </cell>
          <cell r="M4691">
            <v>20761045.675188418</v>
          </cell>
          <cell r="N4691">
            <v>0.70649432695831771</v>
          </cell>
          <cell r="O4691">
            <v>82.212812134371489</v>
          </cell>
          <cell r="P4691"/>
          <cell r="Q4691">
            <v>83137.557492553751</v>
          </cell>
        </row>
        <row r="4692">
          <cell r="D4692">
            <v>43772</v>
          </cell>
          <cell r="F4692">
            <v>39235.533997751569</v>
          </cell>
          <cell r="G4692">
            <v>105183.16220925191</v>
          </cell>
          <cell r="H4692">
            <v>0.42172340789409041</v>
          </cell>
          <cell r="I4692">
            <v>87.943310997086172</v>
          </cell>
          <cell r="J4692">
            <v>15699003.317567559</v>
          </cell>
          <cell r="K4692">
            <v>0.65257877127646879</v>
          </cell>
          <cell r="L4692">
            <v>90.174634525600212</v>
          </cell>
          <cell r="M4692">
            <v>20753030.650579803</v>
          </cell>
          <cell r="N4692">
            <v>0.70615612560579566</v>
          </cell>
          <cell r="O4692">
            <v>82.249678117016288</v>
          </cell>
          <cell r="P4692"/>
          <cell r="Q4692">
            <v>83137.557492553751</v>
          </cell>
        </row>
        <row r="4693">
          <cell r="D4693">
            <v>43773</v>
          </cell>
          <cell r="F4693">
            <v>49432.187269750641</v>
          </cell>
          <cell r="G4693">
            <v>154615.34947900256</v>
          </cell>
          <cell r="H4693">
            <v>0.46493833275307234</v>
          </cell>
          <cell r="I4693">
            <v>84.302412065979425</v>
          </cell>
          <cell r="J4693">
            <v>15748435.50483731</v>
          </cell>
          <cell r="K4693">
            <v>0.6523790357281446</v>
          </cell>
          <cell r="L4693">
            <v>90.190856820958615</v>
          </cell>
          <cell r="M4693">
            <v>20759140.606925193</v>
          </cell>
          <cell r="N4693">
            <v>0.70629856818946057</v>
          </cell>
          <cell r="O4693">
            <v>82.234154749417414</v>
          </cell>
          <cell r="P4693"/>
          <cell r="Q4693">
            <v>83137.557492553751</v>
          </cell>
        </row>
        <row r="4694">
          <cell r="D4694">
            <v>43774</v>
          </cell>
          <cell r="F4694">
            <v>55129.035661749709</v>
          </cell>
          <cell r="G4694">
            <v>209744.38514075227</v>
          </cell>
          <cell r="H4694">
            <v>0.50457192024083253</v>
          </cell>
          <cell r="I4694">
            <v>80.742346508896716</v>
          </cell>
          <cell r="J4694">
            <v>15803564.540499059</v>
          </cell>
          <cell r="K4694">
            <v>0.65241585324424067</v>
          </cell>
          <cell r="L4694">
            <v>90.187867646933526</v>
          </cell>
          <cell r="M4694">
            <v>20756403.593924578</v>
          </cell>
          <cell r="N4694">
            <v>0.70614000742752125</v>
          </cell>
          <cell r="O4694">
            <v>82.251434331010586</v>
          </cell>
          <cell r="P4694"/>
          <cell r="Q4694">
            <v>83137.557492553751</v>
          </cell>
        </row>
        <row r="4695">
          <cell r="D4695">
            <v>43775</v>
          </cell>
          <cell r="F4695">
            <v>96517.850272140015</v>
          </cell>
          <cell r="G4695">
            <v>306262.2354128923</v>
          </cell>
          <cell r="H4695">
            <v>0.6139668693865642</v>
          </cell>
          <cell r="I4695">
            <v>70.407522969001832</v>
          </cell>
          <cell r="J4695">
            <v>15900082.390771199</v>
          </cell>
          <cell r="K4695">
            <v>0.65415522197434595</v>
          </cell>
          <cell r="L4695">
            <v>90.046082648172117</v>
          </cell>
          <cell r="M4695">
            <v>20804036.689522356</v>
          </cell>
          <cell r="N4695">
            <v>0.70769492574008375</v>
          </cell>
          <cell r="O4695">
            <v>82.081693134203036</v>
          </cell>
          <cell r="P4695"/>
          <cell r="Q4695">
            <v>83137.557492553751</v>
          </cell>
        </row>
        <row r="4696">
          <cell r="D4696">
            <v>43776</v>
          </cell>
          <cell r="F4696">
            <v>96981.097774139082</v>
          </cell>
          <cell r="G4696">
            <v>403243.33318703139</v>
          </cell>
          <cell r="H4696">
            <v>0.69290212742237134</v>
          </cell>
          <cell r="I4696">
            <v>62.981116549406771</v>
          </cell>
          <cell r="J4696">
            <v>15997063.488545338</v>
          </cell>
          <cell r="K4696">
            <v>0.65590172632955535</v>
          </cell>
          <cell r="L4696">
            <v>89.902600087666968</v>
          </cell>
          <cell r="M4696">
            <v>20814190.229837347</v>
          </cell>
          <cell r="N4696">
            <v>0.70797472480517221</v>
          </cell>
          <cell r="O4696">
            <v>82.051080841210577</v>
          </cell>
          <cell r="P4696"/>
          <cell r="Q4696">
            <v>83137.557492553751</v>
          </cell>
        </row>
        <row r="4697">
          <cell r="D4697">
            <v>43777</v>
          </cell>
          <cell r="F4697">
            <v>99267.910608140024</v>
          </cell>
          <cell r="G4697">
            <v>502511.24379517138</v>
          </cell>
          <cell r="H4697">
            <v>0.75554186782577037</v>
          </cell>
          <cell r="I4697">
            <v>57.330767562887317</v>
          </cell>
          <cell r="J4697">
            <v>16096331.399153478</v>
          </cell>
          <cell r="K4697">
            <v>0.65772980828516614</v>
          </cell>
          <cell r="L4697">
            <v>89.751222022495199</v>
          </cell>
          <cell r="M4697">
            <v>20822754.145372335</v>
          </cell>
          <cell r="N4697">
            <v>0.70820040747745883</v>
          </cell>
          <cell r="O4697">
            <v>82.026374210154756</v>
          </cell>
          <cell r="P4697"/>
          <cell r="Q4697">
            <v>83137.557492553751</v>
          </cell>
        </row>
        <row r="4698">
          <cell r="D4698">
            <v>43778</v>
          </cell>
          <cell r="F4698">
            <v>100387.56797614002</v>
          </cell>
          <cell r="G4698">
            <v>602898.81177131145</v>
          </cell>
          <cell r="H4698">
            <v>0.80575805789674471</v>
          </cell>
          <cell r="I4698">
            <v>53.022627922284535</v>
          </cell>
          <cell r="J4698">
            <v>16196718.967129618</v>
          </cell>
          <cell r="K4698">
            <v>0.65959110831039247</v>
          </cell>
          <cell r="L4698">
            <v>89.595843636840584</v>
          </cell>
          <cell r="M4698">
            <v>20830335.775709324</v>
          </cell>
          <cell r="N4698">
            <v>0.70839264304146987</v>
          </cell>
          <cell r="O4698">
            <v>82.005318577538972</v>
          </cell>
          <cell r="P4698"/>
          <cell r="Q4698">
            <v>83137.557492553751</v>
          </cell>
        </row>
        <row r="4699">
          <cell r="D4699">
            <v>43779</v>
          </cell>
          <cell r="F4699">
            <v>100002.52910214002</v>
          </cell>
          <cell r="G4699">
            <v>702901.34087345144</v>
          </cell>
          <cell r="H4699">
            <v>0.84546787525771039</v>
          </cell>
          <cell r="I4699">
            <v>49.775726284942358</v>
          </cell>
          <cell r="J4699">
            <v>16296721.496231757</v>
          </cell>
          <cell r="K4699">
            <v>0.6614242200393512</v>
          </cell>
          <cell r="L4699">
            <v>89.441590802731426</v>
          </cell>
          <cell r="M4699">
            <v>20835334.106400315</v>
          </cell>
          <cell r="N4699">
            <v>0.70849699895038643</v>
          </cell>
          <cell r="O4699">
            <v>81.993884346527125</v>
          </cell>
          <cell r="P4699"/>
          <cell r="Q4699">
            <v>83137.557492553751</v>
          </cell>
        </row>
        <row r="4700">
          <cell r="D4700">
            <v>43780</v>
          </cell>
          <cell r="F4700">
            <v>103579.30168413909</v>
          </cell>
          <cell r="G4700">
            <v>806480.6425575905</v>
          </cell>
          <cell r="H4700">
            <v>0.88186884799035237</v>
          </cell>
          <cell r="I4700">
            <v>46.93113918382965</v>
          </cell>
          <cell r="J4700">
            <v>16400300.797915896</v>
          </cell>
          <cell r="K4700">
            <v>0.66338968252859876</v>
          </cell>
          <cell r="L4700">
            <v>89.274853232976582</v>
          </cell>
          <cell r="M4700">
            <v>20840820.809555303</v>
          </cell>
          <cell r="N4700">
            <v>0.70861794089807495</v>
          </cell>
          <cell r="O4700">
            <v>81.980629193357572</v>
          </cell>
          <cell r="P4700"/>
          <cell r="Q4700">
            <v>83137.557492553751</v>
          </cell>
        </row>
        <row r="4701">
          <cell r="D4701">
            <v>43781</v>
          </cell>
          <cell r="F4701">
            <v>107877.66753814094</v>
          </cell>
          <cell r="G4701">
            <v>914358.3100957314</v>
          </cell>
          <cell r="H4701">
            <v>0.91651147976214653</v>
          </cell>
          <cell r="I4701">
            <v>44.344243111013235</v>
          </cell>
          <cell r="J4701">
            <v>16508178.465454038</v>
          </cell>
          <cell r="K4701">
            <v>0.6655152555156435</v>
          </cell>
          <cell r="L4701">
            <v>89.092970309862196</v>
          </cell>
          <cell r="M4701">
            <v>20827047.622564293</v>
          </cell>
          <cell r="N4701">
            <v>0.70808405706820443</v>
          </cell>
          <cell r="O4701">
            <v>82.039113365502672</v>
          </cell>
          <cell r="P4701"/>
          <cell r="Q4701">
            <v>83137.557492553751</v>
          </cell>
        </row>
        <row r="4702">
          <cell r="D4702">
            <v>43782</v>
          </cell>
          <cell r="F4702">
            <v>169375.04266546198</v>
          </cell>
          <cell r="G4702">
            <v>1083733.3527611934</v>
          </cell>
          <cell r="H4702">
            <v>1.0027249605693538</v>
          </cell>
          <cell r="I4702">
            <v>38.419531213100491</v>
          </cell>
          <cell r="J4702">
            <v>16677553.508119499</v>
          </cell>
          <cell r="K4702">
            <v>0.67009756827548839</v>
          </cell>
          <cell r="L4702">
            <v>88.695381817749407</v>
          </cell>
          <cell r="M4702">
            <v>20880427.116920605</v>
          </cell>
          <cell r="N4702">
            <v>0.70983313721237329</v>
          </cell>
          <cell r="O4702">
            <v>81.847230815254747</v>
          </cell>
          <cell r="P4702"/>
          <cell r="Q4702">
            <v>83137.557492553751</v>
          </cell>
        </row>
        <row r="4703">
          <cell r="D4703">
            <v>43783</v>
          </cell>
          <cell r="F4703">
            <v>178920.32890546013</v>
          </cell>
          <cell r="G4703">
            <v>1262653.6816666536</v>
          </cell>
          <cell r="H4703">
            <v>1.0848231703048665</v>
          </cell>
          <cell r="I4703">
            <v>33.442075321473297</v>
          </cell>
          <cell r="J4703">
            <v>16856473.837024961</v>
          </cell>
          <cell r="K4703">
            <v>0.67503161811216428</v>
          </cell>
          <cell r="L4703">
            <v>88.258978257718098</v>
          </cell>
          <cell r="M4703">
            <v>20966448.039696325</v>
          </cell>
          <cell r="N4703">
            <v>0.71269144082205416</v>
          </cell>
          <cell r="O4703">
            <v>81.531941027849143</v>
          </cell>
          <cell r="P4703"/>
          <cell r="Q4703">
            <v>83137.557492553751</v>
          </cell>
        </row>
        <row r="4704">
          <cell r="D4704">
            <v>43784</v>
          </cell>
          <cell r="F4704">
            <v>175729.97566546011</v>
          </cell>
          <cell r="G4704">
            <v>1438383.6573321137</v>
          </cell>
          <cell r="H4704">
            <v>1.1534166592605219</v>
          </cell>
          <cell r="I4704">
            <v>29.751567257867674</v>
          </cell>
          <cell r="J4704">
            <v>17032203.812690422</v>
          </cell>
          <cell r="K4704">
            <v>0.67980558654742018</v>
          </cell>
          <cell r="L4704">
            <v>87.828650633762493</v>
          </cell>
          <cell r="M4704">
            <v>21042633.766648047</v>
          </cell>
          <cell r="N4704">
            <v>0.71521492821495214</v>
          </cell>
          <cell r="O4704">
            <v>81.251836717662954</v>
          </cell>
          <cell r="P4704"/>
          <cell r="Q4704">
            <v>83137.557492553751</v>
          </cell>
        </row>
        <row r="4705">
          <cell r="D4705">
            <v>43785</v>
          </cell>
          <cell r="F4705">
            <v>172310.68314546198</v>
          </cell>
          <cell r="G4705">
            <v>1610694.3404775758</v>
          </cell>
          <cell r="H4705">
            <v>1.2108654537856121</v>
          </cell>
          <cell r="I4705">
            <v>26.965176517456534</v>
          </cell>
          <cell r="J4705">
            <v>17204514.495835885</v>
          </cell>
          <cell r="K4705">
            <v>0.68441195446629011</v>
          </cell>
          <cell r="L4705">
            <v>87.405999824984022</v>
          </cell>
          <cell r="M4705">
            <v>21114291.287727769</v>
          </cell>
          <cell r="N4705">
            <v>0.71758405415965631</v>
          </cell>
          <cell r="O4705">
            <v>80.987400431739417</v>
          </cell>
          <cell r="P4705"/>
          <cell r="Q4705">
            <v>83137.557492553751</v>
          </cell>
        </row>
        <row r="4706">
          <cell r="D4706">
            <v>43786</v>
          </cell>
          <cell r="F4706">
            <v>168512.32138546012</v>
          </cell>
          <cell r="G4706">
            <v>1779206.661863036</v>
          </cell>
          <cell r="H4706">
            <v>1.2588680562702586</v>
          </cell>
          <cell r="I4706">
            <v>24.834749957039094</v>
          </cell>
          <cell r="J4706">
            <v>17373026.817221347</v>
          </cell>
          <cell r="K4706">
            <v>0.68883734927194773</v>
          </cell>
          <cell r="L4706">
            <v>86.993179343755727</v>
          </cell>
          <cell r="M4706">
            <v>21206472.260651492</v>
          </cell>
          <cell r="N4706">
            <v>0.72065018093859567</v>
          </cell>
          <cell r="O4706">
            <v>80.643096285007204</v>
          </cell>
          <cell r="P4706"/>
          <cell r="Q4706">
            <v>83137.557492553751</v>
          </cell>
        </row>
        <row r="4707">
          <cell r="D4707">
            <v>43787</v>
          </cell>
          <cell r="F4707">
            <v>176876.08349546106</v>
          </cell>
          <cell r="G4707">
            <v>1956082.7453584971</v>
          </cell>
          <cell r="H4707">
            <v>1.3071260078907276</v>
          </cell>
          <cell r="I4707">
            <v>22.862019562486367</v>
          </cell>
          <cell r="J4707">
            <v>17549902.900716808</v>
          </cell>
          <cell r="K4707">
            <v>0.69356419637236555</v>
          </cell>
          <cell r="L4707">
            <v>86.545017542926445</v>
          </cell>
          <cell r="M4707">
            <v>21311055.378765214</v>
          </cell>
          <cell r="N4707">
            <v>0.72413715779456789</v>
          </cell>
          <cell r="O4707">
            <v>80.248752929043661</v>
          </cell>
          <cell r="P4707"/>
          <cell r="Q4707">
            <v>83137.557492553751</v>
          </cell>
        </row>
        <row r="4708">
          <cell r="D4708">
            <v>43788</v>
          </cell>
          <cell r="F4708">
            <v>191197.5449454601</v>
          </cell>
          <cell r="G4708">
            <v>2147280.2903039572</v>
          </cell>
          <cell r="H4708">
            <v>1.3593706085409489</v>
          </cell>
          <cell r="I4708">
            <v>20.903853907770852</v>
          </cell>
          <cell r="J4708">
            <v>17741100.445662268</v>
          </cell>
          <cell r="K4708">
            <v>0.69882420871719897</v>
          </cell>
          <cell r="L4708">
            <v>86.03768691639948</v>
          </cell>
          <cell r="M4708">
            <v>21394389.325974934</v>
          </cell>
          <cell r="N4708">
            <v>0.72690152172964007</v>
          </cell>
          <cell r="O4708">
            <v>79.934073207107474</v>
          </cell>
          <cell r="P4708"/>
          <cell r="Q4708">
            <v>83137.557492553751</v>
          </cell>
        </row>
        <row r="4709">
          <cell r="D4709">
            <v>43789</v>
          </cell>
          <cell r="F4709">
            <v>165536.10746046272</v>
          </cell>
          <cell r="G4709">
            <v>2312816.3977644201</v>
          </cell>
          <cell r="H4709">
            <v>1.3909576294513879</v>
          </cell>
          <cell r="I4709">
            <v>19.803561646802837</v>
          </cell>
          <cell r="J4709">
            <v>17906636.553122729</v>
          </cell>
          <cell r="K4709">
            <v>0.70304237463879748</v>
          </cell>
          <cell r="L4709">
            <v>85.62440030139382</v>
          </cell>
          <cell r="M4709">
            <v>21464664.527089659</v>
          </cell>
          <cell r="N4709">
            <v>0.72922172766458393</v>
          </cell>
          <cell r="O4709">
            <v>79.668578903019551</v>
          </cell>
          <cell r="P4709"/>
          <cell r="Q4709">
            <v>83137.557492553751</v>
          </cell>
        </row>
        <row r="4710">
          <cell r="D4710">
            <v>43790</v>
          </cell>
          <cell r="F4710">
            <v>164484.50008046365</v>
          </cell>
          <cell r="G4710">
            <v>2477300.8978448836</v>
          </cell>
          <cell r="H4710">
            <v>1.4189340290848778</v>
          </cell>
          <cell r="I4710">
            <v>18.8786013487119</v>
          </cell>
          <cell r="J4710">
            <v>18071121.053203192</v>
          </cell>
          <cell r="K4710">
            <v>0.70719193962912519</v>
          </cell>
          <cell r="L4710">
            <v>85.212340792427341</v>
          </cell>
          <cell r="M4710">
            <v>21544929.539806552</v>
          </cell>
          <cell r="N4710">
            <v>0.73188085796422286</v>
          </cell>
          <cell r="O4710">
            <v>79.362788937455392</v>
          </cell>
          <cell r="P4710"/>
          <cell r="Q4710">
            <v>83137.557492553751</v>
          </cell>
        </row>
        <row r="4711">
          <cell r="D4711">
            <v>43791</v>
          </cell>
          <cell r="F4711">
            <v>142553.6521204646</v>
          </cell>
          <cell r="G4711">
            <v>2619854.5499653481</v>
          </cell>
          <cell r="H4711">
            <v>1.432376669670185</v>
          </cell>
          <cell r="I4711">
            <v>18.450071017773027</v>
          </cell>
          <cell r="J4711">
            <v>18213674.705323655</v>
          </cell>
          <cell r="K4711">
            <v>0.71045913647436232</v>
          </cell>
          <cell r="L4711">
            <v>84.884129886537352</v>
          </cell>
          <cell r="M4711">
            <v>21587438.100317437</v>
          </cell>
          <cell r="N4711">
            <v>0.7332570289175353</v>
          </cell>
          <cell r="O4711">
            <v>79.203909953308411</v>
          </cell>
          <cell r="P4711"/>
          <cell r="Q4711">
            <v>83137.557492553751</v>
          </cell>
        </row>
        <row r="4712">
          <cell r="D4712">
            <v>43792</v>
          </cell>
          <cell r="F4712">
            <v>149799.41410046365</v>
          </cell>
          <cell r="G4712">
            <v>2769653.9640658116</v>
          </cell>
          <cell r="H4712">
            <v>1.4484396847822265</v>
          </cell>
          <cell r="I4712">
            <v>17.951128836506324</v>
          </cell>
          <cell r="J4712">
            <v>18363474.11942412</v>
          </cell>
          <cell r="K4712">
            <v>0.71398693234434307</v>
          </cell>
          <cell r="L4712">
            <v>84.526067901007195</v>
          </cell>
          <cell r="M4712">
            <v>21643257.112168331</v>
          </cell>
          <cell r="N4712">
            <v>0.73508501739012622</v>
          </cell>
          <cell r="O4712">
            <v>78.992219983658387</v>
          </cell>
          <cell r="P4712"/>
          <cell r="Q4712">
            <v>83137.557492553751</v>
          </cell>
        </row>
        <row r="4713">
          <cell r="D4713">
            <v>43793</v>
          </cell>
          <cell r="F4713">
            <v>152633.51821046363</v>
          </cell>
          <cell r="G4713">
            <v>2922287.4822762753</v>
          </cell>
          <cell r="H4713">
            <v>1.4645845042907812</v>
          </cell>
          <cell r="I4713">
            <v>17.463680488728674</v>
          </cell>
          <cell r="J4713">
            <v>18516107.637634583</v>
          </cell>
          <cell r="K4713">
            <v>0.71760183205405326</v>
          </cell>
          <cell r="L4713">
            <v>84.155271960533852</v>
          </cell>
          <cell r="M4713">
            <v>21724379.13597922</v>
          </cell>
          <cell r="N4713">
            <v>0.73777197201882461</v>
          </cell>
          <cell r="O4713">
            <v>78.679735075273072</v>
          </cell>
          <cell r="P4713"/>
          <cell r="Q4713">
            <v>83137.557492553751</v>
          </cell>
        </row>
        <row r="4714">
          <cell r="D4714">
            <v>43794</v>
          </cell>
          <cell r="F4714">
            <v>160464.84280046367</v>
          </cell>
          <cell r="G4714">
            <v>3082752.3250767388</v>
          </cell>
          <cell r="H4714">
            <v>1.4832056259785344</v>
          </cell>
          <cell r="I4714">
            <v>16.918448713997236</v>
          </cell>
          <cell r="J4714">
            <v>18676572.480435047</v>
          </cell>
          <cell r="K4714">
            <v>0.72149604434278258</v>
          </cell>
          <cell r="L4714">
            <v>83.751493096105094</v>
          </cell>
          <cell r="M4714">
            <v>21811279.857316107</v>
          </cell>
          <cell r="N4714">
            <v>0.74065465923859142</v>
          </cell>
          <cell r="O4714">
            <v>78.342771814911146</v>
          </cell>
          <cell r="P4714"/>
          <cell r="Q4714">
            <v>83137.557492553751</v>
          </cell>
        </row>
        <row r="4715">
          <cell r="D4715">
            <v>43795</v>
          </cell>
          <cell r="F4715">
            <v>154750.39204046177</v>
          </cell>
          <cell r="G4715">
            <v>3237502.7171172006</v>
          </cell>
          <cell r="H4715">
            <v>1.4977507041254023</v>
          </cell>
          <cell r="I4715">
            <v>16.504870677055727</v>
          </cell>
          <cell r="J4715">
            <v>18831322.872475509</v>
          </cell>
          <cell r="K4715">
            <v>0.72514527404360463</v>
          </cell>
          <cell r="L4715">
            <v>83.369111448661613</v>
          </cell>
          <cell r="M4715">
            <v>21876989.830956999</v>
          </cell>
          <cell r="N4715">
            <v>0.74281729682438014</v>
          </cell>
          <cell r="O4715">
            <v>78.088835955483844</v>
          </cell>
          <cell r="P4715"/>
          <cell r="Q4715">
            <v>83137.557492553751</v>
          </cell>
        </row>
        <row r="4716">
          <cell r="D4716">
            <v>43796</v>
          </cell>
          <cell r="F4716">
            <v>208722.42819452076</v>
          </cell>
          <cell r="G4716">
            <v>3446225.1453117216</v>
          </cell>
          <cell r="H4716">
            <v>1.5352624276496281</v>
          </cell>
          <cell r="I4716">
            <v>15.486103940461959</v>
          </cell>
          <cell r="J4716">
            <v>19040045.300670028</v>
          </cell>
          <cell r="K4716">
            <v>0.7308429033668874</v>
          </cell>
          <cell r="L4716">
            <v>82.764517811140664</v>
          </cell>
          <cell r="M4716">
            <v>21993913.185077943</v>
          </cell>
          <cell r="N4716">
            <v>0.74671828676639818</v>
          </cell>
          <cell r="O4716">
            <v>77.628373615807149</v>
          </cell>
          <cell r="P4716"/>
          <cell r="Q4716">
            <v>83137.557492553751</v>
          </cell>
        </row>
        <row r="4717">
          <cell r="D4717">
            <v>43797</v>
          </cell>
          <cell r="F4717">
            <v>218490.35702451982</v>
          </cell>
          <cell r="G4717">
            <v>3664715.5023362413</v>
          </cell>
          <cell r="H4717">
            <v>1.5742908555345902</v>
          </cell>
          <cell r="I4717">
            <v>14.495615060673295</v>
          </cell>
          <cell r="J4717">
            <v>19258535.657694548</v>
          </cell>
          <cell r="K4717">
            <v>0.73687802839542393</v>
          </cell>
          <cell r="L4717">
            <v>82.114319596618174</v>
          </cell>
          <cell r="M4717">
            <v>22111771.138266176</v>
          </cell>
          <cell r="N4717">
            <v>0.75065028306718007</v>
          </cell>
          <cell r="O4717">
            <v>77.161205248235916</v>
          </cell>
          <cell r="P4717"/>
          <cell r="Q4717">
            <v>83137.557492553751</v>
          </cell>
        </row>
        <row r="4718">
          <cell r="D4718">
            <v>43798</v>
          </cell>
          <cell r="F4718">
            <v>228393.11174451982</v>
          </cell>
          <cell r="G4718">
            <v>3893108.6140807611</v>
          </cell>
          <cell r="H4718">
            <v>1.6147350087293371</v>
          </cell>
          <cell r="I4718">
            <v>13.539025083132405</v>
          </cell>
          <cell r="J4718">
            <v>19486928.769439068</v>
          </cell>
          <cell r="K4718">
            <v>0.74325258098212865</v>
          </cell>
          <cell r="L4718">
            <v>81.416985662746328</v>
          </cell>
          <cell r="M4718">
            <v>22234081.558010414</v>
          </cell>
          <cell r="N4718">
            <v>0.75473269063092963</v>
          </cell>
          <cell r="O4718">
            <v>76.673047054763515</v>
          </cell>
          <cell r="P4718"/>
          <cell r="Q4718">
            <v>83137.557492553751</v>
          </cell>
        </row>
        <row r="4719">
          <cell r="D4719">
            <v>43799</v>
          </cell>
          <cell r="E4719" t="str">
            <v>*</v>
          </cell>
          <cell r="F4719">
            <v>214477.07978452076</v>
          </cell>
          <cell r="G4719">
            <v>4107585.693865282</v>
          </cell>
          <cell r="H4719">
            <v>1.6469033642359052</v>
          </cell>
          <cell r="I4719">
            <v>12.825693158292628</v>
          </cell>
          <cell r="J4719">
            <v>19701405.849223588</v>
          </cell>
          <cell r="K4719">
            <v>0.74905773969409628</v>
          </cell>
          <cell r="L4719">
            <v>80.772837132613631</v>
          </cell>
          <cell r="M4719">
            <v>22351074.888438646</v>
          </cell>
          <cell r="N4719">
            <v>0.75863387223569001</v>
          </cell>
          <cell r="O4719">
            <v>76.203701410003447</v>
          </cell>
          <cell r="P4719"/>
          <cell r="Q4719">
            <v>83137.557492553751</v>
          </cell>
        </row>
        <row r="4720">
          <cell r="D4720">
            <v>43800</v>
          </cell>
          <cell r="F4720">
            <v>217975.67370451888</v>
          </cell>
          <cell r="G4720">
            <v>217975.67370451888</v>
          </cell>
          <cell r="H4720">
            <v>2.0941360265178042</v>
          </cell>
          <cell r="I4720">
            <v>5.2566808062663117</v>
          </cell>
          <cell r="J4720">
            <v>19919381.522928108</v>
          </cell>
          <cell r="K4720">
            <v>0.75435990728777713</v>
          </cell>
          <cell r="L4720">
            <v>80.479312707338309</v>
          </cell>
          <cell r="M4720">
            <v>22478644.45978288</v>
          </cell>
          <cell r="N4720">
            <v>0.76290862000060711</v>
          </cell>
          <cell r="O4720">
            <v>79.411767987387464</v>
          </cell>
          <cell r="P4720"/>
          <cell r="Q4720">
            <v>104088.59355090497</v>
          </cell>
        </row>
        <row r="4721">
          <cell r="D4721">
            <v>43801</v>
          </cell>
          <cell r="F4721">
            <v>220386.07756452076</v>
          </cell>
          <cell r="G4721">
            <v>438361.75126903964</v>
          </cell>
          <cell r="H4721">
            <v>2.1057146432411775</v>
          </cell>
          <cell r="I4721">
            <v>5.1687814474182581</v>
          </cell>
          <cell r="J4721">
            <v>20139767.600492626</v>
          </cell>
          <cell r="K4721">
            <v>0.75971136289517283</v>
          </cell>
          <cell r="L4721">
            <v>79.829698499247399</v>
          </cell>
          <cell r="M4721">
            <v>22614153.092057116</v>
          </cell>
          <cell r="N4721">
            <v>0.76745217584201397</v>
          </cell>
          <cell r="O4721">
            <v>78.849927133037639</v>
          </cell>
          <cell r="P4721"/>
          <cell r="Q4721">
            <v>104088.59355090497</v>
          </cell>
        </row>
        <row r="4722">
          <cell r="D4722">
            <v>43802</v>
          </cell>
          <cell r="F4722">
            <v>238123.80746452077</v>
          </cell>
          <cell r="G4722">
            <v>676485.55873356038</v>
          </cell>
          <cell r="H4722">
            <v>2.166377492018285</v>
          </cell>
          <cell r="I4722">
            <v>4.7343739829458613</v>
          </cell>
          <cell r="J4722">
            <v>20377891.407957148</v>
          </cell>
          <cell r="K4722">
            <v>0.76568744359081498</v>
          </cell>
          <cell r="L4722">
            <v>79.09472091316924</v>
          </cell>
          <cell r="M4722">
            <v>22743892.472185355</v>
          </cell>
          <cell r="N4722">
            <v>0.77179929869361164</v>
          </cell>
          <cell r="O4722">
            <v>78.307241541527688</v>
          </cell>
          <cell r="P4722"/>
          <cell r="Q4722">
            <v>104088.59355090497</v>
          </cell>
        </row>
        <row r="4723">
          <cell r="D4723">
            <v>43803</v>
          </cell>
          <cell r="F4723">
            <v>156752.14829175311</v>
          </cell>
          <cell r="G4723">
            <v>833237.70702531352</v>
          </cell>
          <cell r="H4723">
            <v>2.0012704528902465</v>
          </cell>
          <cell r="I4723">
            <v>6.0255271646777242</v>
          </cell>
          <cell r="J4723">
            <v>20534643.5562489</v>
          </cell>
          <cell r="K4723">
            <v>0.76857137928512198</v>
          </cell>
          <cell r="L4723">
            <v>78.736557919827789</v>
          </cell>
          <cell r="M4723">
            <v>22774250.92811482</v>
          </cell>
          <cell r="N4723">
            <v>0.77277360925601979</v>
          </cell>
          <cell r="O4723">
            <v>78.184939526073379</v>
          </cell>
          <cell r="P4723"/>
          <cell r="Q4723">
            <v>104088.59355090497</v>
          </cell>
        </row>
        <row r="4724">
          <cell r="D4724">
            <v>43804</v>
          </cell>
          <cell r="F4724">
            <v>156111.54397175403</v>
          </cell>
          <cell r="G4724">
            <v>989349.25099706755</v>
          </cell>
          <cell r="H4724">
            <v>1.9009753465699812</v>
          </cell>
          <cell r="I4724">
            <v>7.0005095449565342</v>
          </cell>
          <cell r="J4724">
            <v>20690755.100220654</v>
          </cell>
          <cell r="K4724">
            <v>0.77140904801036481</v>
          </cell>
          <cell r="L4724">
            <v>78.381996496708368</v>
          </cell>
          <cell r="M4724">
            <v>22842832.447742146</v>
          </cell>
          <cell r="N4724">
            <v>0.77504466632495794</v>
          </cell>
          <cell r="O4724">
            <v>77.898926605542442</v>
          </cell>
          <cell r="P4724"/>
          <cell r="Q4724">
            <v>104088.59355090497</v>
          </cell>
        </row>
        <row r="4725">
          <cell r="D4725">
            <v>43805</v>
          </cell>
          <cell r="F4725">
            <v>145515.18334175312</v>
          </cell>
          <cell r="G4725">
            <v>1134864.4343388206</v>
          </cell>
          <cell r="H4725">
            <v>1.817145048629192</v>
          </cell>
          <cell r="I4725">
            <v>7.9519024401927707</v>
          </cell>
          <cell r="J4725">
            <v>20836270.283562407</v>
          </cell>
          <cell r="K4725">
            <v>0.77383124284147264</v>
          </cell>
          <cell r="L4725">
            <v>78.077701072519361</v>
          </cell>
          <cell r="M4725">
            <v>22910550.553789482</v>
          </cell>
          <cell r="N4725">
            <v>0.77728610196983894</v>
          </cell>
          <cell r="O4725">
            <v>77.615381129832002</v>
          </cell>
          <cell r="P4725"/>
          <cell r="Q4725">
            <v>104088.59355090497</v>
          </cell>
        </row>
        <row r="4726">
          <cell r="D4726">
            <v>43806</v>
          </cell>
          <cell r="F4726">
            <v>138267.0535317531</v>
          </cell>
          <cell r="G4726">
            <v>1273131.4878705738</v>
          </cell>
          <cell r="H4726">
            <v>1.7473185162186495</v>
          </cell>
          <cell r="I4726">
            <v>8.8552609057100931</v>
          </cell>
          <cell r="J4726">
            <v>20974537.337094162</v>
          </cell>
          <cell r="K4726">
            <v>0.77596663350452855</v>
          </cell>
          <cell r="L4726">
            <v>77.808203564287496</v>
          </cell>
          <cell r="M4726">
            <v>22986596.20232081</v>
          </cell>
          <cell r="N4726">
            <v>0.77980972157945594</v>
          </cell>
          <cell r="O4726">
            <v>77.294667104389333</v>
          </cell>
          <cell r="P4726"/>
          <cell r="Q4726">
            <v>104088.59355090497</v>
          </cell>
        </row>
        <row r="4727">
          <cell r="D4727">
            <v>43807</v>
          </cell>
          <cell r="F4727">
            <v>123475.69367175311</v>
          </cell>
          <cell r="G4727">
            <v>1396607.1815423269</v>
          </cell>
          <cell r="H4727">
            <v>1.6771856717173699</v>
          </cell>
          <cell r="I4727">
            <v>9.8791798870466287</v>
          </cell>
          <cell r="J4727">
            <v>21098013.030765913</v>
          </cell>
          <cell r="K4727">
            <v>0.7775405244066611</v>
          </cell>
          <cell r="L4727">
            <v>77.608843403478872</v>
          </cell>
          <cell r="M4727">
            <v>23054349.130268134</v>
          </cell>
          <cell r="N4727">
            <v>0.78205166992300135</v>
          </cell>
          <cell r="O4727">
            <v>77.008468118760348</v>
          </cell>
          <cell r="P4727"/>
          <cell r="Q4727">
            <v>104088.59355090497</v>
          </cell>
        </row>
        <row r="4728">
          <cell r="D4728">
            <v>43808</v>
          </cell>
          <cell r="F4728">
            <v>121073.44309175217</v>
          </cell>
          <cell r="G4728">
            <v>1517680.6246340792</v>
          </cell>
          <cell r="H4728">
            <v>1.6200735811885849</v>
          </cell>
          <cell r="I4728">
            <v>10.810650409127065</v>
          </cell>
          <cell r="J4728">
            <v>21219086.473857667</v>
          </cell>
          <cell r="K4728">
            <v>0.77901419280947815</v>
          </cell>
          <cell r="L4728">
            <v>77.421627185180441</v>
          </cell>
          <cell r="M4728">
            <v>23119851.62266146</v>
          </cell>
          <cell r="N4728">
            <v>0.7842169601932546</v>
          </cell>
          <cell r="O4728">
            <v>76.730934273572032</v>
          </cell>
          <cell r="P4728"/>
          <cell r="Q4728">
            <v>104088.59355090497</v>
          </cell>
        </row>
        <row r="4729">
          <cell r="D4729">
            <v>43809</v>
          </cell>
          <cell r="F4729">
            <v>130048.52048375311</v>
          </cell>
          <cell r="G4729">
            <v>1647729.1451178323</v>
          </cell>
          <cell r="H4729">
            <v>1.5830064456697679</v>
          </cell>
          <cell r="I4729">
            <v>11.467187899811893</v>
          </cell>
          <cell r="J4729">
            <v>21349134.994341422</v>
          </cell>
          <cell r="K4729">
            <v>0.78080488790872016</v>
          </cell>
          <cell r="L4729">
            <v>77.193428524597451</v>
          </cell>
          <cell r="M4729">
            <v>23182814.110594783</v>
          </cell>
          <cell r="N4729">
            <v>0.7862957876505926</v>
          </cell>
          <cell r="O4729">
            <v>76.463466989024027</v>
          </cell>
          <cell r="P4729"/>
          <cell r="Q4729">
            <v>104088.59355090497</v>
          </cell>
        </row>
        <row r="4730">
          <cell r="D4730">
            <v>43810</v>
          </cell>
          <cell r="F4730">
            <v>138490.20952671947</v>
          </cell>
          <cell r="G4730">
            <v>1786219.3546445519</v>
          </cell>
          <cell r="H4730">
            <v>1.5600516075332005</v>
          </cell>
          <cell r="I4730">
            <v>11.895850685915576</v>
          </cell>
          <cell r="J4730">
            <v>21487625.20386814</v>
          </cell>
          <cell r="K4730">
            <v>0.7828895691139619</v>
          </cell>
          <cell r="L4730">
            <v>76.926803651774648</v>
          </cell>
          <cell r="M4730">
            <v>23225187.823417079</v>
          </cell>
          <cell r="N4730">
            <v>0.78767605179840727</v>
          </cell>
          <cell r="O4730">
            <v>76.285338626376046</v>
          </cell>
          <cell r="P4730"/>
          <cell r="Q4730">
            <v>104088.59355090497</v>
          </cell>
        </row>
        <row r="4731">
          <cell r="D4731">
            <v>43811</v>
          </cell>
          <cell r="F4731">
            <v>127479.35954672038</v>
          </cell>
          <cell r="G4731">
            <v>1913698.7141912722</v>
          </cell>
          <cell r="H4731">
            <v>1.5321072886942293</v>
          </cell>
          <cell r="I4731">
            <v>12.441786158507927</v>
          </cell>
          <cell r="J4731">
            <v>21615104.563414861</v>
          </cell>
          <cell r="K4731">
            <v>0.78455883965529161</v>
          </cell>
          <cell r="L4731">
            <v>76.712574980240404</v>
          </cell>
          <cell r="M4731">
            <v>23243773.615301516</v>
          </cell>
          <cell r="N4731">
            <v>0.78824941375383373</v>
          </cell>
          <cell r="O4731">
            <v>76.211219002599407</v>
          </cell>
          <cell r="P4731"/>
          <cell r="Q4731">
            <v>104088.59355090497</v>
          </cell>
        </row>
        <row r="4732">
          <cell r="D4732">
            <v>43812</v>
          </cell>
          <cell r="F4732">
            <v>135273.54444671853</v>
          </cell>
          <cell r="G4732">
            <v>2048972.2586379908</v>
          </cell>
          <cell r="H4732">
            <v>1.514222118750979</v>
          </cell>
          <cell r="I4732">
            <v>12.805704132660779</v>
          </cell>
          <cell r="J4732">
            <v>21750378.107861578</v>
          </cell>
          <cell r="K4732">
            <v>0.78649738344686748</v>
          </cell>
          <cell r="L4732">
            <v>76.462984091378075</v>
          </cell>
          <cell r="M4732">
            <v>23294679.203675963</v>
          </cell>
          <cell r="N4732">
            <v>0.78991865170261411</v>
          </cell>
          <cell r="O4732">
            <v>75.995020240984076</v>
          </cell>
          <cell r="P4732"/>
          <cell r="Q4732">
            <v>104088.59355090497</v>
          </cell>
        </row>
        <row r="4733">
          <cell r="D4733">
            <v>43813</v>
          </cell>
          <cell r="F4733">
            <v>142168.81114671944</v>
          </cell>
          <cell r="G4733">
            <v>2191141.0697847102</v>
          </cell>
          <cell r="H4733">
            <v>1.5036237024055057</v>
          </cell>
          <cell r="I4733">
            <v>13.026889998523627</v>
          </cell>
          <cell r="J4733">
            <v>21892546.9190083</v>
          </cell>
          <cell r="K4733">
            <v>0.78866978821857747</v>
          </cell>
          <cell r="L4733">
            <v>76.182274363985584</v>
          </cell>
          <cell r="M4733">
            <v>23350408.822768413</v>
          </cell>
          <cell r="N4733">
            <v>0.79175121866711762</v>
          </cell>
          <cell r="O4733">
            <v>75.756968466074397</v>
          </cell>
          <cell r="P4733"/>
          <cell r="Q4733">
            <v>104088.59355090497</v>
          </cell>
        </row>
        <row r="4734">
          <cell r="D4734">
            <v>43814</v>
          </cell>
          <cell r="F4734">
            <v>136567.52488672038</v>
          </cell>
          <cell r="G4734">
            <v>2327708.5946714305</v>
          </cell>
          <cell r="H4734">
            <v>1.4908508961858886</v>
          </cell>
          <cell r="I4734">
            <v>13.299072331112916</v>
          </cell>
          <cell r="J4734">
            <v>22029114.44389502</v>
          </cell>
          <cell r="K4734">
            <v>0.79062493174530779</v>
          </cell>
          <cell r="L4734">
            <v>75.928744332229343</v>
          </cell>
          <cell r="M4734">
            <v>23412418.330012858</v>
          </cell>
          <cell r="N4734">
            <v>0.79379643999066951</v>
          </cell>
          <cell r="O4734">
            <v>75.490445105538342</v>
          </cell>
          <cell r="P4734"/>
          <cell r="Q4734">
            <v>104088.59355090497</v>
          </cell>
        </row>
        <row r="4735">
          <cell r="D4735">
            <v>43815</v>
          </cell>
          <cell r="F4735">
            <v>157414.93800672039</v>
          </cell>
          <cell r="G4735">
            <v>2485123.532678151</v>
          </cell>
          <cell r="H4735">
            <v>1.4921925207532412</v>
          </cell>
          <cell r="I4735">
            <v>13.270190319081877</v>
          </cell>
          <cell r="J4735">
            <v>22186529.381901741</v>
          </cell>
          <cell r="K4735">
            <v>0.79331095076735603</v>
          </cell>
          <cell r="L4735">
            <v>75.57908895936032</v>
          </cell>
          <cell r="M4735">
            <v>23499853.679421298</v>
          </cell>
          <cell r="N4735">
            <v>0.79670336494165594</v>
          </cell>
          <cell r="O4735">
            <v>75.11012556064405</v>
          </cell>
          <cell r="P4735"/>
          <cell r="Q4735">
            <v>104088.59355090497</v>
          </cell>
        </row>
        <row r="4736">
          <cell r="D4736">
            <v>43816</v>
          </cell>
          <cell r="F4736">
            <v>173468.27267671944</v>
          </cell>
          <cell r="G4736">
            <v>2658591.8053548704</v>
          </cell>
          <cell r="H4736">
            <v>1.5024485192960819</v>
          </cell>
          <cell r="I4736">
            <v>13.051674194040675</v>
          </cell>
          <cell r="J4736">
            <v>22359997.654578462</v>
          </cell>
          <cell r="K4736">
            <v>0.79654893147507777</v>
          </cell>
          <cell r="L4736">
            <v>75.155558563013429</v>
          </cell>
          <cell r="M4736">
            <v>23561966.156615742</v>
          </cell>
          <cell r="N4736">
            <v>0.7987514236858595</v>
          </cell>
          <cell r="O4736">
            <v>74.841139604913451</v>
          </cell>
          <cell r="P4736"/>
          <cell r="Q4736">
            <v>104088.59355090497</v>
          </cell>
        </row>
        <row r="4737">
          <cell r="D4737">
            <v>43817</v>
          </cell>
          <cell r="F4737">
            <v>334129.6468978409</v>
          </cell>
          <cell r="G4737">
            <v>2992721.4522527112</v>
          </cell>
          <cell r="H4737">
            <v>1.597315298737485</v>
          </cell>
          <cell r="I4737">
            <v>11.208650399386377</v>
          </cell>
          <cell r="J4737">
            <v>22694127.301476303</v>
          </cell>
          <cell r="K4737">
            <v>0.80546521847956709</v>
          </cell>
          <cell r="L4737">
            <v>73.97845885710845</v>
          </cell>
          <cell r="M4737">
            <v>23802119.487031315</v>
          </cell>
          <cell r="N4737">
            <v>0.80683434128754772</v>
          </cell>
          <cell r="O4737">
            <v>73.771600377219301</v>
          </cell>
          <cell r="P4737"/>
          <cell r="Q4737">
            <v>104088.59355090497</v>
          </cell>
        </row>
        <row r="4738">
          <cell r="D4738">
            <v>43818</v>
          </cell>
          <cell r="F4738">
            <v>332563.85904184461</v>
          </cell>
          <cell r="G4738">
            <v>3325285.3112945557</v>
          </cell>
          <cell r="H4738">
            <v>1.6814043730769805</v>
          </cell>
          <cell r="I4738">
            <v>9.813995525568675</v>
          </cell>
          <cell r="J4738">
            <v>23026691.160518147</v>
          </cell>
          <cell r="K4738">
            <v>0.81426049968701264</v>
          </cell>
          <cell r="L4738">
            <v>72.802942721234459</v>
          </cell>
          <cell r="M4738">
            <v>24034288.378123172</v>
          </cell>
          <cell r="N4738">
            <v>0.81464545753749018</v>
          </cell>
          <cell r="O4738">
            <v>72.726783785465017</v>
          </cell>
          <cell r="P4738"/>
          <cell r="Q4738">
            <v>104088.59355090497</v>
          </cell>
        </row>
        <row r="4739">
          <cell r="D4739">
            <v>43819</v>
          </cell>
          <cell r="F4739">
            <v>354562.33885584283</v>
          </cell>
          <cell r="G4739">
            <v>3679847.6501503987</v>
          </cell>
          <cell r="H4739">
            <v>1.767651730422678</v>
          </cell>
          <cell r="I4739">
            <v>8.5809213252184602</v>
          </cell>
          <cell r="J4739">
            <v>23381253.499373991</v>
          </cell>
          <cell r="K4739">
            <v>0.82376632062967547</v>
          </cell>
          <cell r="L4739">
            <v>71.518127287707472</v>
          </cell>
          <cell r="M4739">
            <v>24283428.515349027</v>
          </cell>
          <cell r="N4739">
            <v>0.82303064657101233</v>
          </cell>
          <cell r="O4739">
            <v>71.594089744431287</v>
          </cell>
          <cell r="P4739"/>
          <cell r="Q4739">
            <v>104088.59355090497</v>
          </cell>
        </row>
        <row r="4740">
          <cell r="D4740">
            <v>43820</v>
          </cell>
          <cell r="F4740">
            <v>354278.74643784465</v>
          </cell>
          <cell r="G4740">
            <v>4034126.3965882435</v>
          </cell>
          <cell r="H4740">
            <v>1.8455553142472299</v>
          </cell>
          <cell r="I4740">
            <v>7.6141802213135819</v>
          </cell>
          <cell r="J4740">
            <v>23735532.245811835</v>
          </cell>
          <cell r="K4740">
            <v>0.83319272106123476</v>
          </cell>
          <cell r="L4740">
            <v>70.231158728232941</v>
          </cell>
          <cell r="M4740">
            <v>24543513.901416883</v>
          </cell>
          <cell r="N4740">
            <v>0.83178556151501459</v>
          </cell>
          <cell r="O4740">
            <v>70.400571224391513</v>
          </cell>
          <cell r="P4740"/>
          <cell r="Q4740">
            <v>104088.59355090497</v>
          </cell>
        </row>
        <row r="4741">
          <cell r="D4741">
            <v>43821</v>
          </cell>
          <cell r="F4741">
            <v>343394.4977478428</v>
          </cell>
          <cell r="G4741">
            <v>4377520.8943360867</v>
          </cell>
          <cell r="H4741">
            <v>1.9116237013281481</v>
          </cell>
          <cell r="I4741">
            <v>6.8890443599579632</v>
          </cell>
          <cell r="J4741">
            <v>24078926.743559677</v>
          </cell>
          <cell r="K4741">
            <v>0.84216980631554683</v>
          </cell>
          <cell r="L4741">
            <v>68.995288967014389</v>
          </cell>
          <cell r="M4741">
            <v>24790947.058774736</v>
          </cell>
          <cell r="N4741">
            <v>0.84011045585854127</v>
          </cell>
          <cell r="O4741">
            <v>69.25668735678498</v>
          </cell>
          <cell r="P4741"/>
          <cell r="Q4741">
            <v>104088.59355090497</v>
          </cell>
        </row>
        <row r="4742">
          <cell r="D4742">
            <v>43822</v>
          </cell>
          <cell r="F4742">
            <v>350608.36738784466</v>
          </cell>
          <cell r="G4742">
            <v>4728129.2617239309</v>
          </cell>
          <cell r="H4742">
            <v>1.9749602761778369</v>
          </cell>
          <cell r="I4742">
            <v>6.2656961777793789</v>
          </cell>
          <cell r="J4742">
            <v>24429535.110947523</v>
          </cell>
          <cell r="K4742">
            <v>0.8513331584907281</v>
          </cell>
          <cell r="L4742">
            <v>67.725128576507061</v>
          </cell>
          <cell r="M4742">
            <v>25051414.522452597</v>
          </cell>
          <cell r="N4742">
            <v>0.84887581985645666</v>
          </cell>
          <cell r="O4742">
            <v>68.044214486746</v>
          </cell>
          <cell r="P4742"/>
          <cell r="Q4742">
            <v>104088.59355090497</v>
          </cell>
        </row>
        <row r="4743">
          <cell r="D4743">
            <v>43823</v>
          </cell>
          <cell r="F4743">
            <v>354358.16298784281</v>
          </cell>
          <cell r="G4743">
            <v>5082487.4247117741</v>
          </cell>
          <cell r="H4743">
            <v>2.0345198463981879</v>
          </cell>
          <cell r="I4743">
            <v>5.7366328357382645</v>
          </cell>
          <cell r="J4743">
            <v>24783893.273935366</v>
          </cell>
          <cell r="K4743">
            <v>0.86056047640156375</v>
          </cell>
          <cell r="L4743">
            <v>66.438937249564447</v>
          </cell>
          <cell r="M4743">
            <v>25313173.963030454</v>
          </cell>
          <cell r="N4743">
            <v>0.8576836939432454</v>
          </cell>
          <cell r="O4743">
            <v>66.81896452952769</v>
          </cell>
          <cell r="P4743"/>
          <cell r="Q4743">
            <v>104088.59355090497</v>
          </cell>
        </row>
        <row r="4744">
          <cell r="D4744">
            <v>43824</v>
          </cell>
          <cell r="F4744">
            <v>172686.89226917946</v>
          </cell>
          <cell r="G4744">
            <v>5255174.3169809533</v>
          </cell>
          <cell r="H4744">
            <v>2.0195005572482398</v>
          </cell>
          <cell r="I4744">
            <v>5.8651641692562091</v>
          </cell>
          <cell r="J4744">
            <v>24956580.166204546</v>
          </cell>
          <cell r="K4744">
            <v>0.86343595861946909</v>
          </cell>
          <cell r="L4744">
            <v>66.036917695340719</v>
          </cell>
          <cell r="M4744">
            <v>25407660.256521646</v>
          </cell>
          <cell r="N4744">
            <v>0.86082300636795006</v>
          </cell>
          <cell r="O4744">
            <v>66.38086378961188</v>
          </cell>
          <cell r="P4744"/>
          <cell r="Q4744">
            <v>104088.59355090497</v>
          </cell>
        </row>
        <row r="4745">
          <cell r="D4745">
            <v>43825</v>
          </cell>
          <cell r="F4745">
            <v>174463.18876918132</v>
          </cell>
          <cell r="G4745">
            <v>5429637.5057501346</v>
          </cell>
          <cell r="H4745">
            <v>2.0062929532955045</v>
          </cell>
          <cell r="I4745">
            <v>5.9808614875342165</v>
          </cell>
          <cell r="J4745">
            <v>25131043.354973726</v>
          </cell>
          <cell r="K4745">
            <v>0.86635203968002927</v>
          </cell>
          <cell r="L4745">
            <v>65.628724738827813</v>
          </cell>
          <cell r="M4745">
            <v>25501730.492490314</v>
          </cell>
          <cell r="N4745">
            <v>0.86394777030138781</v>
          </cell>
          <cell r="O4745">
            <v>65.944168367375639</v>
          </cell>
          <cell r="P4745"/>
          <cell r="Q4745">
            <v>104088.59355090497</v>
          </cell>
        </row>
        <row r="4746">
          <cell r="D4746">
            <v>43826</v>
          </cell>
          <cell r="F4746">
            <v>178314.20186918319</v>
          </cell>
          <cell r="G4746">
            <v>5607951.7076193178</v>
          </cell>
          <cell r="H4746">
            <v>1.9954339665031042</v>
          </cell>
          <cell r="I4746">
            <v>6.0779016517352069</v>
          </cell>
          <cell r="J4746">
            <v>25309357.556842908</v>
          </cell>
          <cell r="K4746">
            <v>0.86937955087598728</v>
          </cell>
          <cell r="L4746">
            <v>65.204458883214144</v>
          </cell>
          <cell r="M4746">
            <v>25579429.337402977</v>
          </cell>
          <cell r="N4746">
            <v>0.8665174930360855</v>
          </cell>
          <cell r="O4746">
            <v>65.584619368352023</v>
          </cell>
          <cell r="P4746"/>
          <cell r="Q4746">
            <v>104088.59355090497</v>
          </cell>
        </row>
        <row r="4747">
          <cell r="D4747">
            <v>43827</v>
          </cell>
          <cell r="F4747">
            <v>174194.67910117944</v>
          </cell>
          <cell r="G4747">
            <v>5782146.3867204972</v>
          </cell>
          <cell r="H4747">
            <v>1.9839371544219042</v>
          </cell>
          <cell r="I4747">
            <v>6.1825676743992304</v>
          </cell>
          <cell r="J4747">
            <v>25483552.235944089</v>
          </cell>
          <cell r="K4747">
            <v>0.87224448776826735</v>
          </cell>
          <cell r="L4747">
            <v>64.802581272522275</v>
          </cell>
          <cell r="M4747">
            <v>25675117.012967642</v>
          </cell>
          <cell r="N4747">
            <v>0.8696961824997711</v>
          </cell>
          <cell r="O4747">
            <v>65.139393956903135</v>
          </cell>
          <cell r="P4747"/>
          <cell r="Q4747">
            <v>104088.59355090497</v>
          </cell>
        </row>
        <row r="4748">
          <cell r="D4748">
            <v>43828</v>
          </cell>
          <cell r="F4748">
            <v>164008.4333931813</v>
          </cell>
          <cell r="G4748">
            <v>5946154.8201136785</v>
          </cell>
          <cell r="H4748">
            <v>1.9698586981382802</v>
          </cell>
          <cell r="I4748">
            <v>6.3134954454117986</v>
          </cell>
          <cell r="J4748">
            <v>25647560.669337269</v>
          </cell>
          <cell r="K4748">
            <v>0.87474166874377735</v>
          </cell>
          <cell r="L4748">
            <v>64.452015972739105</v>
          </cell>
          <cell r="M4748">
            <v>25777395.445174303</v>
          </cell>
          <cell r="N4748">
            <v>0.87309764642613552</v>
          </cell>
          <cell r="O4748">
            <v>64.662458301895825</v>
          </cell>
          <cell r="P4748"/>
          <cell r="Q4748">
            <v>104088.59355090497</v>
          </cell>
        </row>
        <row r="4749">
          <cell r="D4749">
            <v>43829</v>
          </cell>
          <cell r="F4749">
            <v>162848.8833571813</v>
          </cell>
          <cell r="G4749">
            <v>6109003.7034708597</v>
          </cell>
          <cell r="H4749">
            <v>1.9563474712795896</v>
          </cell>
          <cell r="I4749">
            <v>6.442073011940586</v>
          </cell>
          <cell r="J4749">
            <v>25810409.552694451</v>
          </cell>
          <cell r="K4749">
            <v>0.87718177412501441</v>
          </cell>
          <cell r="L4749">
            <v>64.109248132432342</v>
          </cell>
          <cell r="M4749">
            <v>25878118.55816697</v>
          </cell>
          <cell r="N4749">
            <v>0.87644594344832982</v>
          </cell>
          <cell r="O4749">
            <v>64.192541624575625</v>
          </cell>
          <cell r="P4749"/>
          <cell r="Q4749">
            <v>104088.59355090497</v>
          </cell>
        </row>
        <row r="4750">
          <cell r="D4750">
            <v>43830</v>
          </cell>
          <cell r="E4750" t="str">
            <v>*</v>
          </cell>
          <cell r="F4750">
            <v>160964.40108718132</v>
          </cell>
          <cell r="G4750">
            <v>6269968.1045580413</v>
          </cell>
          <cell r="H4750">
            <v>1.9431239171465011</v>
          </cell>
          <cell r="I4750">
            <v>6.5707569565308539</v>
          </cell>
          <cell r="J4750">
            <v>25971373.953781631</v>
          </cell>
          <cell r="K4750">
            <v>0.87954085709736929</v>
          </cell>
          <cell r="L4750">
            <v>63.777687440098362</v>
          </cell>
          <cell r="M4750">
            <v>25971373.953781631</v>
          </cell>
          <cell r="N4750">
            <v>0.87954085709736929</v>
          </cell>
          <cell r="O4750">
            <v>63.757867697266711</v>
          </cell>
          <cell r="P4750"/>
          <cell r="Q4750">
            <v>104088.59355090497</v>
          </cell>
        </row>
        <row r="4751">
          <cell r="D4751">
            <v>43831</v>
          </cell>
          <cell r="F4751">
            <v>184266.20013992654</v>
          </cell>
          <cell r="G4751">
            <v>184266.20013992654</v>
          </cell>
          <cell r="H4751">
            <v>1.5277834208343917</v>
          </cell>
          <cell r="I4751">
            <v>13.950066912116698</v>
          </cell>
          <cell r="J4751">
            <v>184266.20013992654</v>
          </cell>
          <cell r="K4751">
            <v>1.5277834208343917</v>
          </cell>
          <cell r="L4751">
            <v>13.950066912116698</v>
          </cell>
          <cell r="M4751">
            <v>26107517.026775036</v>
          </cell>
          <cell r="N4751">
            <v>0.88415103412976159</v>
          </cell>
          <cell r="O4751">
            <v>65.947178119658574</v>
          </cell>
          <cell r="P4751"/>
          <cell r="Q4751">
            <v>120610.15823780208</v>
          </cell>
        </row>
        <row r="4752">
          <cell r="D4752">
            <v>43832</v>
          </cell>
          <cell r="F4752">
            <v>191940.62220592654</v>
          </cell>
          <cell r="G4752">
            <v>376206.82234585308</v>
          </cell>
          <cell r="H4752">
            <v>1.5595984112884653</v>
          </cell>
          <cell r="I4752">
            <v>13.262674149843567</v>
          </cell>
          <cell r="J4752">
            <v>376206.82234585308</v>
          </cell>
          <cell r="K4752">
            <v>1.5595984112884653</v>
          </cell>
          <cell r="L4752">
            <v>13.262674149843567</v>
          </cell>
          <cell r="M4752">
            <v>26256821.175459292</v>
          </cell>
          <cell r="N4752">
            <v>0.88920691652669326</v>
          </cell>
          <cell r="O4752">
            <v>65.168448946662849</v>
          </cell>
          <cell r="P4752"/>
          <cell r="Q4752">
            <v>120610.15823780208</v>
          </cell>
        </row>
        <row r="4753">
          <cell r="D4753">
            <v>43833</v>
          </cell>
          <cell r="F4753">
            <v>184777.54759392655</v>
          </cell>
          <cell r="G4753">
            <v>560984.36993977963</v>
          </cell>
          <cell r="H4753">
            <v>1.5504066383134714</v>
          </cell>
          <cell r="I4753">
            <v>13.457389328381876</v>
          </cell>
          <cell r="J4753">
            <v>560984.36993977963</v>
          </cell>
          <cell r="K4753">
            <v>1.5504066383134714</v>
          </cell>
          <cell r="L4753">
            <v>13.457389328381876</v>
          </cell>
          <cell r="M4753">
            <v>26377275.041081555</v>
          </cell>
          <cell r="N4753">
            <v>0.89328575819593248</v>
          </cell>
          <cell r="O4753">
            <v>64.538749693475694</v>
          </cell>
          <cell r="P4753"/>
          <cell r="Q4753">
            <v>120610.15823780208</v>
          </cell>
        </row>
        <row r="4754">
          <cell r="D4754">
            <v>43834</v>
          </cell>
          <cell r="F4754">
            <v>172679.50600392467</v>
          </cell>
          <cell r="G4754">
            <v>733663.87594370428</v>
          </cell>
          <cell r="H4754">
            <v>1.5207340050436908</v>
          </cell>
          <cell r="I4754">
            <v>14.107583331513185</v>
          </cell>
          <cell r="J4754">
            <v>733663.87594370428</v>
          </cell>
          <cell r="K4754">
            <v>1.5207340050436908</v>
          </cell>
          <cell r="L4754">
            <v>14.107583331513185</v>
          </cell>
          <cell r="M4754">
            <v>26474310.906841807</v>
          </cell>
          <cell r="N4754">
            <v>0.8965715286785011</v>
          </cell>
          <cell r="O4754">
            <v>64.030675642506964</v>
          </cell>
          <cell r="P4754"/>
          <cell r="Q4754">
            <v>120610.15823780208</v>
          </cell>
        </row>
        <row r="4755">
          <cell r="D4755">
            <v>43835</v>
          </cell>
          <cell r="F4755">
            <v>159617.31620392654</v>
          </cell>
          <cell r="G4755">
            <v>893281.19214763085</v>
          </cell>
          <cell r="H4755">
            <v>1.4812702432350435</v>
          </cell>
          <cell r="I4755">
            <v>15.025968327674033</v>
          </cell>
          <cell r="J4755">
            <v>893281.19214763085</v>
          </cell>
          <cell r="K4755">
            <v>1.4812702432350435</v>
          </cell>
          <cell r="L4755">
            <v>15.025968327674033</v>
          </cell>
          <cell r="M4755">
            <v>26593763.829362061</v>
          </cell>
          <cell r="N4755">
            <v>0.90061646543166807</v>
          </cell>
          <cell r="O4755">
            <v>63.404371732519301</v>
          </cell>
          <cell r="P4755"/>
          <cell r="Q4755">
            <v>120610.15823780208</v>
          </cell>
        </row>
        <row r="4756">
          <cell r="D4756">
            <v>43836</v>
          </cell>
          <cell r="F4756">
            <v>163100.23949992657</v>
          </cell>
          <cell r="G4756">
            <v>1056381.4316475573</v>
          </cell>
          <cell r="H4756">
            <v>1.4597739901320936</v>
          </cell>
          <cell r="I4756">
            <v>15.553433615049261</v>
          </cell>
          <cell r="J4756">
            <v>1056381.4316475573</v>
          </cell>
          <cell r="K4756">
            <v>1.4597739901320936</v>
          </cell>
          <cell r="L4756">
            <v>15.553433615049261</v>
          </cell>
          <cell r="M4756">
            <v>26733457.621820319</v>
          </cell>
          <cell r="N4756">
            <v>0.90534686932929131</v>
          </cell>
          <cell r="O4756">
            <v>62.670978372751705</v>
          </cell>
          <cell r="P4756"/>
          <cell r="Q4756">
            <v>120610.15823780208</v>
          </cell>
        </row>
        <row r="4757">
          <cell r="D4757">
            <v>43837</v>
          </cell>
          <cell r="F4757">
            <v>178349.72706792655</v>
          </cell>
          <cell r="G4757">
            <v>1234731.1587154837</v>
          </cell>
          <cell r="H4757">
            <v>1.4624818349297093</v>
          </cell>
          <cell r="I4757">
            <v>15.485895721272314</v>
          </cell>
          <cell r="J4757">
            <v>1234731.1587154837</v>
          </cell>
          <cell r="K4757">
            <v>1.4624818349297093</v>
          </cell>
          <cell r="L4757">
            <v>15.485895721272314</v>
          </cell>
          <cell r="M4757">
            <v>26863757.277256574</v>
          </cell>
          <cell r="N4757">
            <v>0.90975913005108378</v>
          </cell>
          <cell r="O4757">
            <v>61.986217064730134</v>
          </cell>
          <cell r="P4757"/>
          <cell r="Q4757">
            <v>120610.15823780208</v>
          </cell>
        </row>
        <row r="4758">
          <cell r="D4758">
            <v>43838</v>
          </cell>
          <cell r="F4758">
            <v>184270.69932720475</v>
          </cell>
          <cell r="G4758">
            <v>1419001.8580426886</v>
          </cell>
          <cell r="H4758">
            <v>1.4706491961117623</v>
          </cell>
          <cell r="I4758">
            <v>15.284111123979427</v>
          </cell>
          <cell r="J4758">
            <v>1419001.8580426886</v>
          </cell>
          <cell r="K4758">
            <v>1.4706491961117623</v>
          </cell>
          <cell r="L4758">
            <v>15.284111123979427</v>
          </cell>
          <cell r="M4758">
            <v>26998641.44054611</v>
          </cell>
          <cell r="N4758">
            <v>0.91432664399230501</v>
          </cell>
          <cell r="O4758">
            <v>61.276902716874751</v>
          </cell>
          <cell r="P4758"/>
          <cell r="Q4758">
            <v>120610.15823780208</v>
          </cell>
        </row>
        <row r="4759">
          <cell r="D4759">
            <v>43839</v>
          </cell>
          <cell r="F4759">
            <v>167695.35605720474</v>
          </cell>
          <cell r="G4759">
            <v>1586697.2140998933</v>
          </cell>
          <cell r="H4759">
            <v>1.4617316901942943</v>
          </cell>
          <cell r="I4759">
            <v>15.504573555134238</v>
          </cell>
          <cell r="J4759">
            <v>1586697.2140998933</v>
          </cell>
          <cell r="K4759">
            <v>1.4617316901942943</v>
          </cell>
          <cell r="L4759">
            <v>15.504573555134238</v>
          </cell>
          <cell r="M4759">
            <v>27132617.680093542</v>
          </cell>
          <cell r="N4759">
            <v>0.91886340623491636</v>
          </cell>
          <cell r="O4759">
            <v>60.572142716113952</v>
          </cell>
          <cell r="P4759"/>
          <cell r="Q4759">
            <v>120610.15823780208</v>
          </cell>
        </row>
        <row r="4760">
          <cell r="D4760">
            <v>43840</v>
          </cell>
          <cell r="F4760">
            <v>172438.22710720473</v>
          </cell>
          <cell r="G4760">
            <v>1759135.4412070981</v>
          </cell>
          <cell r="H4760">
            <v>1.4585300831283907</v>
          </cell>
          <cell r="I4760">
            <v>15.584565761405322</v>
          </cell>
          <cell r="J4760">
            <v>1759135.4412070981</v>
          </cell>
          <cell r="K4760">
            <v>1.4585300831283907</v>
          </cell>
          <cell r="L4760">
            <v>15.584565761405322</v>
          </cell>
          <cell r="M4760">
            <v>27257765.337396964</v>
          </cell>
          <cell r="N4760">
            <v>0.92310117879496201</v>
          </cell>
          <cell r="O4760">
            <v>59.913840665829923</v>
          </cell>
          <cell r="P4760"/>
          <cell r="Q4760">
            <v>120610.15823780208</v>
          </cell>
        </row>
        <row r="4761">
          <cell r="D4761">
            <v>43841</v>
          </cell>
          <cell r="F4761">
            <v>146377.02562920476</v>
          </cell>
          <cell r="G4761">
            <v>1905512.4668363028</v>
          </cell>
          <cell r="H4761">
            <v>1.4362671321140315</v>
          </cell>
          <cell r="I4761">
            <v>16.153346165431149</v>
          </cell>
          <cell r="J4761">
            <v>1905512.4668363028</v>
          </cell>
          <cell r="K4761">
            <v>1.4362671321140315</v>
          </cell>
          <cell r="L4761">
            <v>16.153346165431149</v>
          </cell>
          <cell r="M4761">
            <v>27354836.160854395</v>
          </cell>
          <cell r="N4761">
            <v>0.92638810838458641</v>
          </cell>
          <cell r="O4761">
            <v>59.403376788409723</v>
          </cell>
          <cell r="P4761"/>
          <cell r="Q4761">
            <v>120610.15823780208</v>
          </cell>
        </row>
        <row r="4762">
          <cell r="D4762">
            <v>43842</v>
          </cell>
          <cell r="F4762">
            <v>143117.90912520472</v>
          </cell>
          <cell r="G4762">
            <v>2048630.3759615074</v>
          </cell>
          <cell r="H4762">
            <v>1.4154628473349009</v>
          </cell>
          <cell r="I4762">
            <v>16.705238080645145</v>
          </cell>
          <cell r="J4762">
            <v>2048630.3759615074</v>
          </cell>
          <cell r="K4762">
            <v>1.4154628473349009</v>
          </cell>
          <cell r="L4762">
            <v>16.705238080645145</v>
          </cell>
          <cell r="M4762">
            <v>27476536.369157821</v>
          </cell>
          <cell r="N4762">
            <v>0.9305091235493661</v>
          </cell>
          <cell r="O4762">
            <v>58.76368932313958</v>
          </cell>
          <cell r="P4762"/>
          <cell r="Q4762">
            <v>120610.15823780208</v>
          </cell>
        </row>
        <row r="4763">
          <cell r="D4763">
            <v>43843</v>
          </cell>
          <cell r="F4763">
            <v>167938.12788120474</v>
          </cell>
          <cell r="G4763">
            <v>2216568.5038427124</v>
          </cell>
          <cell r="H4763">
            <v>1.4136891288226674</v>
          </cell>
          <cell r="I4763">
            <v>16.753226430532365</v>
          </cell>
          <cell r="J4763">
            <v>2216568.5038427124</v>
          </cell>
          <cell r="K4763">
            <v>1.4136891288226674</v>
          </cell>
          <cell r="L4763">
            <v>16.753226430532365</v>
          </cell>
          <cell r="M4763">
            <v>27617102.139127254</v>
          </cell>
          <cell r="N4763">
            <v>0.93526902793352795</v>
          </cell>
          <cell r="O4763">
            <v>58.025469711130583</v>
          </cell>
          <cell r="P4763"/>
          <cell r="Q4763">
            <v>120610.15823780208</v>
          </cell>
        </row>
        <row r="4764">
          <cell r="D4764">
            <v>43844</v>
          </cell>
          <cell r="F4764">
            <v>161909.57078920474</v>
          </cell>
          <cell r="G4764">
            <v>2378478.0746319173</v>
          </cell>
          <cell r="H4764">
            <v>1.4085985254257714</v>
          </cell>
          <cell r="I4764">
            <v>16.891783681310468</v>
          </cell>
          <cell r="J4764">
            <v>2378478.0746319173</v>
          </cell>
          <cell r="K4764">
            <v>1.4085985254257714</v>
          </cell>
          <cell r="L4764">
            <v>16.891783681310468</v>
          </cell>
          <cell r="M4764">
            <v>27740410.70667468</v>
          </cell>
          <cell r="N4764">
            <v>0.93944450305636706</v>
          </cell>
          <cell r="O4764">
            <v>57.378650007767504</v>
          </cell>
          <cell r="P4764"/>
          <cell r="Q4764">
            <v>120610.15823780208</v>
          </cell>
        </row>
        <row r="4765">
          <cell r="D4765">
            <v>43845</v>
          </cell>
          <cell r="F4765">
            <v>109460.04220692853</v>
          </cell>
          <cell r="G4765">
            <v>2487938.1168388459</v>
          </cell>
          <cell r="H4765">
            <v>1.3751954524059689</v>
          </cell>
          <cell r="I4765">
            <v>17.832235792763584</v>
          </cell>
          <cell r="J4765">
            <v>2487938.1168388459</v>
          </cell>
          <cell r="K4765">
            <v>1.3751954524059689</v>
          </cell>
          <cell r="L4765">
            <v>17.832235792763584</v>
          </cell>
          <cell r="M4765">
            <v>27783600.843549833</v>
          </cell>
          <cell r="N4765">
            <v>0.94090672013157017</v>
          </cell>
          <cell r="O4765">
            <v>57.152340855965143</v>
          </cell>
          <cell r="P4765"/>
          <cell r="Q4765">
            <v>120610.15823780208</v>
          </cell>
        </row>
        <row r="4766">
          <cell r="D4766">
            <v>43846</v>
          </cell>
          <cell r="F4766">
            <v>102640.23779493038</v>
          </cell>
          <cell r="G4766">
            <v>2590578.3546337765</v>
          </cell>
          <cell r="H4766">
            <v>1.3424337512714102</v>
          </cell>
          <cell r="I4766">
            <v>18.809645900721339</v>
          </cell>
          <cell r="J4766">
            <v>2590578.3546337765</v>
          </cell>
          <cell r="K4766">
            <v>1.3424337512714102</v>
          </cell>
          <cell r="L4766">
            <v>18.809645900721339</v>
          </cell>
          <cell r="M4766">
            <v>27829191.698759902</v>
          </cell>
          <cell r="N4766">
            <v>0.94245023742711731</v>
          </cell>
          <cell r="O4766">
            <v>56.91357533611324</v>
          </cell>
          <cell r="P4766"/>
          <cell r="Q4766">
            <v>120610.15823780208</v>
          </cell>
        </row>
        <row r="4767">
          <cell r="D4767">
            <v>43847</v>
          </cell>
          <cell r="F4767">
            <v>95349.337680928526</v>
          </cell>
          <cell r="G4767">
            <v>2685927.6923147049</v>
          </cell>
          <cell r="H4767">
            <v>1.30997047773732</v>
          </cell>
          <cell r="I4767">
            <v>19.835104149754692</v>
          </cell>
          <cell r="J4767">
            <v>2685927.6923147049</v>
          </cell>
          <cell r="K4767">
            <v>1.30997047773732</v>
          </cell>
          <cell r="L4767">
            <v>19.835104149754692</v>
          </cell>
          <cell r="M4767">
            <v>27877454.242909979</v>
          </cell>
          <cell r="N4767">
            <v>0.94408423138667319</v>
          </cell>
          <cell r="O4767">
            <v>56.660965005618692</v>
          </cell>
          <cell r="P4767"/>
          <cell r="Q4767">
            <v>120610.15823780208</v>
          </cell>
        </row>
        <row r="4768">
          <cell r="D4768">
            <v>43848</v>
          </cell>
          <cell r="F4768">
            <v>78364.010868930389</v>
          </cell>
          <cell r="G4768">
            <v>2764291.7031836351</v>
          </cell>
          <cell r="H4768">
            <v>1.2732904386477017</v>
          </cell>
          <cell r="I4768">
            <v>21.066151417318558</v>
          </cell>
          <cell r="J4768">
            <v>2764291.7031836351</v>
          </cell>
          <cell r="K4768">
            <v>1.2732904386477017</v>
          </cell>
          <cell r="L4768">
            <v>21.066151417318558</v>
          </cell>
          <cell r="M4768">
            <v>27880090.892920051</v>
          </cell>
          <cell r="N4768">
            <v>0.94417308032195002</v>
          </cell>
          <cell r="O4768">
            <v>56.647233882264544</v>
          </cell>
          <cell r="P4768"/>
          <cell r="Q4768">
            <v>120610.15823780208</v>
          </cell>
        </row>
        <row r="4769">
          <cell r="D4769">
            <v>43849</v>
          </cell>
          <cell r="F4769">
            <v>81110.602914928517</v>
          </cell>
          <cell r="G4769">
            <v>2845402.3060985636</v>
          </cell>
          <cell r="H4769">
            <v>1.2416700077217295</v>
          </cell>
          <cell r="I4769">
            <v>22.192710485316514</v>
          </cell>
          <cell r="J4769">
            <v>2845402.3060985636</v>
          </cell>
          <cell r="K4769">
            <v>1.2416700077217295</v>
          </cell>
          <cell r="L4769">
            <v>22.192710485316514</v>
          </cell>
          <cell r="M4769">
            <v>27917823.362786118</v>
          </cell>
          <cell r="N4769">
            <v>0.94545046593068227</v>
          </cell>
          <cell r="O4769">
            <v>56.449875768176241</v>
          </cell>
          <cell r="P4769"/>
          <cell r="Q4769">
            <v>120610.15823780208</v>
          </cell>
        </row>
        <row r="4770">
          <cell r="D4770">
            <v>43850</v>
          </cell>
          <cell r="F4770">
            <v>107011.19799893038</v>
          </cell>
          <cell r="G4770">
            <v>2952413.5040974938</v>
          </cell>
          <cell r="H4770">
            <v>1.2239489389759122</v>
          </cell>
          <cell r="I4770">
            <v>22.851835619440152</v>
          </cell>
          <cell r="J4770">
            <v>2952413.5040974938</v>
          </cell>
          <cell r="K4770">
            <v>1.2239489389759122</v>
          </cell>
          <cell r="L4770">
            <v>22.851835619440152</v>
          </cell>
          <cell r="M4770">
            <v>28002994.827316187</v>
          </cell>
          <cell r="N4770">
            <v>0.94833439387513641</v>
          </cell>
          <cell r="O4770">
            <v>56.004701459895422</v>
          </cell>
          <cell r="P4770"/>
          <cell r="Q4770">
            <v>120610.15823780208</v>
          </cell>
        </row>
        <row r="4771">
          <cell r="D4771">
            <v>43851</v>
          </cell>
          <cell r="F4771">
            <v>109921.91380092852</v>
          </cell>
          <cell r="G4771">
            <v>3062335.4178984226</v>
          </cell>
          <cell r="H4771">
            <v>1.2090647937206334</v>
          </cell>
          <cell r="I4771">
            <v>23.421417606568774</v>
          </cell>
          <cell r="J4771">
            <v>3062335.4178984226</v>
          </cell>
          <cell r="K4771">
            <v>1.2090647937206334</v>
          </cell>
          <cell r="L4771">
            <v>23.421417606568774</v>
          </cell>
          <cell r="M4771">
            <v>28047512.439418253</v>
          </cell>
          <cell r="N4771">
            <v>0.94984155821356409</v>
          </cell>
          <cell r="O4771">
            <v>55.772282910085224</v>
          </cell>
          <cell r="P4771"/>
          <cell r="Q4771">
            <v>120610.15823780208</v>
          </cell>
        </row>
        <row r="4772">
          <cell r="D4772">
            <v>43852</v>
          </cell>
          <cell r="F4772">
            <v>156519.59722485577</v>
          </cell>
          <cell r="G4772">
            <v>3218855.0151232784</v>
          </cell>
          <cell r="H4772">
            <v>1.2130950969157686</v>
          </cell>
          <cell r="I4772">
            <v>23.265724267008402</v>
          </cell>
          <cell r="J4772">
            <v>3218855.0151232784</v>
          </cell>
          <cell r="K4772">
            <v>1.2130950969157686</v>
          </cell>
          <cell r="L4772">
            <v>23.265724267008402</v>
          </cell>
          <cell r="M4772">
            <v>28153625.97259425</v>
          </cell>
          <cell r="N4772">
            <v>0.95343469358869093</v>
          </cell>
          <cell r="O4772">
            <v>55.218888888155718</v>
          </cell>
          <cell r="P4772"/>
          <cell r="Q4772">
            <v>120610.15823780208</v>
          </cell>
        </row>
        <row r="4773">
          <cell r="D4773">
            <v>43853</v>
          </cell>
          <cell r="F4773">
            <v>153523.01242085762</v>
          </cell>
          <cell r="G4773">
            <v>3372378.0275441362</v>
          </cell>
          <cell r="H4773">
            <v>1.2156947124077151</v>
          </cell>
          <cell r="I4773">
            <v>23.165878382034744</v>
          </cell>
          <cell r="J4773">
            <v>3372378.0275441362</v>
          </cell>
          <cell r="K4773">
            <v>1.2156947124077151</v>
          </cell>
          <cell r="L4773">
            <v>23.165878382034744</v>
          </cell>
          <cell r="M4773">
            <v>28220214.992670491</v>
          </cell>
          <cell r="N4773">
            <v>0.95568931152940362</v>
          </cell>
          <cell r="O4773">
            <v>54.872185277701412</v>
          </cell>
          <cell r="P4773"/>
          <cell r="Q4773">
            <v>120610.15823780208</v>
          </cell>
        </row>
        <row r="4774">
          <cell r="D4774">
            <v>43854</v>
          </cell>
          <cell r="F4774">
            <v>158056.85952485577</v>
          </cell>
          <cell r="G4774">
            <v>3530434.887068992</v>
          </cell>
          <cell r="H4774">
            <v>1.2196439817104034</v>
          </cell>
          <cell r="I4774">
            <v>23.015058880439888</v>
          </cell>
          <cell r="J4774">
            <v>3530434.887068992</v>
          </cell>
          <cell r="K4774">
            <v>1.2196439817104034</v>
          </cell>
          <cell r="L4774">
            <v>23.015058880439888</v>
          </cell>
          <cell r="M4774">
            <v>28284374.262268733</v>
          </cell>
          <cell r="N4774">
            <v>0.95786164288511266</v>
          </cell>
          <cell r="O4774">
            <v>54.538557046997624</v>
          </cell>
          <cell r="P4774"/>
          <cell r="Q4774">
            <v>120610.15823780208</v>
          </cell>
        </row>
        <row r="4775">
          <cell r="D4775">
            <v>43855</v>
          </cell>
          <cell r="F4775">
            <v>141955.35914085575</v>
          </cell>
          <cell r="G4775">
            <v>3672390.2462098477</v>
          </cell>
          <cell r="H4775">
            <v>1.217937294790427</v>
          </cell>
          <cell r="I4775">
            <v>23.080108428771705</v>
          </cell>
          <cell r="J4775">
            <v>3672390.2462098477</v>
          </cell>
          <cell r="K4775">
            <v>1.217937294790427</v>
          </cell>
          <cell r="L4775">
            <v>23.080108428771705</v>
          </cell>
          <cell r="M4775">
            <v>28327003.998648964</v>
          </cell>
          <cell r="N4775">
            <v>0.95930486629585932</v>
          </cell>
          <cell r="O4775">
            <v>54.317145640034227</v>
          </cell>
          <cell r="P4775"/>
          <cell r="Q4775">
            <v>120610.15823780208</v>
          </cell>
        </row>
        <row r="4776">
          <cell r="D4776">
            <v>43856</v>
          </cell>
          <cell r="F4776">
            <v>112847.47781685577</v>
          </cell>
          <cell r="G4776">
            <v>3785237.7240267033</v>
          </cell>
          <cell r="H4776">
            <v>1.2070796393590115</v>
          </cell>
          <cell r="I4776">
            <v>23.498508556028696</v>
          </cell>
          <cell r="J4776">
            <v>3785237.7240267033</v>
          </cell>
          <cell r="K4776">
            <v>1.2070796393590115</v>
          </cell>
          <cell r="L4776">
            <v>23.498508556028696</v>
          </cell>
          <cell r="M4776">
            <v>28348330.002955206</v>
          </cell>
          <cell r="N4776">
            <v>0.96002662962576124</v>
          </cell>
          <cell r="O4776">
            <v>54.206490937738259</v>
          </cell>
          <cell r="P4776"/>
          <cell r="Q4776">
            <v>120610.15823780208</v>
          </cell>
        </row>
        <row r="4777">
          <cell r="D4777">
            <v>43857</v>
          </cell>
          <cell r="F4777">
            <v>106181.40920485763</v>
          </cell>
          <cell r="G4777">
            <v>3891419.1332315607</v>
          </cell>
          <cell r="H4777">
            <v>1.194979234501653</v>
          </cell>
          <cell r="I4777">
            <v>23.97422342205352</v>
          </cell>
          <cell r="J4777">
            <v>3891419.1332315607</v>
          </cell>
          <cell r="K4777">
            <v>1.194979234501653</v>
          </cell>
          <cell r="L4777">
            <v>23.97422342205352</v>
          </cell>
          <cell r="M4777">
            <v>28377302.298509445</v>
          </cell>
          <cell r="N4777">
            <v>0.96100733662512206</v>
          </cell>
          <cell r="O4777">
            <v>54.056218376640054</v>
          </cell>
          <cell r="P4777"/>
          <cell r="Q4777">
            <v>120610.15823780208</v>
          </cell>
        </row>
        <row r="4778">
          <cell r="D4778">
            <v>43858</v>
          </cell>
          <cell r="F4778">
            <v>117117.15567885576</v>
          </cell>
          <cell r="G4778">
            <v>4008536.2889104164</v>
          </cell>
          <cell r="H4778">
            <v>1.1869813654996009</v>
          </cell>
          <cell r="I4778">
            <v>24.29419849385156</v>
          </cell>
          <cell r="J4778">
            <v>4008536.2889104164</v>
          </cell>
          <cell r="K4778">
            <v>1.1869813654996009</v>
          </cell>
          <cell r="L4778">
            <v>24.29419849385156</v>
          </cell>
          <cell r="M4778">
            <v>28395400.413727678</v>
          </cell>
          <cell r="N4778">
            <v>0.96161978493083444</v>
          </cell>
          <cell r="O4778">
            <v>53.962421914123361</v>
          </cell>
          <cell r="P4778"/>
          <cell r="Q4778">
            <v>120610.15823780208</v>
          </cell>
        </row>
        <row r="4779">
          <cell r="D4779">
            <v>43859</v>
          </cell>
          <cell r="F4779">
            <v>162950.80659618945</v>
          </cell>
          <cell r="G4779">
            <v>4171487.0955066057</v>
          </cell>
          <cell r="H4779">
            <v>1.1926390339366284</v>
          </cell>
          <cell r="I4779">
            <v>24.067388575065273</v>
          </cell>
          <cell r="J4779">
            <v>4171487.0955066057</v>
          </cell>
          <cell r="K4779">
            <v>1.1926390339366284</v>
          </cell>
          <cell r="L4779">
            <v>24.067388575065273</v>
          </cell>
          <cell r="M4779">
            <v>28456898.831593253</v>
          </cell>
          <cell r="N4779">
            <v>0.96370199781898824</v>
          </cell>
          <cell r="O4779">
            <v>53.643815752270463</v>
          </cell>
          <cell r="P4779"/>
          <cell r="Q4779">
            <v>120610.15823780208</v>
          </cell>
        </row>
        <row r="4780">
          <cell r="D4780">
            <v>43860</v>
          </cell>
          <cell r="F4780">
            <v>149097.42134619129</v>
          </cell>
          <cell r="G4780">
            <v>4320584.516852797</v>
          </cell>
          <cell r="H4780">
            <v>1.1940908294899677</v>
          </cell>
          <cell r="I4780">
            <v>24.009546809371017</v>
          </cell>
          <cell r="J4780">
            <v>4320584.516852797</v>
          </cell>
          <cell r="K4780">
            <v>1.1940908294899677</v>
          </cell>
          <cell r="L4780">
            <v>24.009546809371017</v>
          </cell>
          <cell r="M4780">
            <v>28438666.351357292</v>
          </cell>
          <cell r="N4780">
            <v>0.96308409760715386</v>
          </cell>
          <cell r="O4780">
            <v>53.738316094986693</v>
          </cell>
          <cell r="P4780"/>
          <cell r="Q4780">
            <v>120610.15823780208</v>
          </cell>
        </row>
        <row r="4781">
          <cell r="D4781">
            <v>43861</v>
          </cell>
          <cell r="F4781">
            <v>155795.03754418943</v>
          </cell>
          <cell r="G4781">
            <v>4476379.554396986</v>
          </cell>
          <cell r="H4781">
            <v>1.1972402870056167</v>
          </cell>
          <cell r="I4781">
            <v>23.884569054017945</v>
          </cell>
          <cell r="J4781">
            <v>4476379.554396986</v>
          </cell>
          <cell r="K4781">
            <v>1.1972402870056167</v>
          </cell>
          <cell r="L4781">
            <v>23.884569054017945</v>
          </cell>
          <cell r="M4781">
            <v>28421890.095731337</v>
          </cell>
          <cell r="N4781">
            <v>0.96251551344140285</v>
          </cell>
          <cell r="O4781">
            <v>53.825309085399418</v>
          </cell>
          <cell r="P4781"/>
          <cell r="Q4781">
            <v>120610.15823780208</v>
          </cell>
        </row>
        <row r="4782">
          <cell r="D4782">
            <v>43862</v>
          </cell>
          <cell r="F4782">
            <v>149837.03686419068</v>
          </cell>
          <cell r="G4782">
            <v>149837.03686419068</v>
          </cell>
          <cell r="H4782">
            <v>1.2177734138575362</v>
          </cell>
          <cell r="I4782">
            <v>33.635067926532258</v>
          </cell>
          <cell r="J4782">
            <v>4626216.5912611764</v>
          </cell>
          <cell r="K4782">
            <v>1.1978944716964437</v>
          </cell>
          <cell r="L4782">
            <v>28.082920843687631</v>
          </cell>
          <cell r="M4782">
            <v>28386145.199355382</v>
          </cell>
          <cell r="N4782">
            <v>0.96120733533429636</v>
          </cell>
          <cell r="O4782">
            <v>53.357481338551352</v>
          </cell>
          <cell r="Q4782">
            <v>123041.80331015149</v>
          </cell>
        </row>
        <row r="4783">
          <cell r="D4783">
            <v>43863</v>
          </cell>
          <cell r="F4783">
            <v>147978.93686419068</v>
          </cell>
          <cell r="G4783">
            <v>297815.97372838133</v>
          </cell>
          <cell r="H4783">
            <v>1.2102227280336446</v>
          </cell>
          <cell r="I4783">
            <v>34.022122874320914</v>
          </cell>
          <cell r="J4783">
            <v>4774195.5281253671</v>
          </cell>
          <cell r="K4783">
            <v>1.198041985149618</v>
          </cell>
          <cell r="L4783">
            <v>28.075692077815152</v>
          </cell>
          <cell r="M4783">
            <v>28348549.696921419</v>
          </cell>
          <cell r="N4783">
            <v>0.95983676444217725</v>
          </cell>
          <cell r="O4783">
            <v>53.550552476890935</v>
          </cell>
          <cell r="P4783"/>
          <cell r="Q4783">
            <v>123041.80331015149</v>
          </cell>
        </row>
        <row r="4784">
          <cell r="D4784">
            <v>43864</v>
          </cell>
          <cell r="F4784">
            <v>162113.23686419067</v>
          </cell>
          <cell r="G4784">
            <v>459929.210592572</v>
          </cell>
          <cell r="H4784">
            <v>1.2459971549485731</v>
          </cell>
          <cell r="I4784">
            <v>32.22440988132491</v>
          </cell>
          <cell r="J4784">
            <v>4936308.7649895577</v>
          </cell>
          <cell r="K4784">
            <v>1.2016213050787179</v>
          </cell>
          <cell r="L4784">
            <v>27.900838497944779</v>
          </cell>
          <cell r="M4784">
            <v>28325695.35243547</v>
          </cell>
          <cell r="N4784">
            <v>0.95896553343153679</v>
          </cell>
          <cell r="O4784">
            <v>53.673382185532503</v>
          </cell>
          <cell r="P4784"/>
          <cell r="Q4784">
            <v>123041.80331015149</v>
          </cell>
        </row>
        <row r="4785">
          <cell r="D4785">
            <v>43865</v>
          </cell>
          <cell r="F4785">
            <v>152094.93686419068</v>
          </cell>
          <cell r="G4785">
            <v>612024.14745676261</v>
          </cell>
          <cell r="H4785">
            <v>1.2435288881333144</v>
          </cell>
          <cell r="I4785">
            <v>32.345525266591103</v>
          </cell>
          <cell r="J4785">
            <v>5088403.7018537484</v>
          </cell>
          <cell r="K4785">
            <v>1.2026246617785874</v>
          </cell>
          <cell r="L4785">
            <v>27.852011912271401</v>
          </cell>
          <cell r="M4785">
            <v>28283791.743705511</v>
          </cell>
          <cell r="N4785">
            <v>0.95744963265261229</v>
          </cell>
          <cell r="O4785">
            <v>53.887282004517509</v>
          </cell>
          <cell r="P4785"/>
          <cell r="Q4785">
            <v>123041.80331015149</v>
          </cell>
        </row>
        <row r="4786">
          <cell r="D4786">
            <v>43866</v>
          </cell>
          <cell r="F4786">
            <v>106553.77480868204</v>
          </cell>
          <cell r="G4786">
            <v>718577.92226544465</v>
          </cell>
          <cell r="H4786">
            <v>1.1680224166645627</v>
          </cell>
          <cell r="I4786">
            <v>36.262075901556386</v>
          </cell>
          <cell r="J4786">
            <v>5194957.4766624309</v>
          </cell>
          <cell r="K4786">
            <v>1.1931119944717905</v>
          </cell>
          <cell r="L4786">
            <v>28.31825361016891</v>
          </cell>
          <cell r="M4786">
            <v>28195612.785432041</v>
          </cell>
          <cell r="N4786">
            <v>0.954367707465959</v>
          </cell>
          <cell r="O4786">
            <v>54.322845895125795</v>
          </cell>
          <cell r="P4786"/>
          <cell r="Q4786">
            <v>123041.80331015149</v>
          </cell>
        </row>
        <row r="4787">
          <cell r="D4787">
            <v>43867</v>
          </cell>
          <cell r="F4787">
            <v>118868.17480868203</v>
          </cell>
          <cell r="G4787">
            <v>837446.09707412671</v>
          </cell>
          <cell r="H4787">
            <v>1.1343652787705767</v>
          </cell>
          <cell r="I4787">
            <v>38.143777284476378</v>
          </cell>
          <cell r="J4787">
            <v>5313825.6514711129</v>
          </cell>
          <cell r="K4787">
            <v>1.1868726729330181</v>
          </cell>
          <cell r="L4787">
            <v>28.6281210982558</v>
          </cell>
          <cell r="M4787">
            <v>28173231.353802875</v>
          </cell>
          <cell r="N4787">
            <v>0.95351330280394819</v>
          </cell>
          <cell r="O4787">
            <v>54.443756812374964</v>
          </cell>
          <cell r="P4787"/>
          <cell r="Q4787">
            <v>123041.80331015149</v>
          </cell>
        </row>
        <row r="4788">
          <cell r="D4788">
            <v>43868</v>
          </cell>
          <cell r="F4788">
            <v>133655.37480868201</v>
          </cell>
          <cell r="G4788">
            <v>971101.47188280872</v>
          </cell>
          <cell r="H4788">
            <v>1.1274930793061482</v>
          </cell>
          <cell r="I4788">
            <v>38.53855874396541</v>
          </cell>
          <cell r="J4788">
            <v>5447481.026279795</v>
          </cell>
          <cell r="K4788">
            <v>1.1841815814786165</v>
          </cell>
          <cell r="L4788">
            <v>28.762771219228622</v>
          </cell>
          <cell r="M4788">
            <v>28164892.163553704</v>
          </cell>
          <cell r="N4788">
            <v>0.95313427821114149</v>
          </cell>
          <cell r="O4788">
            <v>54.497415983098605</v>
          </cell>
          <cell r="P4788"/>
          <cell r="Q4788">
            <v>123041.80331015149</v>
          </cell>
        </row>
        <row r="4789">
          <cell r="D4789">
            <v>43869</v>
          </cell>
          <cell r="F4789">
            <v>110629.17480868203</v>
          </cell>
          <cell r="G4789">
            <v>1081730.6466914907</v>
          </cell>
          <cell r="H4789">
            <v>1.098946270281788</v>
          </cell>
          <cell r="I4789">
            <v>40.217297383467439</v>
          </cell>
          <cell r="J4789">
            <v>5558110.2010884769</v>
          </cell>
          <cell r="K4789">
            <v>1.1767556210944008</v>
          </cell>
          <cell r="L4789">
            <v>29.137482068985076</v>
          </cell>
          <cell r="M4789">
            <v>28142333.17614254</v>
          </cell>
          <cell r="N4789">
            <v>0.95227416416884703</v>
          </cell>
          <cell r="O4789">
            <v>54.619232398452652</v>
          </cell>
          <cell r="P4789"/>
          <cell r="Q4789">
            <v>123041.80331015149</v>
          </cell>
        </row>
        <row r="4790">
          <cell r="D4790">
            <v>43870</v>
          </cell>
          <cell r="F4790">
            <v>91265.474808682033</v>
          </cell>
          <cell r="G4790">
            <v>1172996.1215001727</v>
          </cell>
          <cell r="H4790">
            <v>1.0592570889129276</v>
          </cell>
          <cell r="I4790">
            <v>42.656293414654513</v>
          </cell>
          <cell r="J4790">
            <v>5649375.6758971587</v>
          </cell>
          <cell r="K4790">
            <v>1.165711163100994</v>
          </cell>
          <cell r="L4790">
            <v>29.703404415821421</v>
          </cell>
          <cell r="M4790">
            <v>28107516.856481373</v>
          </cell>
          <cell r="N4790">
            <v>0.95099950591217963</v>
          </cell>
          <cell r="O4790">
            <v>54.799882097503612</v>
          </cell>
          <cell r="P4790"/>
          <cell r="Q4790">
            <v>123041.80331015149</v>
          </cell>
        </row>
        <row r="4791">
          <cell r="D4791">
            <v>43871</v>
          </cell>
          <cell r="F4791">
            <v>102857.97480868203</v>
          </cell>
          <cell r="G4791">
            <v>1275854.0963088546</v>
          </cell>
          <cell r="H4791">
            <v>1.0369273385020288</v>
          </cell>
          <cell r="I4791">
            <v>44.082599890236963</v>
          </cell>
          <cell r="J4791">
            <v>5752233.6507058404</v>
          </cell>
          <cell r="K4791">
            <v>1.1575464397185227</v>
          </cell>
          <cell r="L4791">
            <v>30.128467855705555</v>
          </cell>
          <cell r="M4791">
            <v>28096128.226746205</v>
          </cell>
          <cell r="N4791">
            <v>0.9505176865786753</v>
          </cell>
          <cell r="O4791">
            <v>54.868204842280008</v>
          </cell>
          <cell r="P4791"/>
          <cell r="Q4791">
            <v>123041.80331015149</v>
          </cell>
        </row>
        <row r="4792">
          <cell r="D4792">
            <v>43872</v>
          </cell>
          <cell r="F4792">
            <v>121764.77480868204</v>
          </cell>
          <cell r="G4792">
            <v>1397618.8711175367</v>
          </cell>
          <cell r="H4792">
            <v>1.0326267788063415</v>
          </cell>
          <cell r="I4792">
            <v>44.361778708907771</v>
          </cell>
          <cell r="J4792">
            <v>5873998.4255145229</v>
          </cell>
          <cell r="K4792">
            <v>1.1534890347557658</v>
          </cell>
          <cell r="L4792">
            <v>30.341837755797396</v>
          </cell>
          <cell r="M4792">
            <v>28094653.17937104</v>
          </cell>
          <cell r="N4792">
            <v>0.95037131655808604</v>
          </cell>
          <cell r="O4792">
            <v>54.888964354434918</v>
          </cell>
          <cell r="P4792"/>
          <cell r="Q4792">
            <v>123041.80331015149</v>
          </cell>
        </row>
        <row r="4793">
          <cell r="D4793">
            <v>43873</v>
          </cell>
          <cell r="F4793">
            <v>0</v>
          </cell>
          <cell r="G4793">
            <v>1397618.8711175367</v>
          </cell>
          <cell r="H4793">
            <v>0.94657454723914636</v>
          </cell>
          <cell r="I4793">
            <v>50.249882108237806</v>
          </cell>
          <cell r="J4793">
            <v>5873998.4255145229</v>
          </cell>
          <cell r="K4793">
            <v>1.1262759886437825</v>
          </cell>
          <cell r="L4793">
            <v>31.810132299911942</v>
          </cell>
          <cell r="M4793">
            <v>27954686.969117187</v>
          </cell>
          <cell r="N4793">
            <v>0.9455406446501271</v>
          </cell>
          <cell r="O4793">
            <v>55.575105711917374</v>
          </cell>
          <cell r="P4793"/>
          <cell r="Q4793">
            <v>123041.80331015149</v>
          </cell>
        </row>
        <row r="4794">
          <cell r="D4794">
            <v>43874</v>
          </cell>
          <cell r="F4794">
            <v>0</v>
          </cell>
          <cell r="G4794">
            <v>1397618.8711175367</v>
          </cell>
          <cell r="H4794">
            <v>0.87376112052844279</v>
          </cell>
          <cell r="I4794">
            <v>55.664633310232944</v>
          </cell>
          <cell r="J4794">
            <v>5873998.4255145229</v>
          </cell>
          <cell r="K4794">
            <v>1.1003173654564182</v>
          </cell>
          <cell r="L4794">
            <v>33.272350221388102</v>
          </cell>
          <cell r="M4794">
            <v>27834174.95842075</v>
          </cell>
          <cell r="N4794">
            <v>0.94136890610926405</v>
          </cell>
          <cell r="O4794">
            <v>56.16913638853633</v>
          </cell>
          <cell r="P4794"/>
          <cell r="Q4794">
            <v>123041.80331015149</v>
          </cell>
        </row>
        <row r="4795">
          <cell r="D4795">
            <v>43875</v>
          </cell>
          <cell r="F4795">
            <v>0</v>
          </cell>
          <cell r="G4795">
            <v>1397618.8711175367</v>
          </cell>
          <cell r="H4795">
            <v>0.81134961191926835</v>
          </cell>
          <cell r="I4795">
            <v>60.587388978120991</v>
          </cell>
          <cell r="J4795">
            <v>5873998.4255145229</v>
          </cell>
          <cell r="K4795">
            <v>1.0755283827413404</v>
          </cell>
          <cell r="L4795">
            <v>34.726283331433685</v>
          </cell>
          <cell r="M4795">
            <v>27730551.297094297</v>
          </cell>
          <cell r="N4795">
            <v>0.93776913053546807</v>
          </cell>
          <cell r="O4795">
            <v>56.682726026281252</v>
          </cell>
          <cell r="P4795"/>
          <cell r="Q4795">
            <v>123041.80331015149</v>
          </cell>
        </row>
        <row r="4796">
          <cell r="D4796">
            <v>43876</v>
          </cell>
          <cell r="F4796">
            <v>0</v>
          </cell>
          <cell r="G4796">
            <v>1397618.8711175367</v>
          </cell>
          <cell r="H4796">
            <v>0.75725963779131711</v>
          </cell>
          <cell r="I4796">
            <v>65.02463406731674</v>
          </cell>
          <cell r="J4796">
            <v>5873998.4255145229</v>
          </cell>
          <cell r="K4796">
            <v>1.0518317299469802</v>
          </cell>
          <cell r="L4796">
            <v>36.169913563574532</v>
          </cell>
          <cell r="M4796">
            <v>27622627.684615854</v>
          </cell>
          <cell r="N4796">
            <v>0.93402468790151305</v>
          </cell>
          <cell r="O4796">
            <v>57.217848455702438</v>
          </cell>
          <cell r="P4796"/>
          <cell r="Q4796">
            <v>123041.80331015149</v>
          </cell>
        </row>
        <row r="4797">
          <cell r="D4797">
            <v>43877</v>
          </cell>
          <cell r="F4797">
            <v>0</v>
          </cell>
          <cell r="G4797">
            <v>1397618.8711175367</v>
          </cell>
          <cell r="H4797">
            <v>0.70993091042935985</v>
          </cell>
          <cell r="I4797">
            <v>68.998591074122828</v>
          </cell>
          <cell r="J4797">
            <v>5873998.4255145229</v>
          </cell>
          <cell r="K4797">
            <v>1.0291567630413201</v>
          </cell>
          <cell r="L4797">
            <v>37.601405225228831</v>
          </cell>
          <cell r="M4797">
            <v>27527966.289383408</v>
          </cell>
          <cell r="N4797">
            <v>0.93072940480295618</v>
          </cell>
          <cell r="O4797">
            <v>57.689460135157248</v>
          </cell>
          <cell r="P4797"/>
          <cell r="Q4797">
            <v>123041.80331015149</v>
          </cell>
        </row>
        <row r="4798">
          <cell r="D4798">
            <v>43878</v>
          </cell>
          <cell r="F4798">
            <v>0</v>
          </cell>
          <cell r="G4798">
            <v>1397618.8711175367</v>
          </cell>
          <cell r="H4798">
            <v>0.66817026863939744</v>
          </cell>
          <cell r="I4798">
            <v>72.540520378399577</v>
          </cell>
          <cell r="J4798">
            <v>5873998.4255145229</v>
          </cell>
          <cell r="K4798">
            <v>1.0074388011048778</v>
          </cell>
          <cell r="L4798">
            <v>39.019096719790447</v>
          </cell>
          <cell r="M4798">
            <v>27443548.75625496</v>
          </cell>
          <cell r="N4798">
            <v>0.92778110335266595</v>
          </cell>
          <cell r="O4798">
            <v>58.111895732857356</v>
          </cell>
          <cell r="P4798"/>
          <cell r="Q4798">
            <v>123041.80331015149</v>
          </cell>
        </row>
        <row r="4799">
          <cell r="D4799">
            <v>43879</v>
          </cell>
          <cell r="F4799">
            <v>0</v>
          </cell>
          <cell r="G4799">
            <v>1397618.8711175367</v>
          </cell>
          <cell r="H4799">
            <v>0.63104969815943091</v>
          </cell>
          <cell r="I4799">
            <v>75.686105959006625</v>
          </cell>
          <cell r="J4799">
            <v>5873998.4255145229</v>
          </cell>
          <cell r="K4799">
            <v>0.98661851014569235</v>
          </cell>
          <cell r="L4799">
            <v>40.421491922533967</v>
          </cell>
          <cell r="M4799">
            <v>27333631.777092516</v>
          </cell>
          <cell r="N4799">
            <v>0.92397143035465001</v>
          </cell>
          <cell r="O4799">
            <v>58.65834502283613</v>
          </cell>
          <cell r="P4799"/>
          <cell r="Q4799">
            <v>123041.80331015149</v>
          </cell>
        </row>
        <row r="4800">
          <cell r="D4800">
            <v>43880</v>
          </cell>
          <cell r="F4800">
            <v>0</v>
          </cell>
          <cell r="G4800">
            <v>1397618.8711175367</v>
          </cell>
          <cell r="H4800">
            <v>0.5978365561510397</v>
          </cell>
          <cell r="I4800">
            <v>78.472385016383356</v>
          </cell>
          <cell r="J4800">
            <v>5873998.4255145229</v>
          </cell>
          <cell r="K4800">
            <v>0.96664136177376092</v>
          </cell>
          <cell r="L4800">
            <v>41.807251363438304</v>
          </cell>
          <cell r="M4800">
            <v>27214188.642274071</v>
          </cell>
          <cell r="N4800">
            <v>0.91984054565494011</v>
          </cell>
          <cell r="O4800">
            <v>59.251514750991539</v>
          </cell>
          <cell r="P4800"/>
          <cell r="Q4800">
            <v>123041.80331015149</v>
          </cell>
        </row>
        <row r="4801">
          <cell r="D4801">
            <v>43881</v>
          </cell>
          <cell r="F4801">
            <v>0</v>
          </cell>
          <cell r="G4801">
            <v>1397618.8711175367</v>
          </cell>
          <cell r="H4801">
            <v>0.56794472834348775</v>
          </cell>
          <cell r="I4801">
            <v>80.935784869720223</v>
          </cell>
          <cell r="J4801">
            <v>5873998.4255145229</v>
          </cell>
          <cell r="K4801">
            <v>0.94745715633516558</v>
          </cell>
          <cell r="L4801">
            <v>43.175183343635922</v>
          </cell>
          <cell r="M4801">
            <v>27126519.508686125</v>
          </cell>
          <cell r="N4801">
            <v>0.91678435219020826</v>
          </cell>
          <cell r="O4801">
            <v>59.690721598942766</v>
          </cell>
          <cell r="P4801"/>
          <cell r="Q4801">
            <v>123041.80331015149</v>
          </cell>
        </row>
        <row r="4802">
          <cell r="D4802">
            <v>43882</v>
          </cell>
          <cell r="F4802">
            <v>0</v>
          </cell>
          <cell r="G4802">
            <v>1397618.8711175367</v>
          </cell>
          <cell r="H4802">
            <v>0.54089974127951201</v>
          </cell>
          <cell r="I4802">
            <v>83.110934266230274</v>
          </cell>
          <cell r="J4802">
            <v>5873998.4255145229</v>
          </cell>
          <cell r="K4802">
            <v>0.92901960172517661</v>
          </cell>
          <cell r="L4802">
            <v>44.524235089274853</v>
          </cell>
          <cell r="M4802">
            <v>27047401.644908179</v>
          </cell>
          <cell r="N4802">
            <v>0.91401775308657551</v>
          </cell>
          <cell r="O4802">
            <v>60.088520233179466</v>
          </cell>
          <cell r="P4802"/>
          <cell r="Q4802">
            <v>123041.80331015149</v>
          </cell>
        </row>
        <row r="4803">
          <cell r="D4803">
            <v>43883</v>
          </cell>
          <cell r="F4803">
            <v>0</v>
          </cell>
          <cell r="G4803">
            <v>1397618.8711175367</v>
          </cell>
          <cell r="H4803">
            <v>0.51631338940317051</v>
          </cell>
          <cell r="I4803">
            <v>85.030004122664209</v>
          </cell>
          <cell r="J4803">
            <v>5873998.4255145229</v>
          </cell>
          <cell r="K4803">
            <v>0.91128594044050393</v>
          </cell>
          <cell r="L4803">
            <v>45.853484026784194</v>
          </cell>
          <cell r="M4803">
            <v>26972102.719430227</v>
          </cell>
          <cell r="N4803">
            <v>0.91138075594053303</v>
          </cell>
          <cell r="O4803">
            <v>60.467829865403999</v>
          </cell>
          <cell r="P4803"/>
          <cell r="Q4803">
            <v>123041.80331015149</v>
          </cell>
        </row>
        <row r="4804">
          <cell r="D4804">
            <v>43884</v>
          </cell>
          <cell r="F4804">
            <v>0</v>
          </cell>
          <cell r="G4804">
            <v>1397618.8711175367</v>
          </cell>
          <cell r="H4804">
            <v>0.49386498116825006</v>
          </cell>
          <cell r="I4804">
            <v>86.722401762707264</v>
          </cell>
          <cell r="J4804">
            <v>5873998.4255145229</v>
          </cell>
          <cell r="K4804">
            <v>0.89421661854571566</v>
          </cell>
          <cell r="L4804">
            <v>47.162129246524607</v>
          </cell>
          <cell r="M4804">
            <v>26907427.084416281</v>
          </cell>
          <cell r="N4804">
            <v>0.90910321542698269</v>
          </cell>
          <cell r="O4804">
            <v>60.79552101997028</v>
          </cell>
          <cell r="P4804"/>
          <cell r="Q4804">
            <v>123041.80331015149</v>
          </cell>
        </row>
        <row r="4805">
          <cell r="D4805">
            <v>43885</v>
          </cell>
          <cell r="F4805">
            <v>0</v>
          </cell>
          <cell r="G4805">
            <v>1397618.8711175367</v>
          </cell>
          <cell r="H4805">
            <v>0.47328727361957296</v>
          </cell>
          <cell r="I4805">
            <v>88.21469466244001</v>
          </cell>
          <cell r="J4805">
            <v>5873998.4255145229</v>
          </cell>
          <cell r="K4805">
            <v>0.8777749911592021</v>
          </cell>
          <cell r="L4805">
            <v>48.449483207268884</v>
          </cell>
          <cell r="M4805">
            <v>26840862.105044335</v>
          </cell>
          <cell r="N4805">
            <v>0.90676230908065159</v>
          </cell>
          <cell r="O4805">
            <v>61.132386468830234</v>
          </cell>
          <cell r="P4805"/>
          <cell r="Q4805">
            <v>123041.80331015149</v>
          </cell>
        </row>
        <row r="4806">
          <cell r="D4806">
            <v>43886</v>
          </cell>
          <cell r="F4806">
            <v>0</v>
          </cell>
          <cell r="G4806">
            <v>1397618.8711175367</v>
          </cell>
          <cell r="H4806">
            <v>0.45435578267479004</v>
          </cell>
          <cell r="I4806">
            <v>89.530677734383275</v>
          </cell>
          <cell r="J4806">
            <v>5873998.4255145229</v>
          </cell>
          <cell r="K4806">
            <v>0.86192705984324958</v>
          </cell>
          <cell r="L4806">
            <v>49.714963721599389</v>
          </cell>
          <cell r="M4806">
            <v>26748944.815086387</v>
          </cell>
          <cell r="N4806">
            <v>0.90356548933203196</v>
          </cell>
          <cell r="O4806">
            <v>61.592468441642623</v>
          </cell>
          <cell r="P4806"/>
          <cell r="Q4806">
            <v>123041.80331015149</v>
          </cell>
        </row>
        <row r="4807">
          <cell r="D4807">
            <v>43887</v>
          </cell>
          <cell r="F4807">
            <v>0</v>
          </cell>
          <cell r="G4807">
            <v>1397618.8711175367</v>
          </cell>
          <cell r="H4807">
            <v>0.43688056026422117</v>
          </cell>
          <cell r="I4807">
            <v>90.691525471774142</v>
          </cell>
          <cell r="J4807">
            <v>5873998.4255145229</v>
          </cell>
          <cell r="K4807">
            <v>0.84664123793760504</v>
          </cell>
          <cell r="L4807">
            <v>50.958086251863442</v>
          </cell>
          <cell r="M4807">
            <v>26673413.82075844</v>
          </cell>
          <cell r="N4807">
            <v>0.90092278199762077</v>
          </cell>
          <cell r="O4807">
            <v>61.972801742934905</v>
          </cell>
          <cell r="P4807"/>
          <cell r="Q4807">
            <v>123041.80331015149</v>
          </cell>
        </row>
        <row r="4808">
          <cell r="D4808">
            <v>43888</v>
          </cell>
          <cell r="F4808">
            <v>0</v>
          </cell>
          <cell r="G4808">
            <v>1397618.8711175367</v>
          </cell>
          <cell r="H4808">
            <v>0.42069979877295366</v>
          </cell>
          <cell r="I4808">
            <v>91.715989580758375</v>
          </cell>
          <cell r="J4808">
            <v>5873998.4255145229</v>
          </cell>
          <cell r="K4808">
            <v>0.83188814042803927</v>
          </cell>
          <cell r="L4808">
            <v>52.178456537549565</v>
          </cell>
          <cell r="M4808">
            <v>26604124.54984821</v>
          </cell>
          <cell r="N4808">
            <v>0.89849140968902141</v>
          </cell>
          <cell r="O4808">
            <v>62.322683983824746</v>
          </cell>
          <cell r="P4808"/>
          <cell r="Q4808">
            <v>123041.80331015149</v>
          </cell>
        </row>
        <row r="4809">
          <cell r="D4809">
            <v>43889</v>
          </cell>
          <cell r="F4809">
            <v>0</v>
          </cell>
          <cell r="G4809">
            <v>1397618.8711175367</v>
          </cell>
          <cell r="H4809">
            <v>0.4056748059596339</v>
          </cell>
          <cell r="I4809">
            <v>92.620616220565353</v>
          </cell>
          <cell r="J4809">
            <v>5873998.4255145229</v>
          </cell>
          <cell r="K4809">
            <v>0.81764039540843103</v>
          </cell>
          <cell r="L4809">
            <v>53.375763567619714</v>
          </cell>
          <cell r="M4809">
            <v>26541074.314521976</v>
          </cell>
          <cell r="N4809">
            <v>0.89627121740263138</v>
          </cell>
          <cell r="O4809">
            <v>62.642120524413123</v>
          </cell>
          <cell r="P4809"/>
          <cell r="Q4809">
            <v>123041.80331015149</v>
          </cell>
        </row>
        <row r="4810">
          <cell r="D4810">
            <v>43890</v>
          </cell>
          <cell r="F4810">
            <v>0</v>
          </cell>
          <cell r="G4810">
            <v>1397618.8711175367</v>
          </cell>
          <cell r="H4810">
            <v>0.3916860195472327</v>
          </cell>
          <cell r="I4810">
            <v>93.419966296443619</v>
          </cell>
          <cell r="J4810">
            <v>5873998.4255145229</v>
          </cell>
          <cell r="K4810">
            <v>0.80387247459114075</v>
          </cell>
          <cell r="L4810">
            <v>54.549772905258884</v>
          </cell>
          <cell r="M4810">
            <v>26470794.586927742</v>
          </cell>
          <cell r="N4810">
            <v>0.8941958165853171</v>
          </cell>
          <cell r="O4810">
            <v>62.940655416313305</v>
          </cell>
          <cell r="P4810"/>
          <cell r="Q4810">
            <v>123041.80331015149</v>
          </cell>
        </row>
        <row r="4811">
          <cell r="D4811">
            <v>43891</v>
          </cell>
        </row>
        <row r="4812">
          <cell r="D4812">
            <v>43892</v>
          </cell>
        </row>
        <row r="4813">
          <cell r="D4813">
            <v>43893</v>
          </cell>
        </row>
        <row r="4814">
          <cell r="D4814">
            <v>43894</v>
          </cell>
        </row>
        <row r="4815">
          <cell r="D4815">
            <v>43895</v>
          </cell>
        </row>
        <row r="4816">
          <cell r="D4816">
            <v>43896</v>
          </cell>
        </row>
        <row r="4817">
          <cell r="D4817">
            <v>43897</v>
          </cell>
        </row>
        <row r="4818">
          <cell r="D4818">
            <v>43898</v>
          </cell>
        </row>
        <row r="4819">
          <cell r="D4819">
            <v>43899</v>
          </cell>
        </row>
        <row r="4820">
          <cell r="D4820">
            <v>43900</v>
          </cell>
        </row>
        <row r="4821">
          <cell r="D4821">
            <v>43901</v>
          </cell>
        </row>
        <row r="4822">
          <cell r="D4822">
            <v>43902</v>
          </cell>
        </row>
        <row r="4823">
          <cell r="D4823">
            <v>43903</v>
          </cell>
        </row>
        <row r="4824">
          <cell r="D4824">
            <v>43904</v>
          </cell>
        </row>
        <row r="4825">
          <cell r="D4825">
            <v>43905</v>
          </cell>
        </row>
        <row r="4826">
          <cell r="D4826">
            <v>43906</v>
          </cell>
        </row>
        <row r="4827">
          <cell r="D4827">
            <v>43907</v>
          </cell>
        </row>
        <row r="4828">
          <cell r="D4828">
            <v>43908</v>
          </cell>
        </row>
        <row r="4829">
          <cell r="D4829">
            <v>43909</v>
          </cell>
        </row>
        <row r="4830">
          <cell r="D4830">
            <v>43910</v>
          </cell>
        </row>
        <row r="4831">
          <cell r="D4831">
            <v>43911</v>
          </cell>
        </row>
        <row r="4832">
          <cell r="D4832">
            <v>43912</v>
          </cell>
        </row>
        <row r="4833">
          <cell r="D4833">
            <v>43913</v>
          </cell>
        </row>
        <row r="4834">
          <cell r="D4834">
            <v>43914</v>
          </cell>
        </row>
        <row r="4835">
          <cell r="D4835">
            <v>43915</v>
          </cell>
        </row>
        <row r="4836">
          <cell r="D4836">
            <v>43916</v>
          </cell>
        </row>
        <row r="4837">
          <cell r="D4837">
            <v>43917</v>
          </cell>
        </row>
        <row r="4838">
          <cell r="D4838">
            <v>43918</v>
          </cell>
        </row>
        <row r="4839">
          <cell r="D4839">
            <v>43919</v>
          </cell>
        </row>
        <row r="4840">
          <cell r="D4840">
            <v>43920</v>
          </cell>
        </row>
        <row r="4841">
          <cell r="D4841">
            <v>43921</v>
          </cell>
        </row>
        <row r="4842">
          <cell r="D4842">
            <v>43922</v>
          </cell>
        </row>
        <row r="4843">
          <cell r="D4843">
            <v>43923</v>
          </cell>
        </row>
        <row r="4844">
          <cell r="D4844">
            <v>43924</v>
          </cell>
        </row>
        <row r="4845">
          <cell r="D4845">
            <v>43925</v>
          </cell>
        </row>
        <row r="4846">
          <cell r="D4846">
            <v>43926</v>
          </cell>
        </row>
        <row r="4847">
          <cell r="D4847">
            <v>43927</v>
          </cell>
        </row>
        <row r="4848">
          <cell r="D4848">
            <v>43928</v>
          </cell>
        </row>
        <row r="4849">
          <cell r="D4849">
            <v>43929</v>
          </cell>
        </row>
        <row r="4850">
          <cell r="D4850">
            <v>43930</v>
          </cell>
        </row>
        <row r="4851">
          <cell r="D4851">
            <v>43931</v>
          </cell>
        </row>
        <row r="4852">
          <cell r="D4852">
            <v>43932</v>
          </cell>
        </row>
        <row r="4853">
          <cell r="D4853">
            <v>43933</v>
          </cell>
        </row>
        <row r="4854">
          <cell r="D4854">
            <v>43934</v>
          </cell>
        </row>
        <row r="4855">
          <cell r="D4855">
            <v>43935</v>
          </cell>
        </row>
        <row r="4856">
          <cell r="D4856">
            <v>43936</v>
          </cell>
        </row>
        <row r="4857">
          <cell r="D4857">
            <v>43937</v>
          </cell>
        </row>
        <row r="4858">
          <cell r="D4858">
            <v>43938</v>
          </cell>
        </row>
        <row r="4859">
          <cell r="D4859">
            <v>43939</v>
          </cell>
        </row>
        <row r="4860">
          <cell r="D4860">
            <v>43940</v>
          </cell>
        </row>
        <row r="4861">
          <cell r="D4861">
            <v>43941</v>
          </cell>
        </row>
        <row r="4862">
          <cell r="D4862">
            <v>43942</v>
          </cell>
        </row>
        <row r="4863">
          <cell r="D4863">
            <v>43943</v>
          </cell>
        </row>
        <row r="4864">
          <cell r="D4864">
            <v>43944</v>
          </cell>
        </row>
        <row r="4865">
          <cell r="D4865">
            <v>43945</v>
          </cell>
        </row>
        <row r="4866">
          <cell r="D4866">
            <v>43946</v>
          </cell>
        </row>
        <row r="4867">
          <cell r="D4867">
            <v>43947</v>
          </cell>
        </row>
        <row r="4868">
          <cell r="D4868">
            <v>43948</v>
          </cell>
        </row>
        <row r="4869">
          <cell r="D4869">
            <v>43949</v>
          </cell>
        </row>
        <row r="4870">
          <cell r="D4870">
            <v>43950</v>
          </cell>
        </row>
        <row r="4871">
          <cell r="D4871">
            <v>43951</v>
          </cell>
        </row>
        <row r="4872">
          <cell r="D4872">
            <v>43952</v>
          </cell>
        </row>
        <row r="4873">
          <cell r="D4873">
            <v>43953</v>
          </cell>
        </row>
        <row r="4874">
          <cell r="D4874">
            <v>43954</v>
          </cell>
        </row>
        <row r="4875">
          <cell r="D4875">
            <v>43955</v>
          </cell>
        </row>
        <row r="4876">
          <cell r="D4876">
            <v>43956</v>
          </cell>
        </row>
        <row r="4877">
          <cell r="D4877">
            <v>43957</v>
          </cell>
        </row>
        <row r="4878">
          <cell r="D4878">
            <v>43958</v>
          </cell>
        </row>
        <row r="4879">
          <cell r="D4879">
            <v>43959</v>
          </cell>
        </row>
        <row r="4880">
          <cell r="D4880">
            <v>43960</v>
          </cell>
        </row>
        <row r="4881">
          <cell r="D4881">
            <v>43961</v>
          </cell>
        </row>
        <row r="4882">
          <cell r="D4882">
            <v>43962</v>
          </cell>
        </row>
        <row r="4883">
          <cell r="D4883">
            <v>43963</v>
          </cell>
        </row>
        <row r="4884">
          <cell r="D4884">
            <v>43964</v>
          </cell>
        </row>
        <row r="4885">
          <cell r="D4885">
            <v>43965</v>
          </cell>
        </row>
        <row r="4886">
          <cell r="D4886">
            <v>43966</v>
          </cell>
        </row>
        <row r="4887">
          <cell r="D4887">
            <v>43967</v>
          </cell>
        </row>
        <row r="4888">
          <cell r="D4888">
            <v>43968</v>
          </cell>
        </row>
        <row r="4889">
          <cell r="D4889">
            <v>43969</v>
          </cell>
        </row>
        <row r="4890">
          <cell r="D4890">
            <v>43970</v>
          </cell>
        </row>
        <row r="4891">
          <cell r="D4891">
            <v>43971</v>
          </cell>
        </row>
        <row r="4892">
          <cell r="D4892">
            <v>43972</v>
          </cell>
        </row>
        <row r="4893">
          <cell r="D4893">
            <v>43973</v>
          </cell>
        </row>
        <row r="4894">
          <cell r="D4894">
            <v>43974</v>
          </cell>
        </row>
        <row r="4895">
          <cell r="D4895">
            <v>43975</v>
          </cell>
        </row>
        <row r="4896">
          <cell r="D4896">
            <v>43976</v>
          </cell>
        </row>
        <row r="4897">
          <cell r="D4897">
            <v>43977</v>
          </cell>
        </row>
        <row r="4898">
          <cell r="D4898">
            <v>43978</v>
          </cell>
        </row>
        <row r="4899">
          <cell r="D4899">
            <v>43979</v>
          </cell>
        </row>
        <row r="4900">
          <cell r="D4900">
            <v>43980</v>
          </cell>
        </row>
        <row r="4901">
          <cell r="D4901">
            <v>43981</v>
          </cell>
        </row>
        <row r="4902">
          <cell r="D4902">
            <v>43982</v>
          </cell>
        </row>
        <row r="4903">
          <cell r="D4903">
            <v>43983</v>
          </cell>
        </row>
        <row r="4904">
          <cell r="D4904">
            <v>43984</v>
          </cell>
        </row>
        <row r="4905">
          <cell r="D4905">
            <v>43985</v>
          </cell>
        </row>
        <row r="4906">
          <cell r="D4906">
            <v>43986</v>
          </cell>
        </row>
        <row r="4907">
          <cell r="D4907">
            <v>43987</v>
          </cell>
        </row>
        <row r="4908">
          <cell r="D4908">
            <v>43988</v>
          </cell>
        </row>
        <row r="4909">
          <cell r="D4909">
            <v>43989</v>
          </cell>
        </row>
        <row r="4910">
          <cell r="D4910">
            <v>43990</v>
          </cell>
        </row>
        <row r="4911">
          <cell r="D4911">
            <v>43991</v>
          </cell>
        </row>
        <row r="4912">
          <cell r="D4912">
            <v>43992</v>
          </cell>
        </row>
        <row r="4913">
          <cell r="D4913">
            <v>43993</v>
          </cell>
        </row>
        <row r="4914">
          <cell r="D4914">
            <v>43994</v>
          </cell>
        </row>
        <row r="4915">
          <cell r="D4915">
            <v>43995</v>
          </cell>
        </row>
        <row r="4916">
          <cell r="D4916">
            <v>43996</v>
          </cell>
        </row>
        <row r="4917">
          <cell r="D4917">
            <v>43997</v>
          </cell>
        </row>
        <row r="4918">
          <cell r="D4918">
            <v>43998</v>
          </cell>
        </row>
        <row r="4919">
          <cell r="D4919">
            <v>43999</v>
          </cell>
        </row>
        <row r="4920">
          <cell r="D4920">
            <v>44000</v>
          </cell>
        </row>
        <row r="4921">
          <cell r="D4921">
            <v>44001</v>
          </cell>
        </row>
        <row r="4922">
          <cell r="D4922">
            <v>44002</v>
          </cell>
        </row>
        <row r="4923">
          <cell r="D4923">
            <v>44003</v>
          </cell>
        </row>
        <row r="4924">
          <cell r="D4924">
            <v>44004</v>
          </cell>
        </row>
        <row r="4925">
          <cell r="D4925">
            <v>44005</v>
          </cell>
        </row>
        <row r="4926">
          <cell r="D4926">
            <v>44006</v>
          </cell>
        </row>
        <row r="4927">
          <cell r="D4927">
            <v>44007</v>
          </cell>
        </row>
        <row r="4928">
          <cell r="D4928">
            <v>44008</v>
          </cell>
        </row>
        <row r="4929">
          <cell r="D4929">
            <v>44009</v>
          </cell>
        </row>
        <row r="4930">
          <cell r="D4930">
            <v>44010</v>
          </cell>
        </row>
        <row r="4931">
          <cell r="D4931">
            <v>44011</v>
          </cell>
        </row>
        <row r="4932">
          <cell r="D4932">
            <v>44012</v>
          </cell>
        </row>
        <row r="4933">
          <cell r="D4933">
            <v>44013</v>
          </cell>
        </row>
        <row r="4934">
          <cell r="D4934">
            <v>44014</v>
          </cell>
        </row>
        <row r="4935">
          <cell r="D4935">
            <v>44015</v>
          </cell>
        </row>
        <row r="4936">
          <cell r="D4936">
            <v>44016</v>
          </cell>
        </row>
        <row r="4937">
          <cell r="D4937">
            <v>44017</v>
          </cell>
        </row>
        <row r="4938">
          <cell r="D4938">
            <v>44018</v>
          </cell>
        </row>
        <row r="4939">
          <cell r="D4939">
            <v>44019</v>
          </cell>
        </row>
        <row r="4940">
          <cell r="D4940">
            <v>44020</v>
          </cell>
        </row>
        <row r="4941">
          <cell r="D4941">
            <v>44021</v>
          </cell>
        </row>
        <row r="4942">
          <cell r="D4942">
            <v>44022</v>
          </cell>
        </row>
        <row r="4943">
          <cell r="D4943">
            <v>44023</v>
          </cell>
        </row>
        <row r="4944">
          <cell r="D4944">
            <v>44024</v>
          </cell>
        </row>
        <row r="4945">
          <cell r="D4945">
            <v>44025</v>
          </cell>
        </row>
        <row r="4946">
          <cell r="D4946">
            <v>44026</v>
          </cell>
        </row>
        <row r="4947">
          <cell r="D4947">
            <v>44027</v>
          </cell>
        </row>
        <row r="4948">
          <cell r="D4948">
            <v>44028</v>
          </cell>
        </row>
        <row r="4949">
          <cell r="D4949">
            <v>44029</v>
          </cell>
        </row>
        <row r="4950">
          <cell r="D4950">
            <v>44030</v>
          </cell>
        </row>
        <row r="4951">
          <cell r="D4951">
            <v>44031</v>
          </cell>
        </row>
        <row r="4952">
          <cell r="D4952">
            <v>44032</v>
          </cell>
        </row>
        <row r="4953">
          <cell r="D4953">
            <v>44033</v>
          </cell>
        </row>
        <row r="4954">
          <cell r="D4954">
            <v>44034</v>
          </cell>
        </row>
        <row r="4955">
          <cell r="D4955">
            <v>44035</v>
          </cell>
        </row>
        <row r="4956">
          <cell r="D4956">
            <v>44036</v>
          </cell>
        </row>
        <row r="4957">
          <cell r="D4957">
            <v>44037</v>
          </cell>
        </row>
        <row r="4958">
          <cell r="D4958">
            <v>44038</v>
          </cell>
        </row>
        <row r="4959">
          <cell r="D4959">
            <v>44039</v>
          </cell>
        </row>
        <row r="4960">
          <cell r="D4960">
            <v>44040</v>
          </cell>
        </row>
        <row r="4961">
          <cell r="D4961">
            <v>44041</v>
          </cell>
        </row>
        <row r="4962">
          <cell r="D4962">
            <v>44042</v>
          </cell>
        </row>
        <row r="4963">
          <cell r="D4963">
            <v>44043</v>
          </cell>
        </row>
        <row r="4964">
          <cell r="D4964">
            <v>44044</v>
          </cell>
        </row>
        <row r="4965">
          <cell r="D4965">
            <v>44045</v>
          </cell>
        </row>
        <row r="4966">
          <cell r="D4966">
            <v>44046</v>
          </cell>
        </row>
        <row r="4967">
          <cell r="D4967">
            <v>44047</v>
          </cell>
        </row>
        <row r="4968">
          <cell r="D4968">
            <v>44048</v>
          </cell>
        </row>
        <row r="4969">
          <cell r="D4969">
            <v>44049</v>
          </cell>
        </row>
        <row r="4970">
          <cell r="D4970">
            <v>44050</v>
          </cell>
        </row>
        <row r="4971">
          <cell r="D4971">
            <v>44051</v>
          </cell>
        </row>
        <row r="4972">
          <cell r="D4972">
            <v>44052</v>
          </cell>
        </row>
        <row r="4973">
          <cell r="D4973">
            <v>44053</v>
          </cell>
        </row>
        <row r="4974">
          <cell r="D4974">
            <v>44054</v>
          </cell>
        </row>
        <row r="4975">
          <cell r="D4975">
            <v>44055</v>
          </cell>
        </row>
        <row r="4976">
          <cell r="D4976">
            <v>44056</v>
          </cell>
        </row>
        <row r="4977">
          <cell r="D4977">
            <v>44057</v>
          </cell>
        </row>
        <row r="4978">
          <cell r="D4978">
            <v>44058</v>
          </cell>
        </row>
        <row r="4979">
          <cell r="D4979">
            <v>44059</v>
          </cell>
        </row>
        <row r="4980">
          <cell r="D4980">
            <v>44060</v>
          </cell>
        </row>
        <row r="4981">
          <cell r="D4981">
            <v>44061</v>
          </cell>
        </row>
        <row r="4982">
          <cell r="D4982">
            <v>44062</v>
          </cell>
        </row>
        <row r="4983">
          <cell r="D4983">
            <v>44063</v>
          </cell>
        </row>
        <row r="4984">
          <cell r="D4984">
            <v>44064</v>
          </cell>
        </row>
        <row r="4985">
          <cell r="D4985">
            <v>44065</v>
          </cell>
        </row>
        <row r="4986">
          <cell r="D4986">
            <v>44066</v>
          </cell>
        </row>
        <row r="4987">
          <cell r="D4987">
            <v>44067</v>
          </cell>
        </row>
        <row r="4988">
          <cell r="D4988">
            <v>44068</v>
          </cell>
        </row>
        <row r="4989">
          <cell r="D4989">
            <v>44069</v>
          </cell>
        </row>
        <row r="4990">
          <cell r="D4990">
            <v>44070</v>
          </cell>
        </row>
        <row r="4991">
          <cell r="D4991">
            <v>44071</v>
          </cell>
        </row>
        <row r="4992">
          <cell r="D4992">
            <v>44072</v>
          </cell>
        </row>
        <row r="4993">
          <cell r="D4993">
            <v>44073</v>
          </cell>
        </row>
        <row r="4994">
          <cell r="D4994">
            <v>44074</v>
          </cell>
        </row>
        <row r="4995">
          <cell r="D4995">
            <v>44075</v>
          </cell>
        </row>
        <row r="4996">
          <cell r="D4996">
            <v>44076</v>
          </cell>
        </row>
        <row r="4997">
          <cell r="D4997">
            <v>44077</v>
          </cell>
        </row>
        <row r="4998">
          <cell r="D4998">
            <v>44078</v>
          </cell>
        </row>
        <row r="4999">
          <cell r="D4999">
            <v>44079</v>
          </cell>
        </row>
        <row r="5000">
          <cell r="D5000">
            <v>44080</v>
          </cell>
        </row>
        <row r="5001">
          <cell r="D5001">
            <v>44081</v>
          </cell>
        </row>
        <row r="5002">
          <cell r="D5002">
            <v>44082</v>
          </cell>
        </row>
        <row r="5003">
          <cell r="D5003">
            <v>44083</v>
          </cell>
        </row>
        <row r="5004">
          <cell r="D5004">
            <v>44084</v>
          </cell>
        </row>
        <row r="5005">
          <cell r="D5005">
            <v>44085</v>
          </cell>
        </row>
        <row r="5006">
          <cell r="D5006">
            <v>44086</v>
          </cell>
        </row>
        <row r="5007">
          <cell r="D5007">
            <v>44087</v>
          </cell>
        </row>
        <row r="5008">
          <cell r="D5008">
            <v>44088</v>
          </cell>
        </row>
        <row r="5009">
          <cell r="D5009">
            <v>44089</v>
          </cell>
        </row>
        <row r="5010">
          <cell r="D5010">
            <v>44090</v>
          </cell>
        </row>
        <row r="5011">
          <cell r="D5011">
            <v>44091</v>
          </cell>
        </row>
        <row r="5012">
          <cell r="D5012">
            <v>44092</v>
          </cell>
        </row>
        <row r="5013">
          <cell r="D5013">
            <v>44093</v>
          </cell>
        </row>
        <row r="5014">
          <cell r="D5014">
            <v>44094</v>
          </cell>
        </row>
        <row r="5015">
          <cell r="D5015">
            <v>44095</v>
          </cell>
        </row>
        <row r="5016">
          <cell r="D5016">
            <v>44096</v>
          </cell>
        </row>
        <row r="5017">
          <cell r="D5017">
            <v>44097</v>
          </cell>
        </row>
        <row r="5018">
          <cell r="D5018">
            <v>44098</v>
          </cell>
        </row>
        <row r="5019">
          <cell r="D5019">
            <v>44099</v>
          </cell>
        </row>
        <row r="5020">
          <cell r="D5020">
            <v>44100</v>
          </cell>
        </row>
        <row r="5021">
          <cell r="D5021">
            <v>44101</v>
          </cell>
        </row>
        <row r="5022">
          <cell r="D5022">
            <v>44102</v>
          </cell>
        </row>
        <row r="5023">
          <cell r="D5023">
            <v>44103</v>
          </cell>
        </row>
        <row r="5024">
          <cell r="D5024">
            <v>44104</v>
          </cell>
        </row>
        <row r="5025">
          <cell r="D5025">
            <v>44105</v>
          </cell>
        </row>
        <row r="5026">
          <cell r="D5026">
            <v>44106</v>
          </cell>
        </row>
        <row r="5027">
          <cell r="D5027">
            <v>44107</v>
          </cell>
        </row>
        <row r="5028">
          <cell r="D5028">
            <v>44108</v>
          </cell>
        </row>
        <row r="5029">
          <cell r="D5029">
            <v>44109</v>
          </cell>
        </row>
        <row r="5030">
          <cell r="D5030">
            <v>44110</v>
          </cell>
        </row>
        <row r="5031">
          <cell r="D5031">
            <v>44111</v>
          </cell>
        </row>
        <row r="5032">
          <cell r="D5032">
            <v>44112</v>
          </cell>
        </row>
        <row r="5033">
          <cell r="D5033">
            <v>44113</v>
          </cell>
        </row>
        <row r="5034">
          <cell r="D5034">
            <v>44114</v>
          </cell>
        </row>
        <row r="5035">
          <cell r="D5035">
            <v>44115</v>
          </cell>
        </row>
        <row r="5036">
          <cell r="D5036">
            <v>44116</v>
          </cell>
        </row>
        <row r="5037">
          <cell r="D5037">
            <v>44117</v>
          </cell>
        </row>
        <row r="5038">
          <cell r="D5038">
            <v>44118</v>
          </cell>
        </row>
        <row r="5039">
          <cell r="D5039">
            <v>44119</v>
          </cell>
        </row>
        <row r="5040">
          <cell r="D5040">
            <v>44120</v>
          </cell>
        </row>
        <row r="5041">
          <cell r="D5041">
            <v>44121</v>
          </cell>
        </row>
        <row r="5042">
          <cell r="D5042">
            <v>44122</v>
          </cell>
        </row>
        <row r="5043">
          <cell r="D5043">
            <v>44123</v>
          </cell>
        </row>
        <row r="5044">
          <cell r="D5044">
            <v>44124</v>
          </cell>
        </row>
        <row r="5045">
          <cell r="D5045">
            <v>44125</v>
          </cell>
        </row>
        <row r="5046">
          <cell r="D5046">
            <v>44126</v>
          </cell>
        </row>
        <row r="5047">
          <cell r="D5047">
            <v>44127</v>
          </cell>
        </row>
        <row r="5048">
          <cell r="D5048">
            <v>44128</v>
          </cell>
        </row>
        <row r="5049">
          <cell r="D5049">
            <v>44129</v>
          </cell>
        </row>
        <row r="5050">
          <cell r="D5050">
            <v>44130</v>
          </cell>
        </row>
        <row r="5051">
          <cell r="D5051">
            <v>44131</v>
          </cell>
        </row>
        <row r="5052">
          <cell r="D5052">
            <v>44132</v>
          </cell>
        </row>
        <row r="5053">
          <cell r="D5053">
            <v>44133</v>
          </cell>
        </row>
        <row r="5054">
          <cell r="D5054">
            <v>44134</v>
          </cell>
        </row>
        <row r="5055">
          <cell r="D5055">
            <v>44135</v>
          </cell>
        </row>
        <row r="5056">
          <cell r="D5056">
            <v>44136</v>
          </cell>
        </row>
        <row r="5057">
          <cell r="D5057">
            <v>44137</v>
          </cell>
        </row>
        <row r="5058">
          <cell r="D5058">
            <v>44138</v>
          </cell>
        </row>
        <row r="5059">
          <cell r="D5059">
            <v>44139</v>
          </cell>
        </row>
        <row r="5060">
          <cell r="D5060">
            <v>44140</v>
          </cell>
        </row>
        <row r="5061">
          <cell r="D5061">
            <v>44141</v>
          </cell>
        </row>
        <row r="5062">
          <cell r="D5062">
            <v>44142</v>
          </cell>
        </row>
        <row r="5063">
          <cell r="D5063">
            <v>44143</v>
          </cell>
        </row>
        <row r="5064">
          <cell r="D5064">
            <v>44144</v>
          </cell>
        </row>
        <row r="5065">
          <cell r="D5065">
            <v>44145</v>
          </cell>
        </row>
        <row r="5066">
          <cell r="D5066">
            <v>44146</v>
          </cell>
        </row>
        <row r="5067">
          <cell r="D5067">
            <v>44147</v>
          </cell>
        </row>
        <row r="5068">
          <cell r="D5068">
            <v>44148</v>
          </cell>
        </row>
        <row r="5069">
          <cell r="D5069">
            <v>44149</v>
          </cell>
        </row>
        <row r="5070">
          <cell r="D5070">
            <v>44150</v>
          </cell>
        </row>
        <row r="5071">
          <cell r="D5071">
            <v>44151</v>
          </cell>
        </row>
        <row r="5072">
          <cell r="D5072">
            <v>44152</v>
          </cell>
        </row>
        <row r="5073">
          <cell r="D5073">
            <v>44153</v>
          </cell>
        </row>
        <row r="5074">
          <cell r="D5074">
            <v>44154</v>
          </cell>
        </row>
        <row r="5075">
          <cell r="D5075">
            <v>44155</v>
          </cell>
        </row>
        <row r="5076">
          <cell r="D5076">
            <v>44156</v>
          </cell>
        </row>
        <row r="5077">
          <cell r="D5077">
            <v>44157</v>
          </cell>
        </row>
        <row r="5078">
          <cell r="D5078">
            <v>44158</v>
          </cell>
        </row>
        <row r="5079">
          <cell r="D5079">
            <v>44159</v>
          </cell>
        </row>
        <row r="5080">
          <cell r="D5080">
            <v>44160</v>
          </cell>
        </row>
        <row r="5081">
          <cell r="D5081">
            <v>44161</v>
          </cell>
        </row>
        <row r="5082">
          <cell r="D5082">
            <v>44162</v>
          </cell>
        </row>
        <row r="5083">
          <cell r="D5083">
            <v>44163</v>
          </cell>
        </row>
        <row r="5084">
          <cell r="D5084">
            <v>44164</v>
          </cell>
        </row>
        <row r="5085">
          <cell r="D5085">
            <v>44165</v>
          </cell>
        </row>
        <row r="5086">
          <cell r="D5086">
            <v>44166</v>
          </cell>
        </row>
        <row r="5087">
          <cell r="D5087">
            <v>44167</v>
          </cell>
        </row>
        <row r="5088">
          <cell r="D5088">
            <v>44168</v>
          </cell>
        </row>
        <row r="5089">
          <cell r="D5089">
            <v>44169</v>
          </cell>
        </row>
        <row r="5090">
          <cell r="D5090">
            <v>44170</v>
          </cell>
        </row>
        <row r="5091">
          <cell r="D5091">
            <v>44171</v>
          </cell>
        </row>
        <row r="5092">
          <cell r="D5092">
            <v>44172</v>
          </cell>
        </row>
        <row r="5093">
          <cell r="D5093">
            <v>44173</v>
          </cell>
        </row>
        <row r="5094">
          <cell r="D5094">
            <v>44174</v>
          </cell>
        </row>
        <row r="5095">
          <cell r="D5095">
            <v>44175</v>
          </cell>
        </row>
        <row r="5096">
          <cell r="D5096">
            <v>44176</v>
          </cell>
        </row>
        <row r="5097">
          <cell r="D5097">
            <v>44177</v>
          </cell>
        </row>
        <row r="5098">
          <cell r="D5098">
            <v>44178</v>
          </cell>
        </row>
        <row r="5099">
          <cell r="D5099">
            <v>44179</v>
          </cell>
        </row>
        <row r="5100">
          <cell r="D5100">
            <v>44180</v>
          </cell>
        </row>
        <row r="5101">
          <cell r="D5101">
            <v>44181</v>
          </cell>
        </row>
        <row r="5102">
          <cell r="D5102">
            <v>44182</v>
          </cell>
        </row>
        <row r="5103">
          <cell r="D5103">
            <v>44183</v>
          </cell>
        </row>
        <row r="5104">
          <cell r="D5104">
            <v>44184</v>
          </cell>
        </row>
        <row r="5105">
          <cell r="D5105">
            <v>44185</v>
          </cell>
        </row>
        <row r="5106">
          <cell r="D5106">
            <v>44186</v>
          </cell>
        </row>
        <row r="5107">
          <cell r="D5107">
            <v>44187</v>
          </cell>
        </row>
        <row r="5108">
          <cell r="D5108">
            <v>44188</v>
          </cell>
        </row>
        <row r="5109">
          <cell r="D5109">
            <v>44189</v>
          </cell>
        </row>
        <row r="5110">
          <cell r="D5110">
            <v>44190</v>
          </cell>
        </row>
        <row r="5111">
          <cell r="D5111">
            <v>44191</v>
          </cell>
        </row>
        <row r="5112">
          <cell r="D5112">
            <v>44192</v>
          </cell>
        </row>
        <row r="5113">
          <cell r="D5113">
            <v>44193</v>
          </cell>
        </row>
        <row r="5114">
          <cell r="D5114">
            <v>44194</v>
          </cell>
        </row>
        <row r="5115">
          <cell r="D5115">
            <v>44195</v>
          </cell>
        </row>
        <row r="5116">
          <cell r="D5116">
            <v>44196</v>
          </cell>
          <cell r="P5116"/>
          <cell r="Q5116"/>
        </row>
      </sheetData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zart Reports"/>
      <sheetName val="VertidosTODO"/>
      <sheetName val="VertidosSUMA"/>
      <sheetName val="Historico"/>
      <sheetName val="tabla datos"/>
      <sheetName val="grafico diario"/>
      <sheetName val="datos y grafico mensual 10 a"/>
      <sheetName val="datos y grafico mensual 15 años"/>
      <sheetName val="SeriediariaEOLICA"/>
      <sheetName val="vertidos eolica para producible"/>
      <sheetName val="IndEolico10"/>
      <sheetName val="PENÍNSULA mensual"/>
      <sheetName val="Horas equiva mensuales"/>
      <sheetName val="promedios 10-15 años"/>
      <sheetName val="TDII"/>
      <sheetName val="IndEolico"/>
      <sheetName val="Hoja1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Fecha</v>
          </cell>
          <cell r="B1" t="str">
            <v>Producción Diario (GWh)</v>
          </cell>
          <cell r="C1" t="str">
            <v>Producible Eólico Diario (GWh)</v>
          </cell>
        </row>
        <row r="2">
          <cell r="A2">
            <v>43344</v>
          </cell>
          <cell r="B2">
            <v>117.085337</v>
          </cell>
          <cell r="C2">
            <v>97.43772936681242</v>
          </cell>
          <cell r="D2">
            <v>97.43772936681242</v>
          </cell>
        </row>
        <row r="3">
          <cell r="A3">
            <v>43345</v>
          </cell>
          <cell r="B3">
            <v>77.990784000000005</v>
          </cell>
          <cell r="C3">
            <v>97.43772936681242</v>
          </cell>
          <cell r="D3">
            <v>77.990784000000005</v>
          </cell>
        </row>
        <row r="4">
          <cell r="A4">
            <v>43346</v>
          </cell>
          <cell r="B4">
            <v>110.48177899999999</v>
          </cell>
          <cell r="C4">
            <v>97.43772936681242</v>
          </cell>
          <cell r="D4">
            <v>97.43772936681242</v>
          </cell>
        </row>
        <row r="5">
          <cell r="A5">
            <v>43347</v>
          </cell>
          <cell r="B5">
            <v>100.346864</v>
          </cell>
          <cell r="C5">
            <v>97.43772936681242</v>
          </cell>
          <cell r="D5">
            <v>97.43772936681242</v>
          </cell>
        </row>
        <row r="6">
          <cell r="A6">
            <v>43348</v>
          </cell>
          <cell r="B6">
            <v>82.931692000000012</v>
          </cell>
          <cell r="C6">
            <v>97.43772936681242</v>
          </cell>
          <cell r="D6">
            <v>82.931692000000012</v>
          </cell>
        </row>
        <row r="7">
          <cell r="A7">
            <v>43349</v>
          </cell>
          <cell r="B7">
            <v>105.79795900000001</v>
          </cell>
          <cell r="C7">
            <v>97.43772936681242</v>
          </cell>
          <cell r="D7">
            <v>97.43772936681242</v>
          </cell>
        </row>
        <row r="8">
          <cell r="A8">
            <v>43350</v>
          </cell>
          <cell r="B8">
            <v>108.88242699999999</v>
          </cell>
          <cell r="C8">
            <v>97.43772936681242</v>
          </cell>
          <cell r="D8">
            <v>97.43772936681242</v>
          </cell>
        </row>
        <row r="9">
          <cell r="A9">
            <v>43351</v>
          </cell>
          <cell r="B9">
            <v>69.610217000000006</v>
          </cell>
          <cell r="C9">
            <v>97.43772936681242</v>
          </cell>
          <cell r="D9">
            <v>69.610217000000006</v>
          </cell>
        </row>
        <row r="10">
          <cell r="A10">
            <v>43352</v>
          </cell>
          <cell r="B10">
            <v>35.711640000000003</v>
          </cell>
          <cell r="C10">
            <v>97.43772936681242</v>
          </cell>
          <cell r="D10">
            <v>35.711640000000003</v>
          </cell>
        </row>
        <row r="11">
          <cell r="A11">
            <v>43353</v>
          </cell>
          <cell r="B11">
            <v>67.297758000000002</v>
          </cell>
          <cell r="C11">
            <v>97.43772936681242</v>
          </cell>
          <cell r="D11">
            <v>67.297758000000002</v>
          </cell>
        </row>
        <row r="12">
          <cell r="A12">
            <v>43354</v>
          </cell>
          <cell r="B12">
            <v>78.143466000000004</v>
          </cell>
          <cell r="C12">
            <v>97.43772936681242</v>
          </cell>
          <cell r="D12">
            <v>78.143466000000004</v>
          </cell>
        </row>
        <row r="13">
          <cell r="A13">
            <v>43355</v>
          </cell>
          <cell r="B13">
            <v>46.308098999999999</v>
          </cell>
          <cell r="C13">
            <v>97.43772936681242</v>
          </cell>
          <cell r="D13">
            <v>46.308098999999999</v>
          </cell>
        </row>
        <row r="14">
          <cell r="A14">
            <v>43356</v>
          </cell>
          <cell r="B14">
            <v>63.040512</v>
          </cell>
          <cell r="C14">
            <v>97.43772936681242</v>
          </cell>
          <cell r="D14">
            <v>63.040512</v>
          </cell>
        </row>
        <row r="15">
          <cell r="A15">
            <v>43357</v>
          </cell>
          <cell r="B15">
            <v>76.166600000000003</v>
          </cell>
          <cell r="C15">
            <v>97.43772936681242</v>
          </cell>
          <cell r="D15">
            <v>76.166600000000003</v>
          </cell>
        </row>
        <row r="16">
          <cell r="A16">
            <v>43358</v>
          </cell>
          <cell r="B16">
            <v>59.439658999999999</v>
          </cell>
          <cell r="C16">
            <v>97.43772936681242</v>
          </cell>
          <cell r="D16">
            <v>59.439658999999999</v>
          </cell>
        </row>
        <row r="17">
          <cell r="A17">
            <v>43359</v>
          </cell>
          <cell r="B17">
            <v>36.728831</v>
          </cell>
          <cell r="C17">
            <v>97.43772936681242</v>
          </cell>
          <cell r="D17">
            <v>36.728831</v>
          </cell>
        </row>
        <row r="18">
          <cell r="A18">
            <v>43360</v>
          </cell>
          <cell r="B18">
            <v>94.419209000000009</v>
          </cell>
          <cell r="C18">
            <v>97.43772936681242</v>
          </cell>
          <cell r="D18">
            <v>94.419209000000009</v>
          </cell>
        </row>
        <row r="19">
          <cell r="A19">
            <v>43361</v>
          </cell>
          <cell r="B19">
            <v>28.268671999999999</v>
          </cell>
          <cell r="C19">
            <v>97.43772936681242</v>
          </cell>
          <cell r="D19">
            <v>28.268671999999999</v>
          </cell>
        </row>
        <row r="20">
          <cell r="A20">
            <v>43362</v>
          </cell>
          <cell r="B20">
            <v>16.543191999999998</v>
          </cell>
          <cell r="C20">
            <v>97.43772936681242</v>
          </cell>
          <cell r="D20">
            <v>16.543191999999998</v>
          </cell>
        </row>
        <row r="21">
          <cell r="A21">
            <v>43363</v>
          </cell>
          <cell r="B21">
            <v>44.960740000000001</v>
          </cell>
          <cell r="C21">
            <v>97.43772936681242</v>
          </cell>
          <cell r="D21">
            <v>44.960740000000001</v>
          </cell>
        </row>
        <row r="22">
          <cell r="A22">
            <v>43364</v>
          </cell>
          <cell r="B22">
            <v>51.797027999999997</v>
          </cell>
          <cell r="C22">
            <v>97.43772936681242</v>
          </cell>
          <cell r="D22">
            <v>51.797027999999997</v>
          </cell>
        </row>
        <row r="23">
          <cell r="A23">
            <v>43365</v>
          </cell>
          <cell r="B23">
            <v>41.008858000000004</v>
          </cell>
          <cell r="C23">
            <v>97.43772936681242</v>
          </cell>
          <cell r="D23">
            <v>41.008858000000004</v>
          </cell>
        </row>
        <row r="24">
          <cell r="A24">
            <v>43366</v>
          </cell>
          <cell r="B24">
            <v>65.095218000000003</v>
          </cell>
          <cell r="C24">
            <v>97.43772936681242</v>
          </cell>
          <cell r="D24">
            <v>65.095218000000003</v>
          </cell>
        </row>
        <row r="25">
          <cell r="A25">
            <v>43367</v>
          </cell>
          <cell r="B25">
            <v>203.71167000000003</v>
          </cell>
          <cell r="C25">
            <v>97.43772936681242</v>
          </cell>
          <cell r="D25">
            <v>97.43772936681242</v>
          </cell>
        </row>
        <row r="26">
          <cell r="A26">
            <v>43368</v>
          </cell>
          <cell r="B26">
            <v>162.08408599999999</v>
          </cell>
          <cell r="C26">
            <v>97.43772936681242</v>
          </cell>
          <cell r="D26">
            <v>97.43772936681242</v>
          </cell>
        </row>
        <row r="27">
          <cell r="A27">
            <v>43369</v>
          </cell>
          <cell r="B27">
            <v>164.209701</v>
          </cell>
          <cell r="C27">
            <v>97.43772936681242</v>
          </cell>
          <cell r="D27">
            <v>97.43772936681242</v>
          </cell>
        </row>
        <row r="28">
          <cell r="A28">
            <v>43370</v>
          </cell>
          <cell r="B28">
            <v>81.334126999999995</v>
          </cell>
          <cell r="C28">
            <v>97.43772936681242</v>
          </cell>
          <cell r="D28">
            <v>81.334126999999995</v>
          </cell>
        </row>
        <row r="29">
          <cell r="A29">
            <v>43371</v>
          </cell>
          <cell r="B29">
            <v>64.118430000000004</v>
          </cell>
          <cell r="C29">
            <v>97.43772936681242</v>
          </cell>
          <cell r="D29">
            <v>64.118430000000004</v>
          </cell>
        </row>
        <row r="30">
          <cell r="A30">
            <v>43372</v>
          </cell>
          <cell r="B30">
            <v>85.342903000000007</v>
          </cell>
          <cell r="C30">
            <v>97.43772936681242</v>
          </cell>
          <cell r="D30">
            <v>85.342903000000007</v>
          </cell>
        </row>
        <row r="31">
          <cell r="A31">
            <v>43373</v>
          </cell>
          <cell r="B31">
            <v>67.828994000000009</v>
          </cell>
          <cell r="C31">
            <v>97.43772936681242</v>
          </cell>
          <cell r="D31">
            <v>67.828994000000009</v>
          </cell>
        </row>
        <row r="32">
          <cell r="A32">
            <v>43374</v>
          </cell>
          <cell r="B32">
            <v>226.88263000000001</v>
          </cell>
          <cell r="C32">
            <v>114.13503685843264</v>
          </cell>
          <cell r="D32">
            <v>114.13503685843264</v>
          </cell>
        </row>
        <row r="33">
          <cell r="A33">
            <v>43375</v>
          </cell>
          <cell r="B33">
            <v>198.43537599999999</v>
          </cell>
          <cell r="C33">
            <v>114.13503685843264</v>
          </cell>
          <cell r="D33">
            <v>114.13503685843264</v>
          </cell>
        </row>
        <row r="34">
          <cell r="A34">
            <v>43376</v>
          </cell>
          <cell r="B34">
            <v>119.75015399999999</v>
          </cell>
          <cell r="C34">
            <v>114.13503685843264</v>
          </cell>
          <cell r="D34">
            <v>114.13503685843264</v>
          </cell>
        </row>
        <row r="35">
          <cell r="A35">
            <v>43377</v>
          </cell>
          <cell r="B35">
            <v>54.510956</v>
          </cell>
          <cell r="C35">
            <v>114.13503685843264</v>
          </cell>
          <cell r="D35">
            <v>54.510956</v>
          </cell>
        </row>
        <row r="36">
          <cell r="A36">
            <v>43378</v>
          </cell>
          <cell r="B36">
            <v>72.401293999999993</v>
          </cell>
          <cell r="C36">
            <v>114.13503685843264</v>
          </cell>
          <cell r="D36">
            <v>72.401293999999993</v>
          </cell>
        </row>
        <row r="37">
          <cell r="A37">
            <v>43379</v>
          </cell>
          <cell r="B37">
            <v>129.94618299999999</v>
          </cell>
          <cell r="C37">
            <v>114.13503685843264</v>
          </cell>
          <cell r="D37">
            <v>114.13503685843264</v>
          </cell>
        </row>
        <row r="38">
          <cell r="A38">
            <v>43380</v>
          </cell>
          <cell r="B38">
            <v>198.19630600000002</v>
          </cell>
          <cell r="C38">
            <v>114.13503685843264</v>
          </cell>
          <cell r="D38">
            <v>114.13503685843264</v>
          </cell>
        </row>
        <row r="39">
          <cell r="A39">
            <v>43381</v>
          </cell>
          <cell r="B39">
            <v>97.204588000000001</v>
          </cell>
          <cell r="C39">
            <v>114.13503685843264</v>
          </cell>
          <cell r="D39">
            <v>97.204588000000001</v>
          </cell>
        </row>
        <row r="40">
          <cell r="A40">
            <v>43382</v>
          </cell>
          <cell r="B40">
            <v>78.208248000000012</v>
          </cell>
          <cell r="C40">
            <v>114.13503685843264</v>
          </cell>
          <cell r="D40">
            <v>78.208248000000012</v>
          </cell>
        </row>
        <row r="41">
          <cell r="A41">
            <v>43383</v>
          </cell>
          <cell r="B41">
            <v>115.727412</v>
          </cell>
          <cell r="C41">
            <v>114.13503685843264</v>
          </cell>
          <cell r="D41">
            <v>114.13503685843264</v>
          </cell>
        </row>
        <row r="42">
          <cell r="A42">
            <v>43384</v>
          </cell>
          <cell r="B42">
            <v>178.63212899999999</v>
          </cell>
          <cell r="C42">
            <v>114.13503685843264</v>
          </cell>
          <cell r="D42">
            <v>114.13503685843264</v>
          </cell>
        </row>
        <row r="43">
          <cell r="A43">
            <v>43385</v>
          </cell>
          <cell r="B43">
            <v>144.79399799999999</v>
          </cell>
          <cell r="C43">
            <v>114.13503685843264</v>
          </cell>
          <cell r="D43">
            <v>114.13503685843264</v>
          </cell>
        </row>
        <row r="44">
          <cell r="A44">
            <v>43386</v>
          </cell>
          <cell r="B44">
            <v>163.698779</v>
          </cell>
          <cell r="C44">
            <v>114.13503685843264</v>
          </cell>
          <cell r="D44">
            <v>114.13503685843264</v>
          </cell>
        </row>
        <row r="45">
          <cell r="A45">
            <v>43387</v>
          </cell>
          <cell r="B45">
            <v>209.91339000000002</v>
          </cell>
          <cell r="C45">
            <v>114.13503685843264</v>
          </cell>
          <cell r="D45">
            <v>114.13503685843264</v>
          </cell>
        </row>
        <row r="46">
          <cell r="A46">
            <v>43388</v>
          </cell>
          <cell r="B46">
            <v>147.98182500000001</v>
          </cell>
          <cell r="C46">
            <v>114.13503685843264</v>
          </cell>
          <cell r="D46">
            <v>114.13503685843264</v>
          </cell>
        </row>
        <row r="47">
          <cell r="A47">
            <v>43389</v>
          </cell>
          <cell r="B47">
            <v>18.578081999999998</v>
          </cell>
          <cell r="C47">
            <v>114.13503685843264</v>
          </cell>
          <cell r="D47">
            <v>18.578081999999998</v>
          </cell>
        </row>
        <row r="48">
          <cell r="A48">
            <v>43390</v>
          </cell>
          <cell r="B48">
            <v>16.888634</v>
          </cell>
          <cell r="C48">
            <v>114.13503685843264</v>
          </cell>
          <cell r="D48">
            <v>16.888634</v>
          </cell>
        </row>
        <row r="49">
          <cell r="A49">
            <v>43391</v>
          </cell>
          <cell r="B49">
            <v>138.92500700000002</v>
          </cell>
          <cell r="C49">
            <v>114.13503685843264</v>
          </cell>
          <cell r="D49">
            <v>114.13503685843264</v>
          </cell>
        </row>
        <row r="50">
          <cell r="A50">
            <v>43392</v>
          </cell>
          <cell r="B50">
            <v>178.574229</v>
          </cell>
          <cell r="C50">
            <v>114.13503685843264</v>
          </cell>
          <cell r="D50">
            <v>114.13503685843264</v>
          </cell>
        </row>
        <row r="51">
          <cell r="A51">
            <v>43393</v>
          </cell>
          <cell r="B51">
            <v>180.14683199999999</v>
          </cell>
          <cell r="C51">
            <v>114.13503685843264</v>
          </cell>
          <cell r="D51">
            <v>114.13503685843264</v>
          </cell>
        </row>
        <row r="52">
          <cell r="A52">
            <v>43394</v>
          </cell>
          <cell r="B52">
            <v>96.133465999999999</v>
          </cell>
          <cell r="C52">
            <v>114.13503685843264</v>
          </cell>
          <cell r="D52">
            <v>96.133465999999999</v>
          </cell>
        </row>
        <row r="53">
          <cell r="A53">
            <v>43395</v>
          </cell>
          <cell r="B53">
            <v>184.039569</v>
          </cell>
          <cell r="C53">
            <v>114.13503685843264</v>
          </cell>
          <cell r="D53">
            <v>114.13503685843264</v>
          </cell>
        </row>
        <row r="54">
          <cell r="A54">
            <v>43396</v>
          </cell>
          <cell r="B54">
            <v>167.14561300000003</v>
          </cell>
          <cell r="C54">
            <v>114.13503685843264</v>
          </cell>
          <cell r="D54">
            <v>114.13503685843264</v>
          </cell>
        </row>
        <row r="55">
          <cell r="A55">
            <v>43397</v>
          </cell>
          <cell r="B55">
            <v>101.85156199999999</v>
          </cell>
          <cell r="C55">
            <v>114.13503685843264</v>
          </cell>
          <cell r="D55">
            <v>101.85156199999999</v>
          </cell>
        </row>
        <row r="56">
          <cell r="A56">
            <v>43398</v>
          </cell>
          <cell r="B56">
            <v>40.019866999999998</v>
          </cell>
          <cell r="C56">
            <v>114.13503685843264</v>
          </cell>
          <cell r="D56">
            <v>40.019866999999998</v>
          </cell>
        </row>
        <row r="57">
          <cell r="A57">
            <v>43399</v>
          </cell>
          <cell r="B57">
            <v>50.788129999999995</v>
          </cell>
          <cell r="C57">
            <v>114.13503685843264</v>
          </cell>
          <cell r="D57">
            <v>50.788129999999995</v>
          </cell>
        </row>
        <row r="58">
          <cell r="A58">
            <v>43400</v>
          </cell>
          <cell r="B58">
            <v>211.94301199999998</v>
          </cell>
          <cell r="C58">
            <v>114.13503685843264</v>
          </cell>
          <cell r="D58">
            <v>114.13503685843264</v>
          </cell>
        </row>
        <row r="59">
          <cell r="A59">
            <v>43401</v>
          </cell>
          <cell r="B59">
            <v>224.82741899999999</v>
          </cell>
          <cell r="C59">
            <v>114.13503685843264</v>
          </cell>
          <cell r="D59">
            <v>114.13503685843264</v>
          </cell>
        </row>
        <row r="60">
          <cell r="A60">
            <v>43402</v>
          </cell>
          <cell r="B60">
            <v>274.59421100000003</v>
          </cell>
          <cell r="C60">
            <v>114.13503685843264</v>
          </cell>
          <cell r="D60">
            <v>114.13503685843264</v>
          </cell>
        </row>
        <row r="61">
          <cell r="A61">
            <v>43403</v>
          </cell>
          <cell r="B61">
            <v>180.90081899999998</v>
          </cell>
          <cell r="C61">
            <v>114.13503685843264</v>
          </cell>
          <cell r="D61">
            <v>114.13503685843264</v>
          </cell>
        </row>
        <row r="62">
          <cell r="A62">
            <v>43404</v>
          </cell>
          <cell r="B62">
            <v>99.773770999999996</v>
          </cell>
          <cell r="C62">
            <v>114.13503685843264</v>
          </cell>
          <cell r="D62">
            <v>99.773770999999996</v>
          </cell>
        </row>
        <row r="63">
          <cell r="A63">
            <v>43405</v>
          </cell>
          <cell r="B63">
            <v>102.107688</v>
          </cell>
          <cell r="C63">
            <v>158.14636066839722</v>
          </cell>
          <cell r="D63">
            <v>102.107688</v>
          </cell>
        </row>
        <row r="64">
          <cell r="A64">
            <v>43406</v>
          </cell>
          <cell r="B64">
            <v>163.078756</v>
          </cell>
          <cell r="C64">
            <v>158.14636066839722</v>
          </cell>
          <cell r="D64">
            <v>158.14636066839722</v>
          </cell>
        </row>
        <row r="65">
          <cell r="A65">
            <v>43407</v>
          </cell>
          <cell r="B65">
            <v>75.332494000000011</v>
          </cell>
          <cell r="C65">
            <v>158.14636066839722</v>
          </cell>
          <cell r="D65">
            <v>75.332494000000011</v>
          </cell>
        </row>
        <row r="66">
          <cell r="A66">
            <v>43408</v>
          </cell>
          <cell r="B66">
            <v>107.028485</v>
          </cell>
          <cell r="C66">
            <v>158.14636066839722</v>
          </cell>
          <cell r="D66">
            <v>107.028485</v>
          </cell>
        </row>
        <row r="67">
          <cell r="A67">
            <v>43409</v>
          </cell>
          <cell r="B67">
            <v>203.04173499999999</v>
          </cell>
          <cell r="C67">
            <v>158.14636066839722</v>
          </cell>
          <cell r="D67">
            <v>158.14636066839722</v>
          </cell>
        </row>
        <row r="68">
          <cell r="A68">
            <v>43410</v>
          </cell>
          <cell r="B68">
            <v>274.96734100000003</v>
          </cell>
          <cell r="C68">
            <v>158.14636066839722</v>
          </cell>
          <cell r="D68">
            <v>158.14636066839722</v>
          </cell>
        </row>
        <row r="69">
          <cell r="A69">
            <v>43411</v>
          </cell>
          <cell r="B69">
            <v>203.86312899999999</v>
          </cell>
          <cell r="C69">
            <v>158.14636066839722</v>
          </cell>
          <cell r="D69">
            <v>158.14636066839722</v>
          </cell>
        </row>
        <row r="70">
          <cell r="A70">
            <v>43412</v>
          </cell>
          <cell r="B70">
            <v>163.346394</v>
          </cell>
          <cell r="C70">
            <v>158.14636066839722</v>
          </cell>
          <cell r="D70">
            <v>158.14636066839722</v>
          </cell>
        </row>
        <row r="71">
          <cell r="A71">
            <v>43413</v>
          </cell>
          <cell r="B71">
            <v>269.73714000000001</v>
          </cell>
          <cell r="C71">
            <v>158.14636066839722</v>
          </cell>
          <cell r="D71">
            <v>158.14636066839722</v>
          </cell>
        </row>
        <row r="72">
          <cell r="A72">
            <v>43414</v>
          </cell>
          <cell r="B72">
            <v>284.129277</v>
          </cell>
          <cell r="C72">
            <v>158.14636066839722</v>
          </cell>
          <cell r="D72">
            <v>158.14636066839722</v>
          </cell>
        </row>
        <row r="73">
          <cell r="A73">
            <v>43415</v>
          </cell>
          <cell r="B73">
            <v>173.92312100000001</v>
          </cell>
          <cell r="C73">
            <v>158.14636066839722</v>
          </cell>
          <cell r="D73">
            <v>158.14636066839722</v>
          </cell>
        </row>
        <row r="74">
          <cell r="A74">
            <v>43416</v>
          </cell>
          <cell r="B74">
            <v>69.040511999999993</v>
          </cell>
          <cell r="C74">
            <v>158.14636066839722</v>
          </cell>
          <cell r="D74">
            <v>69.040511999999993</v>
          </cell>
        </row>
        <row r="75">
          <cell r="A75">
            <v>43417</v>
          </cell>
          <cell r="B75">
            <v>58.670792999999996</v>
          </cell>
          <cell r="C75">
            <v>158.14636066839722</v>
          </cell>
          <cell r="D75">
            <v>58.670792999999996</v>
          </cell>
        </row>
        <row r="76">
          <cell r="A76">
            <v>43418</v>
          </cell>
          <cell r="B76">
            <v>113.58457399999999</v>
          </cell>
          <cell r="C76">
            <v>158.14636066839722</v>
          </cell>
          <cell r="D76">
            <v>113.58457399999999</v>
          </cell>
        </row>
        <row r="77">
          <cell r="A77">
            <v>43419</v>
          </cell>
          <cell r="B77">
            <v>80.692347999999996</v>
          </cell>
          <cell r="C77">
            <v>158.14636066839722</v>
          </cell>
          <cell r="D77">
            <v>80.692347999999996</v>
          </cell>
        </row>
        <row r="78">
          <cell r="A78">
            <v>43420</v>
          </cell>
          <cell r="B78">
            <v>88.423958999999996</v>
          </cell>
          <cell r="C78">
            <v>158.14636066839722</v>
          </cell>
          <cell r="D78">
            <v>88.423958999999996</v>
          </cell>
        </row>
        <row r="79">
          <cell r="A79">
            <v>43421</v>
          </cell>
          <cell r="B79">
            <v>109.63896700000001</v>
          </cell>
          <cell r="C79">
            <v>158.14636066839722</v>
          </cell>
          <cell r="D79">
            <v>109.63896700000001</v>
          </cell>
        </row>
        <row r="80">
          <cell r="A80">
            <v>43422</v>
          </cell>
          <cell r="B80">
            <v>171.64046800000003</v>
          </cell>
          <cell r="C80">
            <v>158.14636066839722</v>
          </cell>
          <cell r="D80">
            <v>158.14636066839722</v>
          </cell>
        </row>
        <row r="81">
          <cell r="A81">
            <v>43423</v>
          </cell>
          <cell r="B81">
            <v>63.577440000000003</v>
          </cell>
          <cell r="C81">
            <v>158.14636066839722</v>
          </cell>
          <cell r="D81">
            <v>63.577440000000003</v>
          </cell>
        </row>
        <row r="82">
          <cell r="A82">
            <v>43424</v>
          </cell>
          <cell r="B82">
            <v>130.27597500000002</v>
          </cell>
          <cell r="C82">
            <v>158.14636066839722</v>
          </cell>
          <cell r="D82">
            <v>130.27597500000002</v>
          </cell>
        </row>
        <row r="83">
          <cell r="A83">
            <v>43425</v>
          </cell>
          <cell r="B83">
            <v>156.323635</v>
          </cell>
          <cell r="C83">
            <v>158.14636066839722</v>
          </cell>
          <cell r="D83">
            <v>156.323635</v>
          </cell>
        </row>
        <row r="84">
          <cell r="A84">
            <v>43426</v>
          </cell>
          <cell r="B84">
            <v>131.53756200000001</v>
          </cell>
          <cell r="C84">
            <v>158.14636066839722</v>
          </cell>
          <cell r="D84">
            <v>131.53756200000001</v>
          </cell>
        </row>
        <row r="85">
          <cell r="A85">
            <v>43427</v>
          </cell>
          <cell r="B85">
            <v>134.39544899999999</v>
          </cell>
          <cell r="C85">
            <v>158.14636066839722</v>
          </cell>
          <cell r="D85">
            <v>134.39544899999999</v>
          </cell>
        </row>
        <row r="86">
          <cell r="A86">
            <v>43428</v>
          </cell>
          <cell r="B86">
            <v>157.57482299999998</v>
          </cell>
          <cell r="C86">
            <v>158.14636066839722</v>
          </cell>
          <cell r="D86">
            <v>157.57482299999998</v>
          </cell>
        </row>
        <row r="87">
          <cell r="A87">
            <v>43429</v>
          </cell>
          <cell r="B87">
            <v>190.03261300000003</v>
          </cell>
          <cell r="C87">
            <v>158.14636066839722</v>
          </cell>
          <cell r="D87">
            <v>158.14636066839722</v>
          </cell>
        </row>
        <row r="88">
          <cell r="A88">
            <v>43430</v>
          </cell>
          <cell r="B88">
            <v>252.846192</v>
          </cell>
          <cell r="C88">
            <v>158.14636066839722</v>
          </cell>
          <cell r="D88">
            <v>158.14636066839722</v>
          </cell>
        </row>
        <row r="89">
          <cell r="A89">
            <v>43431</v>
          </cell>
          <cell r="B89">
            <v>168.12799000000001</v>
          </cell>
          <cell r="C89">
            <v>158.14636066839722</v>
          </cell>
          <cell r="D89">
            <v>158.14636066839722</v>
          </cell>
        </row>
        <row r="90">
          <cell r="A90">
            <v>43432</v>
          </cell>
          <cell r="B90">
            <v>137.15635599999999</v>
          </cell>
          <cell r="C90">
            <v>158.14636066839722</v>
          </cell>
          <cell r="D90">
            <v>137.15635599999999</v>
          </cell>
        </row>
        <row r="91">
          <cell r="A91">
            <v>43433</v>
          </cell>
          <cell r="B91">
            <v>124.777204</v>
          </cell>
          <cell r="C91">
            <v>158.14636066839722</v>
          </cell>
          <cell r="D91">
            <v>124.777204</v>
          </cell>
        </row>
        <row r="92">
          <cell r="A92">
            <v>43434</v>
          </cell>
          <cell r="B92">
            <v>168.51979800000001</v>
          </cell>
          <cell r="C92">
            <v>158.14636066839722</v>
          </cell>
          <cell r="D92">
            <v>158.14636066839722</v>
          </cell>
        </row>
        <row r="93">
          <cell r="A93">
            <v>43435</v>
          </cell>
          <cell r="B93">
            <v>187.242513</v>
          </cell>
          <cell r="C93">
            <v>155.60911831734325</v>
          </cell>
          <cell r="D93">
            <v>155.60911831734325</v>
          </cell>
        </row>
        <row r="94">
          <cell r="A94">
            <v>43436</v>
          </cell>
          <cell r="B94">
            <v>204.31543400000001</v>
          </cell>
          <cell r="C94">
            <v>155.60911831734325</v>
          </cell>
          <cell r="D94">
            <v>155.60911831734325</v>
          </cell>
        </row>
        <row r="95">
          <cell r="A95">
            <v>43437</v>
          </cell>
          <cell r="B95">
            <v>143.32091699999998</v>
          </cell>
          <cell r="C95">
            <v>155.60911831734325</v>
          </cell>
          <cell r="D95">
            <v>143.32091699999998</v>
          </cell>
        </row>
        <row r="96">
          <cell r="A96">
            <v>43438</v>
          </cell>
          <cell r="B96">
            <v>47.188665999999998</v>
          </cell>
          <cell r="C96">
            <v>155.60911831734325</v>
          </cell>
          <cell r="D96">
            <v>47.188665999999998</v>
          </cell>
        </row>
        <row r="97">
          <cell r="A97">
            <v>43439</v>
          </cell>
          <cell r="B97">
            <v>111.85844299999999</v>
          </cell>
          <cell r="C97">
            <v>155.60911831734325</v>
          </cell>
          <cell r="D97">
            <v>111.85844299999999</v>
          </cell>
        </row>
        <row r="98">
          <cell r="A98">
            <v>43440</v>
          </cell>
          <cell r="B98">
            <v>119.203687</v>
          </cell>
          <cell r="C98">
            <v>155.60911831734325</v>
          </cell>
          <cell r="D98">
            <v>119.203687</v>
          </cell>
        </row>
        <row r="99">
          <cell r="A99">
            <v>43441</v>
          </cell>
          <cell r="B99">
            <v>161.21667199999999</v>
          </cell>
          <cell r="C99">
            <v>155.60911831734325</v>
          </cell>
          <cell r="D99">
            <v>155.60911831734325</v>
          </cell>
        </row>
        <row r="100">
          <cell r="A100">
            <v>43442</v>
          </cell>
          <cell r="B100">
            <v>153.10038599999999</v>
          </cell>
          <cell r="C100">
            <v>155.60911831734325</v>
          </cell>
          <cell r="D100">
            <v>153.10038599999999</v>
          </cell>
        </row>
        <row r="101">
          <cell r="A101">
            <v>43443</v>
          </cell>
          <cell r="B101">
            <v>148.12774900000002</v>
          </cell>
          <cell r="C101">
            <v>155.60911831734325</v>
          </cell>
          <cell r="D101">
            <v>148.12774900000002</v>
          </cell>
        </row>
        <row r="102">
          <cell r="A102">
            <v>43444</v>
          </cell>
          <cell r="B102">
            <v>99.432706999999994</v>
          </cell>
          <cell r="C102">
            <v>155.60911831734325</v>
          </cell>
          <cell r="D102">
            <v>99.432706999999994</v>
          </cell>
        </row>
        <row r="103">
          <cell r="A103">
            <v>43445</v>
          </cell>
          <cell r="B103">
            <v>69.108035000000001</v>
          </cell>
          <cell r="C103">
            <v>155.60911831734325</v>
          </cell>
          <cell r="D103">
            <v>69.108035000000001</v>
          </cell>
        </row>
        <row r="104">
          <cell r="A104">
            <v>43446</v>
          </cell>
          <cell r="B104">
            <v>122.33760000000001</v>
          </cell>
          <cell r="C104">
            <v>155.60911831734325</v>
          </cell>
          <cell r="D104">
            <v>122.33760000000001</v>
          </cell>
        </row>
        <row r="105">
          <cell r="A105">
            <v>43447</v>
          </cell>
          <cell r="B105">
            <v>287.117729</v>
          </cell>
          <cell r="C105">
            <v>155.60911831734325</v>
          </cell>
          <cell r="D105">
            <v>155.60911831734325</v>
          </cell>
        </row>
        <row r="106">
          <cell r="A106">
            <v>43448</v>
          </cell>
          <cell r="B106">
            <v>259.62936300000001</v>
          </cell>
          <cell r="C106">
            <v>155.60911831734325</v>
          </cell>
          <cell r="D106">
            <v>155.60911831734325</v>
          </cell>
        </row>
        <row r="107">
          <cell r="A107">
            <v>43449</v>
          </cell>
          <cell r="B107">
            <v>242.35254399999999</v>
          </cell>
          <cell r="C107">
            <v>155.60911831734325</v>
          </cell>
          <cell r="D107">
            <v>155.60911831734325</v>
          </cell>
        </row>
        <row r="108">
          <cell r="A108">
            <v>43450</v>
          </cell>
          <cell r="B108">
            <v>280.12099699999999</v>
          </cell>
          <cell r="C108">
            <v>155.60911831734325</v>
          </cell>
          <cell r="D108">
            <v>155.60911831734325</v>
          </cell>
        </row>
        <row r="109">
          <cell r="A109">
            <v>43451</v>
          </cell>
          <cell r="B109">
            <v>151.230571</v>
          </cell>
          <cell r="C109">
            <v>155.60911831734325</v>
          </cell>
          <cell r="D109">
            <v>151.230571</v>
          </cell>
        </row>
        <row r="110">
          <cell r="A110">
            <v>43452</v>
          </cell>
          <cell r="B110">
            <v>212.48207300000001</v>
          </cell>
          <cell r="C110">
            <v>155.60911831734325</v>
          </cell>
          <cell r="D110">
            <v>155.60911831734325</v>
          </cell>
        </row>
        <row r="111">
          <cell r="A111">
            <v>43453</v>
          </cell>
          <cell r="B111">
            <v>208.617831</v>
          </cell>
          <cell r="C111">
            <v>155.60911831734325</v>
          </cell>
          <cell r="D111">
            <v>155.60911831734325</v>
          </cell>
        </row>
        <row r="112">
          <cell r="A112">
            <v>43454</v>
          </cell>
          <cell r="B112">
            <v>146.208325</v>
          </cell>
          <cell r="C112">
            <v>155.60911831734325</v>
          </cell>
          <cell r="D112">
            <v>146.208325</v>
          </cell>
        </row>
        <row r="113">
          <cell r="A113">
            <v>43455</v>
          </cell>
          <cell r="B113">
            <v>176.13347200000001</v>
          </cell>
          <cell r="C113">
            <v>155.60911831734325</v>
          </cell>
          <cell r="D113">
            <v>155.60911831734325</v>
          </cell>
        </row>
        <row r="114">
          <cell r="A114">
            <v>43456</v>
          </cell>
          <cell r="B114">
            <v>100.02824099999999</v>
          </cell>
          <cell r="C114">
            <v>155.60911831734325</v>
          </cell>
          <cell r="D114">
            <v>100.02824099999999</v>
          </cell>
        </row>
        <row r="115">
          <cell r="A115">
            <v>43457</v>
          </cell>
          <cell r="B115">
            <v>55.557518999999999</v>
          </cell>
          <cell r="C115">
            <v>155.60911831734325</v>
          </cell>
          <cell r="D115">
            <v>55.557518999999999</v>
          </cell>
        </row>
        <row r="116">
          <cell r="A116">
            <v>43458</v>
          </cell>
          <cell r="B116">
            <v>46.125858999999998</v>
          </cell>
          <cell r="C116">
            <v>155.60911831734325</v>
          </cell>
          <cell r="D116">
            <v>46.125858999999998</v>
          </cell>
        </row>
        <row r="117">
          <cell r="A117">
            <v>43459</v>
          </cell>
          <cell r="B117">
            <v>47.273983999999999</v>
          </cell>
          <cell r="C117">
            <v>155.60911831734325</v>
          </cell>
          <cell r="D117">
            <v>47.273983999999999</v>
          </cell>
        </row>
        <row r="118">
          <cell r="A118">
            <v>43460</v>
          </cell>
          <cell r="B118">
            <v>51.143438000000003</v>
          </cell>
          <cell r="C118">
            <v>155.60911831734325</v>
          </cell>
          <cell r="D118">
            <v>51.143438000000003</v>
          </cell>
        </row>
        <row r="119">
          <cell r="A119">
            <v>43461</v>
          </cell>
          <cell r="B119">
            <v>26.286677999999998</v>
          </cell>
          <cell r="C119">
            <v>155.60911831734325</v>
          </cell>
          <cell r="D119">
            <v>26.286677999999998</v>
          </cell>
        </row>
        <row r="120">
          <cell r="A120">
            <v>43462</v>
          </cell>
          <cell r="B120">
            <v>92.611527999999993</v>
          </cell>
          <cell r="C120">
            <v>155.60911831734325</v>
          </cell>
          <cell r="D120">
            <v>92.611527999999993</v>
          </cell>
        </row>
        <row r="121">
          <cell r="A121">
            <v>43463</v>
          </cell>
          <cell r="B121">
            <v>173.98687100000001</v>
          </cell>
          <cell r="C121">
            <v>155.60911831734325</v>
          </cell>
          <cell r="D121">
            <v>155.60911831734325</v>
          </cell>
        </row>
        <row r="122">
          <cell r="A122">
            <v>43464</v>
          </cell>
          <cell r="B122">
            <v>119.93291099999999</v>
          </cell>
          <cell r="C122">
            <v>155.60911831734325</v>
          </cell>
          <cell r="D122">
            <v>119.93291099999999</v>
          </cell>
        </row>
        <row r="123">
          <cell r="A123">
            <v>43465</v>
          </cell>
          <cell r="B123">
            <v>76.098028999999997</v>
          </cell>
          <cell r="C123">
            <v>155.60911831734325</v>
          </cell>
          <cell r="D123">
            <v>76.098028999999997</v>
          </cell>
        </row>
        <row r="124">
          <cell r="A124">
            <v>43466</v>
          </cell>
          <cell r="B124">
            <v>77.680013000000002</v>
          </cell>
          <cell r="C124">
            <v>169.46091973471948</v>
          </cell>
          <cell r="D124">
            <v>77.680013000000002</v>
          </cell>
        </row>
        <row r="125">
          <cell r="A125">
            <v>43467</v>
          </cell>
          <cell r="B125">
            <v>194.50777199999999</v>
          </cell>
          <cell r="C125">
            <v>169.46091973471948</v>
          </cell>
          <cell r="D125">
            <v>169.46091973471948</v>
          </cell>
        </row>
        <row r="126">
          <cell r="A126">
            <v>43468</v>
          </cell>
          <cell r="B126">
            <v>109.405705</v>
          </cell>
          <cell r="C126">
            <v>169.46091973471948</v>
          </cell>
          <cell r="D126">
            <v>109.405705</v>
          </cell>
        </row>
        <row r="127">
          <cell r="A127">
            <v>43469</v>
          </cell>
          <cell r="B127">
            <v>79.098774000000006</v>
          </cell>
          <cell r="C127">
            <v>169.46091973471948</v>
          </cell>
          <cell r="D127">
            <v>79.098774000000006</v>
          </cell>
        </row>
        <row r="128">
          <cell r="A128">
            <v>43470</v>
          </cell>
          <cell r="B128">
            <v>116.07412699999999</v>
          </cell>
          <cell r="C128">
            <v>169.46091973471948</v>
          </cell>
          <cell r="D128">
            <v>116.07412699999999</v>
          </cell>
        </row>
        <row r="129">
          <cell r="A129">
            <v>43471</v>
          </cell>
          <cell r="B129">
            <v>163.616207</v>
          </cell>
          <cell r="C129">
            <v>169.46091973471948</v>
          </cell>
          <cell r="D129">
            <v>163.616207</v>
          </cell>
        </row>
        <row r="130">
          <cell r="A130">
            <v>43472</v>
          </cell>
          <cell r="B130">
            <v>161.267573</v>
          </cell>
          <cell r="C130">
            <v>169.46091973471948</v>
          </cell>
          <cell r="D130">
            <v>161.267573</v>
          </cell>
        </row>
        <row r="131">
          <cell r="A131">
            <v>43473</v>
          </cell>
          <cell r="B131">
            <v>165.30926700000001</v>
          </cell>
          <cell r="C131">
            <v>169.46091973471948</v>
          </cell>
          <cell r="D131">
            <v>165.30926700000001</v>
          </cell>
        </row>
        <row r="132">
          <cell r="A132">
            <v>43474</v>
          </cell>
          <cell r="B132">
            <v>251.55212800000001</v>
          </cell>
          <cell r="C132">
            <v>169.46091973471948</v>
          </cell>
          <cell r="D132">
            <v>169.46091973471948</v>
          </cell>
        </row>
        <row r="133">
          <cell r="A133">
            <v>43475</v>
          </cell>
          <cell r="B133">
            <v>258.730165</v>
          </cell>
          <cell r="C133">
            <v>169.46091973471948</v>
          </cell>
          <cell r="D133">
            <v>169.46091973471948</v>
          </cell>
        </row>
        <row r="134">
          <cell r="A134">
            <v>43476</v>
          </cell>
          <cell r="B134">
            <v>224.09239400000001</v>
          </cell>
          <cell r="C134">
            <v>169.46091973471948</v>
          </cell>
          <cell r="D134">
            <v>169.46091973471948</v>
          </cell>
        </row>
        <row r="135">
          <cell r="A135">
            <v>43477</v>
          </cell>
          <cell r="B135">
            <v>198.622568</v>
          </cell>
          <cell r="C135">
            <v>169.46091973471948</v>
          </cell>
          <cell r="D135">
            <v>169.46091973471948</v>
          </cell>
        </row>
        <row r="136">
          <cell r="A136">
            <v>43478</v>
          </cell>
          <cell r="B136">
            <v>187.01580200000001</v>
          </cell>
          <cell r="C136">
            <v>169.46091973471948</v>
          </cell>
          <cell r="D136">
            <v>169.46091973471948</v>
          </cell>
        </row>
        <row r="137">
          <cell r="A137">
            <v>43479</v>
          </cell>
          <cell r="B137">
            <v>182.60381699999999</v>
          </cell>
          <cell r="C137">
            <v>169.46091973471948</v>
          </cell>
          <cell r="D137">
            <v>169.46091973471948</v>
          </cell>
        </row>
        <row r="138">
          <cell r="A138">
            <v>43480</v>
          </cell>
          <cell r="B138">
            <v>55.815269000000001</v>
          </cell>
          <cell r="C138">
            <v>169.46091973471948</v>
          </cell>
          <cell r="D138">
            <v>55.815269000000001</v>
          </cell>
        </row>
        <row r="139">
          <cell r="A139">
            <v>43481</v>
          </cell>
          <cell r="B139">
            <v>66.207560999999998</v>
          </cell>
          <cell r="C139">
            <v>169.46091973471948</v>
          </cell>
          <cell r="D139">
            <v>66.207560999999998</v>
          </cell>
        </row>
        <row r="140">
          <cell r="A140">
            <v>43482</v>
          </cell>
          <cell r="B140">
            <v>84.395390000000006</v>
          </cell>
          <cell r="C140">
            <v>169.46091973471948</v>
          </cell>
          <cell r="D140">
            <v>84.395390000000006</v>
          </cell>
        </row>
        <row r="141">
          <cell r="A141">
            <v>43483</v>
          </cell>
          <cell r="B141">
            <v>76.475119000000007</v>
          </cell>
          <cell r="C141">
            <v>169.46091973471948</v>
          </cell>
          <cell r="D141">
            <v>76.475119000000007</v>
          </cell>
        </row>
        <row r="142">
          <cell r="A142">
            <v>43484</v>
          </cell>
          <cell r="B142">
            <v>138.53200799999999</v>
          </cell>
          <cell r="C142">
            <v>169.46091973471948</v>
          </cell>
          <cell r="D142">
            <v>138.53200799999999</v>
          </cell>
        </row>
        <row r="143">
          <cell r="A143">
            <v>43485</v>
          </cell>
          <cell r="B143">
            <v>206.00044399999999</v>
          </cell>
          <cell r="C143">
            <v>169.46091973471948</v>
          </cell>
          <cell r="D143">
            <v>169.46091973471948</v>
          </cell>
        </row>
        <row r="144">
          <cell r="A144">
            <v>43486</v>
          </cell>
          <cell r="B144">
            <v>163.349244</v>
          </cell>
          <cell r="C144">
            <v>169.46091973471948</v>
          </cell>
          <cell r="D144">
            <v>163.349244</v>
          </cell>
        </row>
        <row r="145">
          <cell r="A145">
            <v>43487</v>
          </cell>
          <cell r="B145">
            <v>245.140232</v>
          </cell>
          <cell r="C145">
            <v>169.46091973471948</v>
          </cell>
          <cell r="D145">
            <v>169.46091973471948</v>
          </cell>
        </row>
        <row r="146">
          <cell r="A146">
            <v>43488</v>
          </cell>
          <cell r="B146">
            <v>371.94356199999999</v>
          </cell>
          <cell r="C146">
            <v>169.46091973471948</v>
          </cell>
          <cell r="D146">
            <v>169.46091973471948</v>
          </cell>
        </row>
        <row r="147">
          <cell r="A147">
            <v>43489</v>
          </cell>
          <cell r="B147">
            <v>295.16917999999998</v>
          </cell>
          <cell r="C147">
            <v>169.46091973471948</v>
          </cell>
          <cell r="D147">
            <v>169.46091973471948</v>
          </cell>
        </row>
        <row r="148">
          <cell r="A148">
            <v>43490</v>
          </cell>
          <cell r="B148">
            <v>240.708348</v>
          </cell>
          <cell r="C148">
            <v>169.46091973471948</v>
          </cell>
          <cell r="D148">
            <v>169.46091973471948</v>
          </cell>
        </row>
        <row r="149">
          <cell r="A149">
            <v>43491</v>
          </cell>
          <cell r="B149">
            <v>117.017455</v>
          </cell>
          <cell r="C149">
            <v>169.46091973471948</v>
          </cell>
          <cell r="D149">
            <v>117.017455</v>
          </cell>
        </row>
        <row r="150">
          <cell r="A150">
            <v>43492</v>
          </cell>
          <cell r="B150">
            <v>292.07958399999995</v>
          </cell>
          <cell r="C150">
            <v>169.46091973471948</v>
          </cell>
          <cell r="D150">
            <v>169.46091973471948</v>
          </cell>
        </row>
        <row r="151">
          <cell r="A151">
            <v>43493</v>
          </cell>
          <cell r="B151">
            <v>310.248223</v>
          </cell>
          <cell r="C151">
            <v>169.46091973471948</v>
          </cell>
          <cell r="D151">
            <v>169.46091973471948</v>
          </cell>
        </row>
        <row r="152">
          <cell r="A152">
            <v>43494</v>
          </cell>
          <cell r="B152">
            <v>300.63734000000005</v>
          </cell>
          <cell r="C152">
            <v>169.46091973471948</v>
          </cell>
          <cell r="D152">
            <v>169.46091973471948</v>
          </cell>
        </row>
        <row r="153">
          <cell r="A153">
            <v>43495</v>
          </cell>
          <cell r="B153">
            <v>273.77366499999999</v>
          </cell>
          <cell r="C153">
            <v>169.46091973471948</v>
          </cell>
          <cell r="D153">
            <v>169.46091973471948</v>
          </cell>
        </row>
        <row r="154">
          <cell r="A154">
            <v>43496</v>
          </cell>
          <cell r="B154">
            <v>363.74742599999996</v>
          </cell>
          <cell r="C154">
            <v>169.46091973471948</v>
          </cell>
          <cell r="D154">
            <v>169.46091973471948</v>
          </cell>
        </row>
        <row r="155">
          <cell r="A155">
            <v>43497</v>
          </cell>
          <cell r="B155">
            <v>351.97802799999999</v>
          </cell>
          <cell r="C155">
            <v>189.9630677206905</v>
          </cell>
          <cell r="D155">
            <v>189.9630677206905</v>
          </cell>
        </row>
        <row r="156">
          <cell r="A156">
            <v>43498</v>
          </cell>
          <cell r="B156">
            <v>306.24539799999997</v>
          </cell>
          <cell r="C156">
            <v>189.9630677206905</v>
          </cell>
          <cell r="D156">
            <v>189.9630677206905</v>
          </cell>
        </row>
        <row r="157">
          <cell r="A157">
            <v>43499</v>
          </cell>
          <cell r="B157">
            <v>219.27962400000001</v>
          </cell>
          <cell r="C157">
            <v>189.9630677206905</v>
          </cell>
          <cell r="D157">
            <v>189.9630677206905</v>
          </cell>
        </row>
        <row r="158">
          <cell r="A158">
            <v>43500</v>
          </cell>
          <cell r="B158">
            <v>153.21474499999999</v>
          </cell>
          <cell r="C158">
            <v>189.9630677206905</v>
          </cell>
          <cell r="D158">
            <v>153.21474499999999</v>
          </cell>
        </row>
        <row r="159">
          <cell r="A159">
            <v>43501</v>
          </cell>
          <cell r="B159">
            <v>95.943907999999993</v>
          </cell>
          <cell r="C159">
            <v>189.9630677206905</v>
          </cell>
          <cell r="D159">
            <v>95.943907999999993</v>
          </cell>
        </row>
        <row r="160">
          <cell r="A160">
            <v>43502</v>
          </cell>
          <cell r="B160">
            <v>71.793159000000003</v>
          </cell>
          <cell r="C160">
            <v>189.9630677206905</v>
          </cell>
          <cell r="D160">
            <v>71.793159000000003</v>
          </cell>
        </row>
        <row r="161">
          <cell r="A161">
            <v>43503</v>
          </cell>
          <cell r="B161">
            <v>88.315357999999989</v>
          </cell>
          <cell r="C161">
            <v>189.9630677206905</v>
          </cell>
          <cell r="D161">
            <v>88.315357999999989</v>
          </cell>
        </row>
        <row r="162">
          <cell r="A162">
            <v>43504</v>
          </cell>
          <cell r="B162">
            <v>129.2955</v>
          </cell>
          <cell r="C162">
            <v>189.9630677206905</v>
          </cell>
          <cell r="D162">
            <v>129.2955</v>
          </cell>
        </row>
        <row r="163">
          <cell r="A163">
            <v>43505</v>
          </cell>
          <cell r="B163">
            <v>158.05279300000001</v>
          </cell>
          <cell r="C163">
            <v>189.9630677206905</v>
          </cell>
          <cell r="D163">
            <v>158.05279300000001</v>
          </cell>
        </row>
        <row r="164">
          <cell r="A164">
            <v>43506</v>
          </cell>
          <cell r="B164">
            <v>257.70072399999998</v>
          </cell>
          <cell r="C164">
            <v>189.9630677206905</v>
          </cell>
          <cell r="D164">
            <v>189.9630677206905</v>
          </cell>
        </row>
        <row r="165">
          <cell r="A165">
            <v>43507</v>
          </cell>
          <cell r="B165">
            <v>142.11988600000001</v>
          </cell>
          <cell r="C165">
            <v>189.9630677206905</v>
          </cell>
          <cell r="D165">
            <v>142.11988600000001</v>
          </cell>
        </row>
        <row r="166">
          <cell r="A166">
            <v>43508</v>
          </cell>
          <cell r="B166">
            <v>72.755531000000005</v>
          </cell>
          <cell r="C166">
            <v>189.9630677206905</v>
          </cell>
          <cell r="D166">
            <v>72.755531000000005</v>
          </cell>
        </row>
        <row r="167">
          <cell r="A167">
            <v>43509</v>
          </cell>
          <cell r="B167">
            <v>72.307297000000005</v>
          </cell>
          <cell r="C167">
            <v>189.9630677206905</v>
          </cell>
          <cell r="D167">
            <v>72.307297000000005</v>
          </cell>
        </row>
        <row r="168">
          <cell r="A168">
            <v>43510</v>
          </cell>
          <cell r="B168">
            <v>151.888339</v>
          </cell>
          <cell r="C168">
            <v>189.9630677206905</v>
          </cell>
          <cell r="D168">
            <v>151.888339</v>
          </cell>
        </row>
        <row r="169">
          <cell r="A169">
            <v>43511</v>
          </cell>
          <cell r="B169">
            <v>92.412764999999993</v>
          </cell>
          <cell r="C169">
            <v>189.9630677206905</v>
          </cell>
          <cell r="D169">
            <v>92.412764999999993</v>
          </cell>
        </row>
        <row r="170">
          <cell r="A170">
            <v>43512</v>
          </cell>
          <cell r="B170">
            <v>149.914005</v>
          </cell>
          <cell r="C170">
            <v>189.9630677206905</v>
          </cell>
          <cell r="D170">
            <v>149.914005</v>
          </cell>
        </row>
        <row r="171">
          <cell r="A171">
            <v>43513</v>
          </cell>
          <cell r="B171">
            <v>171.96576300000001</v>
          </cell>
          <cell r="C171">
            <v>189.9630677206905</v>
          </cell>
          <cell r="D171">
            <v>171.96576300000001</v>
          </cell>
        </row>
        <row r="172">
          <cell r="A172">
            <v>43514</v>
          </cell>
          <cell r="B172">
            <v>115.939904</v>
          </cell>
          <cell r="C172">
            <v>189.9630677206905</v>
          </cell>
          <cell r="D172">
            <v>115.939904</v>
          </cell>
        </row>
        <row r="173">
          <cell r="A173">
            <v>43515</v>
          </cell>
          <cell r="B173">
            <v>28.313950999999999</v>
          </cell>
          <cell r="C173">
            <v>189.9630677206905</v>
          </cell>
          <cell r="D173">
            <v>28.313950999999999</v>
          </cell>
        </row>
        <row r="174">
          <cell r="A174">
            <v>43516</v>
          </cell>
          <cell r="B174">
            <v>64.375495000000001</v>
          </cell>
          <cell r="C174">
            <v>189.9630677206905</v>
          </cell>
          <cell r="D174">
            <v>64.375495000000001</v>
          </cell>
        </row>
        <row r="175">
          <cell r="A175">
            <v>43517</v>
          </cell>
          <cell r="B175">
            <v>105.402382</v>
          </cell>
          <cell r="C175">
            <v>189.9630677206905</v>
          </cell>
          <cell r="D175">
            <v>105.402382</v>
          </cell>
        </row>
        <row r="176">
          <cell r="A176">
            <v>43518</v>
          </cell>
          <cell r="B176">
            <v>94.706523000000004</v>
          </cell>
          <cell r="C176">
            <v>189.9630677206905</v>
          </cell>
          <cell r="D176">
            <v>94.706523000000004</v>
          </cell>
        </row>
        <row r="177">
          <cell r="A177">
            <v>43519</v>
          </cell>
          <cell r="B177">
            <v>120.023853</v>
          </cell>
          <cell r="C177">
            <v>189.9630677206905</v>
          </cell>
          <cell r="D177">
            <v>120.023853</v>
          </cell>
        </row>
        <row r="178">
          <cell r="A178">
            <v>43520</v>
          </cell>
          <cell r="B178">
            <v>82.566924</v>
          </cell>
          <cell r="C178">
            <v>189.9630677206905</v>
          </cell>
          <cell r="D178">
            <v>82.566924</v>
          </cell>
        </row>
        <row r="179">
          <cell r="A179">
            <v>43521</v>
          </cell>
          <cell r="B179">
            <v>60.720845000000004</v>
          </cell>
          <cell r="C179">
            <v>189.9630677206905</v>
          </cell>
          <cell r="D179">
            <v>60.720845000000004</v>
          </cell>
        </row>
        <row r="180">
          <cell r="A180">
            <v>43522</v>
          </cell>
          <cell r="B180">
            <v>95.037123000000008</v>
          </cell>
          <cell r="C180">
            <v>189.9630677206905</v>
          </cell>
          <cell r="D180">
            <v>95.037123000000008</v>
          </cell>
        </row>
        <row r="181">
          <cell r="A181">
            <v>43523</v>
          </cell>
          <cell r="B181">
            <v>99.328847999999994</v>
          </cell>
          <cell r="C181">
            <v>189.9630677206905</v>
          </cell>
          <cell r="D181">
            <v>99.328847999999994</v>
          </cell>
        </row>
        <row r="182">
          <cell r="A182">
            <v>43524</v>
          </cell>
          <cell r="B182">
            <v>96.940089999999998</v>
          </cell>
          <cell r="C182">
            <v>189.9630677206905</v>
          </cell>
          <cell r="D182">
            <v>96.940089999999998</v>
          </cell>
        </row>
        <row r="183">
          <cell r="A183">
            <v>43525</v>
          </cell>
          <cell r="B183">
            <v>87.926187999999996</v>
          </cell>
          <cell r="C183">
            <v>172.01734631071281</v>
          </cell>
          <cell r="D183">
            <v>87.926187999999996</v>
          </cell>
        </row>
        <row r="184">
          <cell r="A184">
            <v>43526</v>
          </cell>
          <cell r="B184">
            <v>140.95593599999998</v>
          </cell>
          <cell r="C184">
            <v>172.01734631071281</v>
          </cell>
          <cell r="D184">
            <v>140.95593599999998</v>
          </cell>
        </row>
        <row r="185">
          <cell r="A185">
            <v>43527</v>
          </cell>
          <cell r="B185">
            <v>183.89193700000001</v>
          </cell>
          <cell r="C185">
            <v>172.01734631071281</v>
          </cell>
          <cell r="D185">
            <v>172.01734631071281</v>
          </cell>
        </row>
        <row r="186">
          <cell r="A186">
            <v>43528</v>
          </cell>
          <cell r="B186">
            <v>248.035562</v>
          </cell>
          <cell r="C186">
            <v>172.01734631071281</v>
          </cell>
          <cell r="D186">
            <v>172.01734631071281</v>
          </cell>
        </row>
        <row r="187">
          <cell r="A187">
            <v>43529</v>
          </cell>
          <cell r="B187">
            <v>180.61439199999998</v>
          </cell>
          <cell r="C187">
            <v>172.01734631071281</v>
          </cell>
          <cell r="D187">
            <v>172.01734631071281</v>
          </cell>
        </row>
        <row r="188">
          <cell r="A188">
            <v>43530</v>
          </cell>
          <cell r="B188">
            <v>333.03894700000001</v>
          </cell>
          <cell r="C188">
            <v>172.01734631071281</v>
          </cell>
          <cell r="D188">
            <v>172.01734631071281</v>
          </cell>
        </row>
        <row r="189">
          <cell r="A189">
            <v>43531</v>
          </cell>
          <cell r="B189">
            <v>178.93571</v>
          </cell>
          <cell r="C189">
            <v>172.01734631071281</v>
          </cell>
          <cell r="D189">
            <v>172.01734631071281</v>
          </cell>
        </row>
        <row r="190">
          <cell r="A190">
            <v>43532</v>
          </cell>
          <cell r="B190">
            <v>62.813352999999999</v>
          </cell>
          <cell r="C190">
            <v>172.01734631071281</v>
          </cell>
          <cell r="D190">
            <v>62.813352999999999</v>
          </cell>
        </row>
        <row r="191">
          <cell r="A191">
            <v>43533</v>
          </cell>
          <cell r="B191">
            <v>66.171671000000003</v>
          </cell>
          <cell r="C191">
            <v>172.01734631071281</v>
          </cell>
          <cell r="D191">
            <v>66.171671000000003</v>
          </cell>
        </row>
        <row r="192">
          <cell r="A192">
            <v>43534</v>
          </cell>
          <cell r="B192">
            <v>114.91227400000001</v>
          </cell>
          <cell r="C192">
            <v>172.01734631071281</v>
          </cell>
          <cell r="D192">
            <v>114.91227400000001</v>
          </cell>
        </row>
        <row r="193">
          <cell r="A193">
            <v>43535</v>
          </cell>
          <cell r="B193">
            <v>111.55804300000001</v>
          </cell>
          <cell r="C193">
            <v>172.01734631071281</v>
          </cell>
          <cell r="D193">
            <v>111.55804300000001</v>
          </cell>
        </row>
        <row r="194">
          <cell r="A194">
            <v>43536</v>
          </cell>
          <cell r="B194">
            <v>144.919433</v>
          </cell>
          <cell r="C194">
            <v>172.01734631071281</v>
          </cell>
          <cell r="D194">
            <v>144.919433</v>
          </cell>
        </row>
        <row r="195">
          <cell r="A195">
            <v>43537</v>
          </cell>
          <cell r="B195">
            <v>213.93874499999998</v>
          </cell>
          <cell r="C195">
            <v>172.01734631071281</v>
          </cell>
          <cell r="D195">
            <v>172.01734631071281</v>
          </cell>
        </row>
        <row r="196">
          <cell r="A196">
            <v>43538</v>
          </cell>
          <cell r="B196">
            <v>147.72007300000001</v>
          </cell>
          <cell r="C196">
            <v>172.01734631071281</v>
          </cell>
          <cell r="D196">
            <v>147.72007300000001</v>
          </cell>
        </row>
        <row r="197">
          <cell r="A197">
            <v>43539</v>
          </cell>
          <cell r="B197">
            <v>95.734388999999993</v>
          </cell>
          <cell r="C197">
            <v>172.01734631071281</v>
          </cell>
          <cell r="D197">
            <v>95.734388999999993</v>
          </cell>
        </row>
        <row r="198">
          <cell r="A198">
            <v>43540</v>
          </cell>
          <cell r="B198">
            <v>102.20553200000001</v>
          </cell>
          <cell r="C198">
            <v>172.01734631071281</v>
          </cell>
          <cell r="D198">
            <v>102.20553200000001</v>
          </cell>
        </row>
        <row r="199">
          <cell r="A199">
            <v>43541</v>
          </cell>
          <cell r="B199">
            <v>202.66751600000001</v>
          </cell>
          <cell r="C199">
            <v>172.01734631071281</v>
          </cell>
          <cell r="D199">
            <v>172.01734631071281</v>
          </cell>
        </row>
        <row r="200">
          <cell r="A200">
            <v>43542</v>
          </cell>
          <cell r="B200">
            <v>166.51700999999997</v>
          </cell>
          <cell r="C200">
            <v>172.01734631071281</v>
          </cell>
          <cell r="D200">
            <v>166.51700999999997</v>
          </cell>
        </row>
        <row r="201">
          <cell r="A201">
            <v>43543</v>
          </cell>
          <cell r="B201">
            <v>180.65240499999999</v>
          </cell>
          <cell r="C201">
            <v>172.01734631071281</v>
          </cell>
          <cell r="D201">
            <v>172.01734631071281</v>
          </cell>
        </row>
        <row r="202">
          <cell r="A202">
            <v>43544</v>
          </cell>
          <cell r="B202">
            <v>180.0949</v>
          </cell>
          <cell r="C202">
            <v>172.01734631071281</v>
          </cell>
          <cell r="D202">
            <v>172.01734631071281</v>
          </cell>
        </row>
        <row r="203">
          <cell r="A203">
            <v>43545</v>
          </cell>
          <cell r="B203">
            <v>112.617278</v>
          </cell>
          <cell r="C203">
            <v>172.01734631071281</v>
          </cell>
          <cell r="D203">
            <v>112.617278</v>
          </cell>
        </row>
        <row r="204">
          <cell r="A204">
            <v>43546</v>
          </cell>
          <cell r="B204">
            <v>79.636054000000001</v>
          </cell>
          <cell r="C204">
            <v>172.01734631071281</v>
          </cell>
          <cell r="D204">
            <v>79.636054000000001</v>
          </cell>
        </row>
        <row r="205">
          <cell r="A205">
            <v>43547</v>
          </cell>
          <cell r="B205">
            <v>94.715226000000001</v>
          </cell>
          <cell r="C205">
            <v>172.01734631071281</v>
          </cell>
          <cell r="D205">
            <v>94.715226000000001</v>
          </cell>
        </row>
        <row r="206">
          <cell r="A206">
            <v>43548</v>
          </cell>
          <cell r="B206">
            <v>135.884264</v>
          </cell>
          <cell r="C206">
            <v>172.01734631071281</v>
          </cell>
          <cell r="D206">
            <v>135.884264</v>
          </cell>
        </row>
        <row r="207">
          <cell r="A207">
            <v>43549</v>
          </cell>
          <cell r="B207">
            <v>243.59011999999998</v>
          </cell>
          <cell r="C207">
            <v>172.01734631071281</v>
          </cell>
          <cell r="D207">
            <v>172.01734631071281</v>
          </cell>
        </row>
        <row r="208">
          <cell r="A208">
            <v>43550</v>
          </cell>
          <cell r="B208">
            <v>295.33399500000002</v>
          </cell>
          <cell r="C208">
            <v>172.01734631071281</v>
          </cell>
          <cell r="D208">
            <v>172.01734631071281</v>
          </cell>
        </row>
        <row r="209">
          <cell r="A209">
            <v>43551</v>
          </cell>
          <cell r="B209">
            <v>215.56534099999999</v>
          </cell>
          <cell r="C209">
            <v>172.01734631071281</v>
          </cell>
          <cell r="D209">
            <v>172.01734631071281</v>
          </cell>
        </row>
        <row r="210">
          <cell r="A210">
            <v>43552</v>
          </cell>
          <cell r="B210">
            <v>172.87857699999998</v>
          </cell>
          <cell r="C210">
            <v>172.01734631071281</v>
          </cell>
          <cell r="D210">
            <v>172.01734631071281</v>
          </cell>
        </row>
        <row r="211">
          <cell r="A211">
            <v>43553</v>
          </cell>
          <cell r="B211">
            <v>141.805283</v>
          </cell>
          <cell r="C211">
            <v>172.01734631071281</v>
          </cell>
          <cell r="D211">
            <v>141.805283</v>
          </cell>
        </row>
        <row r="212">
          <cell r="A212">
            <v>43554</v>
          </cell>
          <cell r="B212">
            <v>117.508557</v>
          </cell>
          <cell r="C212">
            <v>172.01734631071281</v>
          </cell>
          <cell r="D212">
            <v>117.508557</v>
          </cell>
        </row>
        <row r="213">
          <cell r="A213">
            <v>43555</v>
          </cell>
          <cell r="B213">
            <v>70.814808999999997</v>
          </cell>
          <cell r="C213">
            <v>172.01734631071281</v>
          </cell>
          <cell r="D213">
            <v>70.814808999999997</v>
          </cell>
        </row>
        <row r="214">
          <cell r="A214">
            <v>43556</v>
          </cell>
          <cell r="B214">
            <v>37.268611</v>
          </cell>
          <cell r="C214">
            <v>142.24792178144176</v>
          </cell>
          <cell r="D214">
            <v>37.268611</v>
          </cell>
        </row>
        <row r="215">
          <cell r="A215">
            <v>43557</v>
          </cell>
          <cell r="B215">
            <v>48.673203999999998</v>
          </cell>
          <cell r="C215">
            <v>142.24792178144176</v>
          </cell>
          <cell r="D215">
            <v>48.673203999999998</v>
          </cell>
        </row>
        <row r="216">
          <cell r="A216">
            <v>43558</v>
          </cell>
          <cell r="B216">
            <v>153.243945</v>
          </cell>
          <cell r="C216">
            <v>142.24792178144176</v>
          </cell>
          <cell r="D216">
            <v>142.24792178144176</v>
          </cell>
        </row>
        <row r="217">
          <cell r="A217">
            <v>43559</v>
          </cell>
          <cell r="B217">
            <v>139.78886</v>
          </cell>
          <cell r="C217">
            <v>142.24792178144176</v>
          </cell>
          <cell r="D217">
            <v>139.78886</v>
          </cell>
        </row>
        <row r="218">
          <cell r="A218">
            <v>43560</v>
          </cell>
          <cell r="B218">
            <v>189.42136300000001</v>
          </cell>
          <cell r="C218">
            <v>142.24792178144176</v>
          </cell>
          <cell r="D218">
            <v>142.24792178144176</v>
          </cell>
        </row>
        <row r="219">
          <cell r="A219">
            <v>43561</v>
          </cell>
          <cell r="B219">
            <v>255.21330200000003</v>
          </cell>
          <cell r="C219">
            <v>142.24792178144176</v>
          </cell>
          <cell r="D219">
            <v>142.24792178144176</v>
          </cell>
        </row>
        <row r="220">
          <cell r="A220">
            <v>43562</v>
          </cell>
          <cell r="B220">
            <v>212.10294699999997</v>
          </cell>
          <cell r="C220">
            <v>142.24792178144176</v>
          </cell>
          <cell r="D220">
            <v>142.24792178144176</v>
          </cell>
        </row>
        <row r="221">
          <cell r="A221">
            <v>43563</v>
          </cell>
          <cell r="B221">
            <v>185.02394000000001</v>
          </cell>
          <cell r="C221">
            <v>142.24792178144176</v>
          </cell>
          <cell r="D221">
            <v>142.24792178144176</v>
          </cell>
        </row>
        <row r="222">
          <cell r="A222">
            <v>43564</v>
          </cell>
          <cell r="B222">
            <v>237.90981599999998</v>
          </cell>
          <cell r="C222">
            <v>142.24792178144176</v>
          </cell>
          <cell r="D222">
            <v>142.24792178144176</v>
          </cell>
        </row>
        <row r="223">
          <cell r="A223">
            <v>43565</v>
          </cell>
          <cell r="B223">
            <v>205.16279600000001</v>
          </cell>
          <cell r="C223">
            <v>142.24792178144176</v>
          </cell>
          <cell r="D223">
            <v>142.24792178144176</v>
          </cell>
        </row>
        <row r="224">
          <cell r="A224">
            <v>43566</v>
          </cell>
          <cell r="B224">
            <v>166.959665</v>
          </cell>
          <cell r="C224">
            <v>142.24792178144176</v>
          </cell>
          <cell r="D224">
            <v>142.24792178144176</v>
          </cell>
        </row>
        <row r="225">
          <cell r="A225">
            <v>43567</v>
          </cell>
          <cell r="B225">
            <v>126.75269</v>
          </cell>
          <cell r="C225">
            <v>142.24792178144176</v>
          </cell>
          <cell r="D225">
            <v>126.75269</v>
          </cell>
        </row>
        <row r="226">
          <cell r="A226">
            <v>43568</v>
          </cell>
          <cell r="B226">
            <v>66.043503000000001</v>
          </cell>
          <cell r="C226">
            <v>142.24792178144176</v>
          </cell>
          <cell r="D226">
            <v>66.043503000000001</v>
          </cell>
        </row>
        <row r="227">
          <cell r="A227">
            <v>43569</v>
          </cell>
          <cell r="B227">
            <v>92.333810999999997</v>
          </cell>
          <cell r="C227">
            <v>142.24792178144176</v>
          </cell>
          <cell r="D227">
            <v>92.333810999999997</v>
          </cell>
        </row>
        <row r="228">
          <cell r="A228">
            <v>43570</v>
          </cell>
          <cell r="B228">
            <v>173.244258</v>
          </cell>
          <cell r="C228">
            <v>142.24792178144176</v>
          </cell>
          <cell r="D228">
            <v>142.24792178144176</v>
          </cell>
        </row>
        <row r="229">
          <cell r="A229">
            <v>43571</v>
          </cell>
          <cell r="B229">
            <v>93.027861999999999</v>
          </cell>
          <cell r="C229">
            <v>142.24792178144176</v>
          </cell>
          <cell r="D229">
            <v>93.027861999999999</v>
          </cell>
        </row>
        <row r="230">
          <cell r="A230">
            <v>43572</v>
          </cell>
          <cell r="B230">
            <v>227.017955</v>
          </cell>
          <cell r="C230">
            <v>142.24792178144176</v>
          </cell>
          <cell r="D230">
            <v>142.24792178144176</v>
          </cell>
        </row>
        <row r="231">
          <cell r="A231">
            <v>43573</v>
          </cell>
          <cell r="B231">
            <v>110.74826299999999</v>
          </cell>
          <cell r="C231">
            <v>142.24792178144176</v>
          </cell>
          <cell r="D231">
            <v>110.74826299999999</v>
          </cell>
        </row>
        <row r="232">
          <cell r="A232">
            <v>43574</v>
          </cell>
          <cell r="B232">
            <v>177.70284099999998</v>
          </cell>
          <cell r="C232">
            <v>142.24792178144176</v>
          </cell>
          <cell r="D232">
            <v>142.24792178144176</v>
          </cell>
        </row>
        <row r="233">
          <cell r="A233">
            <v>43575</v>
          </cell>
          <cell r="B233">
            <v>224.324681</v>
          </cell>
          <cell r="C233">
            <v>142.24792178144176</v>
          </cell>
          <cell r="D233">
            <v>142.24792178144176</v>
          </cell>
        </row>
        <row r="234">
          <cell r="A234">
            <v>43576</v>
          </cell>
          <cell r="B234">
            <v>120.7894</v>
          </cell>
          <cell r="C234">
            <v>142.24792178144176</v>
          </cell>
          <cell r="D234">
            <v>120.7894</v>
          </cell>
        </row>
        <row r="235">
          <cell r="A235">
            <v>43577</v>
          </cell>
          <cell r="B235">
            <v>85.269229999999993</v>
          </cell>
          <cell r="C235">
            <v>142.24792178144176</v>
          </cell>
          <cell r="D235">
            <v>85.269229999999993</v>
          </cell>
        </row>
        <row r="236">
          <cell r="A236">
            <v>43578</v>
          </cell>
          <cell r="B236">
            <v>181.05645699999999</v>
          </cell>
          <cell r="C236">
            <v>142.24792178144176</v>
          </cell>
          <cell r="D236">
            <v>142.24792178144176</v>
          </cell>
        </row>
        <row r="237">
          <cell r="A237">
            <v>43579</v>
          </cell>
          <cell r="B237">
            <v>292.16847200000001</v>
          </cell>
          <cell r="C237">
            <v>142.24792178144176</v>
          </cell>
          <cell r="D237">
            <v>142.24792178144176</v>
          </cell>
        </row>
        <row r="238">
          <cell r="A238">
            <v>43580</v>
          </cell>
          <cell r="B238">
            <v>292.633534</v>
          </cell>
          <cell r="C238">
            <v>142.24792178144176</v>
          </cell>
          <cell r="D238">
            <v>142.24792178144176</v>
          </cell>
        </row>
        <row r="239">
          <cell r="A239">
            <v>43581</v>
          </cell>
          <cell r="B239">
            <v>176.63835200000003</v>
          </cell>
          <cell r="C239">
            <v>142.24792178144176</v>
          </cell>
          <cell r="D239">
            <v>142.24792178144176</v>
          </cell>
        </row>
        <row r="240">
          <cell r="A240">
            <v>43582</v>
          </cell>
          <cell r="B240">
            <v>90.268847999999991</v>
          </cell>
          <cell r="C240">
            <v>142.24792178144176</v>
          </cell>
          <cell r="D240">
            <v>90.268847999999991</v>
          </cell>
        </row>
        <row r="241">
          <cell r="A241">
            <v>43583</v>
          </cell>
          <cell r="B241">
            <v>115.129358</v>
          </cell>
          <cell r="C241">
            <v>142.24792178144176</v>
          </cell>
          <cell r="D241">
            <v>115.129358</v>
          </cell>
        </row>
        <row r="242">
          <cell r="A242">
            <v>43584</v>
          </cell>
          <cell r="B242">
            <v>66.438915999999992</v>
          </cell>
          <cell r="C242">
            <v>142.24792178144176</v>
          </cell>
          <cell r="D242">
            <v>66.438915999999992</v>
          </cell>
        </row>
        <row r="243">
          <cell r="A243">
            <v>43585</v>
          </cell>
          <cell r="B243">
            <v>64.556328999999991</v>
          </cell>
          <cell r="C243">
            <v>142.24792178144176</v>
          </cell>
          <cell r="D243">
            <v>64.556328999999991</v>
          </cell>
        </row>
        <row r="244">
          <cell r="A244">
            <v>43586</v>
          </cell>
          <cell r="B244">
            <v>113.443117</v>
          </cell>
          <cell r="C244">
            <v>126.13473990642841</v>
          </cell>
          <cell r="D244">
            <v>113.443117</v>
          </cell>
        </row>
        <row r="245">
          <cell r="A245">
            <v>43587</v>
          </cell>
          <cell r="B245">
            <v>194.80886100000001</v>
          </cell>
          <cell r="C245">
            <v>126.13473990642841</v>
          </cell>
          <cell r="D245">
            <v>126.13473990642841</v>
          </cell>
        </row>
        <row r="246">
          <cell r="A246">
            <v>43588</v>
          </cell>
          <cell r="B246">
            <v>165.685788</v>
          </cell>
          <cell r="C246">
            <v>126.13473990642841</v>
          </cell>
          <cell r="D246">
            <v>126.13473990642841</v>
          </cell>
        </row>
        <row r="247">
          <cell r="A247">
            <v>43589</v>
          </cell>
          <cell r="B247">
            <v>157.02716699999999</v>
          </cell>
          <cell r="C247">
            <v>126.13473990642841</v>
          </cell>
          <cell r="D247">
            <v>126.13473990642841</v>
          </cell>
        </row>
        <row r="248">
          <cell r="A248">
            <v>43590</v>
          </cell>
          <cell r="B248">
            <v>178.43823800000001</v>
          </cell>
          <cell r="C248">
            <v>126.13473990642841</v>
          </cell>
          <cell r="D248">
            <v>126.13473990642841</v>
          </cell>
        </row>
        <row r="249">
          <cell r="A249">
            <v>43591</v>
          </cell>
          <cell r="B249">
            <v>58.183047999999999</v>
          </cell>
          <cell r="C249">
            <v>126.13473990642841</v>
          </cell>
          <cell r="D249">
            <v>58.183047999999999</v>
          </cell>
        </row>
        <row r="250">
          <cell r="A250">
            <v>43592</v>
          </cell>
          <cell r="B250">
            <v>142.63895099999999</v>
          </cell>
          <cell r="C250">
            <v>126.13473990642841</v>
          </cell>
          <cell r="D250">
            <v>126.13473990642841</v>
          </cell>
        </row>
        <row r="251">
          <cell r="A251">
            <v>43593</v>
          </cell>
          <cell r="B251">
            <v>314.322676</v>
          </cell>
          <cell r="C251">
            <v>126.13473990642841</v>
          </cell>
          <cell r="D251">
            <v>126.13473990642841</v>
          </cell>
        </row>
        <row r="252">
          <cell r="A252">
            <v>43594</v>
          </cell>
          <cell r="B252">
            <v>233.60022099999998</v>
          </cell>
          <cell r="C252">
            <v>126.13473990642841</v>
          </cell>
          <cell r="D252">
            <v>126.13473990642841</v>
          </cell>
        </row>
        <row r="253">
          <cell r="A253">
            <v>43595</v>
          </cell>
          <cell r="B253">
            <v>190.585532</v>
          </cell>
          <cell r="C253">
            <v>126.13473990642841</v>
          </cell>
          <cell r="D253">
            <v>126.13473990642841</v>
          </cell>
        </row>
        <row r="254">
          <cell r="A254">
            <v>43596</v>
          </cell>
          <cell r="B254">
            <v>129.24148600000001</v>
          </cell>
          <cell r="C254">
            <v>126.13473990642841</v>
          </cell>
          <cell r="D254">
            <v>126.13473990642841</v>
          </cell>
        </row>
        <row r="255">
          <cell r="A255">
            <v>43597</v>
          </cell>
          <cell r="B255">
            <v>191.58425299999999</v>
          </cell>
          <cell r="C255">
            <v>126.13473990642841</v>
          </cell>
          <cell r="D255">
            <v>126.13473990642841</v>
          </cell>
        </row>
        <row r="256">
          <cell r="A256">
            <v>43598</v>
          </cell>
          <cell r="B256">
            <v>186.90061700000001</v>
          </cell>
          <cell r="C256">
            <v>126.13473990642841</v>
          </cell>
          <cell r="D256">
            <v>126.13473990642841</v>
          </cell>
        </row>
        <row r="257">
          <cell r="A257">
            <v>43599</v>
          </cell>
          <cell r="B257">
            <v>104.14895200000001</v>
          </cell>
          <cell r="C257">
            <v>126.13473990642841</v>
          </cell>
          <cell r="D257">
            <v>104.14895200000001</v>
          </cell>
        </row>
        <row r="258">
          <cell r="A258">
            <v>43600</v>
          </cell>
          <cell r="B258">
            <v>93.727000000000004</v>
          </cell>
          <cell r="C258">
            <v>126.13473990642841</v>
          </cell>
          <cell r="D258">
            <v>93.727000000000004</v>
          </cell>
        </row>
        <row r="259">
          <cell r="A259">
            <v>43601</v>
          </cell>
          <cell r="B259">
            <v>133.972016</v>
          </cell>
          <cell r="C259">
            <v>126.13473990642841</v>
          </cell>
          <cell r="D259">
            <v>126.13473990642841</v>
          </cell>
        </row>
        <row r="260">
          <cell r="A260">
            <v>43602</v>
          </cell>
          <cell r="B260">
            <v>286.71820600000001</v>
          </cell>
          <cell r="C260">
            <v>126.13473990642841</v>
          </cell>
          <cell r="D260">
            <v>126.13473990642841</v>
          </cell>
        </row>
        <row r="261">
          <cell r="A261">
            <v>43603</v>
          </cell>
          <cell r="B261">
            <v>148.617771</v>
          </cell>
          <cell r="C261">
            <v>126.13473990642841</v>
          </cell>
          <cell r="D261">
            <v>126.13473990642841</v>
          </cell>
        </row>
        <row r="262">
          <cell r="A262">
            <v>43604</v>
          </cell>
          <cell r="B262">
            <v>130.25906800000001</v>
          </cell>
          <cell r="C262">
            <v>126.13473990642841</v>
          </cell>
          <cell r="D262">
            <v>126.13473990642841</v>
          </cell>
        </row>
        <row r="263">
          <cell r="A263">
            <v>43605</v>
          </cell>
          <cell r="B263">
            <v>67.222395000000006</v>
          </cell>
          <cell r="C263">
            <v>126.13473990642841</v>
          </cell>
          <cell r="D263">
            <v>67.222395000000006</v>
          </cell>
        </row>
        <row r="264">
          <cell r="A264">
            <v>43606</v>
          </cell>
          <cell r="B264">
            <v>50.460292000000003</v>
          </cell>
          <cell r="C264">
            <v>126.13473990642841</v>
          </cell>
          <cell r="D264">
            <v>50.460292000000003</v>
          </cell>
        </row>
        <row r="265">
          <cell r="A265">
            <v>43607</v>
          </cell>
          <cell r="B265">
            <v>41.479586000000005</v>
          </cell>
          <cell r="C265">
            <v>126.13473990642841</v>
          </cell>
          <cell r="D265">
            <v>41.479586000000005</v>
          </cell>
        </row>
        <row r="266">
          <cell r="A266">
            <v>43608</v>
          </cell>
          <cell r="B266">
            <v>59.654964999999997</v>
          </cell>
          <cell r="C266">
            <v>126.13473990642841</v>
          </cell>
          <cell r="D266">
            <v>59.654964999999997</v>
          </cell>
        </row>
        <row r="267">
          <cell r="A267">
            <v>43609</v>
          </cell>
          <cell r="B267">
            <v>170.91325400000002</v>
          </cell>
          <cell r="C267">
            <v>126.13473990642841</v>
          </cell>
          <cell r="D267">
            <v>126.13473990642841</v>
          </cell>
        </row>
        <row r="268">
          <cell r="A268">
            <v>43610</v>
          </cell>
          <cell r="B268">
            <v>177.07728899999998</v>
          </cell>
          <cell r="C268">
            <v>126.13473990642841</v>
          </cell>
          <cell r="D268">
            <v>126.13473990642841</v>
          </cell>
        </row>
        <row r="269">
          <cell r="A269">
            <v>43611</v>
          </cell>
          <cell r="B269">
            <v>147.48101</v>
          </cell>
          <cell r="C269">
            <v>126.13473990642841</v>
          </cell>
          <cell r="D269">
            <v>126.13473990642841</v>
          </cell>
        </row>
        <row r="270">
          <cell r="A270">
            <v>43612</v>
          </cell>
          <cell r="B270">
            <v>136.96270899999999</v>
          </cell>
          <cell r="C270">
            <v>126.13473990642841</v>
          </cell>
          <cell r="D270">
            <v>126.13473990642841</v>
          </cell>
        </row>
        <row r="271">
          <cell r="A271">
            <v>43613</v>
          </cell>
          <cell r="B271">
            <v>193.76042000000001</v>
          </cell>
          <cell r="C271">
            <v>126.13473990642841</v>
          </cell>
          <cell r="D271">
            <v>126.13473990642841</v>
          </cell>
        </row>
        <row r="272">
          <cell r="A272">
            <v>43614</v>
          </cell>
          <cell r="B272">
            <v>183.7413</v>
          </cell>
          <cell r="C272">
            <v>126.13473990642841</v>
          </cell>
          <cell r="D272">
            <v>126.13473990642841</v>
          </cell>
        </row>
        <row r="273">
          <cell r="A273">
            <v>43615</v>
          </cell>
          <cell r="B273">
            <v>112.774343</v>
          </cell>
          <cell r="C273">
            <v>126.13473990642841</v>
          </cell>
          <cell r="D273">
            <v>112.774343</v>
          </cell>
        </row>
        <row r="274">
          <cell r="A274">
            <v>43616</v>
          </cell>
          <cell r="B274">
            <v>86.367972000000009</v>
          </cell>
          <cell r="C274">
            <v>126.13473990642841</v>
          </cell>
          <cell r="D274">
            <v>86.367972000000009</v>
          </cell>
        </row>
        <row r="275">
          <cell r="A275">
            <v>43617</v>
          </cell>
          <cell r="B275">
            <v>75.265467000000001</v>
          </cell>
          <cell r="C275">
            <v>107.25988605859327</v>
          </cell>
          <cell r="D275">
            <v>75.265467000000001</v>
          </cell>
        </row>
        <row r="276">
          <cell r="A276">
            <v>43618</v>
          </cell>
          <cell r="B276">
            <v>93.206227999999996</v>
          </cell>
          <cell r="C276">
            <v>107.25988605859327</v>
          </cell>
          <cell r="D276">
            <v>93.206227999999996</v>
          </cell>
        </row>
        <row r="277">
          <cell r="A277">
            <v>43619</v>
          </cell>
          <cell r="B277">
            <v>84.909931</v>
          </cell>
          <cell r="C277">
            <v>107.25988605859327</v>
          </cell>
          <cell r="D277">
            <v>84.909931</v>
          </cell>
        </row>
        <row r="278">
          <cell r="A278">
            <v>43620</v>
          </cell>
          <cell r="B278">
            <v>167.35032899999999</v>
          </cell>
          <cell r="C278">
            <v>107.25988605859327</v>
          </cell>
          <cell r="D278">
            <v>107.25988605859327</v>
          </cell>
        </row>
        <row r="279">
          <cell r="A279">
            <v>43621</v>
          </cell>
          <cell r="B279">
            <v>180.36657</v>
          </cell>
          <cell r="C279">
            <v>107.25988605859327</v>
          </cell>
          <cell r="D279">
            <v>107.25988605859327</v>
          </cell>
        </row>
        <row r="280">
          <cell r="A280">
            <v>43622</v>
          </cell>
          <cell r="B280">
            <v>179.104569</v>
          </cell>
          <cell r="C280">
            <v>107.25988605859327</v>
          </cell>
          <cell r="D280">
            <v>107.25988605859327</v>
          </cell>
        </row>
        <row r="281">
          <cell r="A281">
            <v>43623</v>
          </cell>
          <cell r="B281">
            <v>177.72189600000002</v>
          </cell>
          <cell r="C281">
            <v>107.25988605859327</v>
          </cell>
          <cell r="D281">
            <v>107.25988605859327</v>
          </cell>
        </row>
        <row r="282">
          <cell r="A282">
            <v>43624</v>
          </cell>
          <cell r="B282">
            <v>107.69737499999999</v>
          </cell>
          <cell r="C282">
            <v>107.25988605859327</v>
          </cell>
          <cell r="D282">
            <v>107.25988605859327</v>
          </cell>
        </row>
        <row r="283">
          <cell r="A283">
            <v>43625</v>
          </cell>
          <cell r="B283">
            <v>89.513770000000008</v>
          </cell>
          <cell r="C283">
            <v>107.25988605859327</v>
          </cell>
          <cell r="D283">
            <v>89.513770000000008</v>
          </cell>
        </row>
        <row r="284">
          <cell r="A284">
            <v>43626</v>
          </cell>
          <cell r="B284">
            <v>122.017681</v>
          </cell>
          <cell r="C284">
            <v>107.25988605859327</v>
          </cell>
          <cell r="D284">
            <v>107.25988605859327</v>
          </cell>
        </row>
        <row r="285">
          <cell r="A285">
            <v>43627</v>
          </cell>
          <cell r="B285">
            <v>133.984163</v>
          </cell>
          <cell r="C285">
            <v>107.25988605859327</v>
          </cell>
          <cell r="D285">
            <v>107.25988605859327</v>
          </cell>
        </row>
        <row r="286">
          <cell r="A286">
            <v>43628</v>
          </cell>
          <cell r="B286">
            <v>79.767319000000001</v>
          </cell>
          <cell r="C286">
            <v>107.25988605859327</v>
          </cell>
          <cell r="D286">
            <v>79.767319000000001</v>
          </cell>
        </row>
        <row r="287">
          <cell r="A287">
            <v>43629</v>
          </cell>
          <cell r="B287">
            <v>120.436035</v>
          </cell>
          <cell r="C287">
            <v>107.25988605859327</v>
          </cell>
          <cell r="D287">
            <v>107.25988605859327</v>
          </cell>
        </row>
        <row r="288">
          <cell r="A288">
            <v>43630</v>
          </cell>
          <cell r="B288">
            <v>107.02940799999999</v>
          </cell>
          <cell r="C288">
            <v>107.25988605859327</v>
          </cell>
          <cell r="D288">
            <v>107.02940799999999</v>
          </cell>
        </row>
        <row r="289">
          <cell r="A289">
            <v>43631</v>
          </cell>
          <cell r="B289">
            <v>84.974675000000005</v>
          </cell>
          <cell r="C289">
            <v>107.25988605859327</v>
          </cell>
          <cell r="D289">
            <v>84.974675000000005</v>
          </cell>
        </row>
        <row r="290">
          <cell r="A290">
            <v>43632</v>
          </cell>
          <cell r="B290">
            <v>53.384023999999997</v>
          </cell>
          <cell r="C290">
            <v>107.25988605859327</v>
          </cell>
          <cell r="D290">
            <v>53.384023999999997</v>
          </cell>
        </row>
        <row r="291">
          <cell r="A291">
            <v>43633</v>
          </cell>
          <cell r="B291">
            <v>52.711621000000008</v>
          </cell>
          <cell r="C291">
            <v>107.25988605859327</v>
          </cell>
          <cell r="D291">
            <v>52.711621000000008</v>
          </cell>
        </row>
        <row r="292">
          <cell r="A292">
            <v>43634</v>
          </cell>
          <cell r="B292">
            <v>157.68763300000001</v>
          </cell>
          <cell r="C292">
            <v>107.25988605859327</v>
          </cell>
          <cell r="D292">
            <v>107.25988605859327</v>
          </cell>
        </row>
        <row r="293">
          <cell r="A293">
            <v>43635</v>
          </cell>
          <cell r="B293">
            <v>89.913592000000008</v>
          </cell>
          <cell r="C293">
            <v>107.25988605859327</v>
          </cell>
          <cell r="D293">
            <v>89.913592000000008</v>
          </cell>
        </row>
        <row r="294">
          <cell r="A294">
            <v>43636</v>
          </cell>
          <cell r="B294">
            <v>90.847037999999998</v>
          </cell>
          <cell r="C294">
            <v>107.25988605859327</v>
          </cell>
          <cell r="D294">
            <v>90.847037999999998</v>
          </cell>
        </row>
        <row r="295">
          <cell r="A295">
            <v>43637</v>
          </cell>
          <cell r="B295">
            <v>83.858851000000001</v>
          </cell>
          <cell r="C295">
            <v>107.25988605859327</v>
          </cell>
          <cell r="D295">
            <v>83.858851000000001</v>
          </cell>
        </row>
        <row r="296">
          <cell r="A296">
            <v>43638</v>
          </cell>
          <cell r="B296">
            <v>82.499812999999989</v>
          </cell>
          <cell r="C296">
            <v>107.25988605859327</v>
          </cell>
          <cell r="D296">
            <v>82.499812999999989</v>
          </cell>
        </row>
        <row r="297">
          <cell r="A297">
            <v>43639</v>
          </cell>
          <cell r="B297">
            <v>112.38602899999999</v>
          </cell>
          <cell r="C297">
            <v>107.25988605859327</v>
          </cell>
          <cell r="D297">
            <v>107.25988605859327</v>
          </cell>
        </row>
        <row r="298">
          <cell r="A298">
            <v>43640</v>
          </cell>
          <cell r="B298">
            <v>80.022886999999997</v>
          </cell>
          <cell r="C298">
            <v>107.25988605859327</v>
          </cell>
          <cell r="D298">
            <v>80.022886999999997</v>
          </cell>
        </row>
        <row r="299">
          <cell r="A299">
            <v>43641</v>
          </cell>
          <cell r="B299">
            <v>60.699669</v>
          </cell>
          <cell r="C299">
            <v>107.25988605859327</v>
          </cell>
          <cell r="D299">
            <v>60.699669</v>
          </cell>
        </row>
        <row r="300">
          <cell r="A300">
            <v>43642</v>
          </cell>
          <cell r="B300">
            <v>140.716476</v>
          </cell>
          <cell r="C300">
            <v>107.25988605859327</v>
          </cell>
          <cell r="D300">
            <v>107.25988605859327</v>
          </cell>
        </row>
        <row r="301">
          <cell r="A301">
            <v>43643</v>
          </cell>
          <cell r="B301">
            <v>168.41362599999999</v>
          </cell>
          <cell r="C301">
            <v>107.25988605859327</v>
          </cell>
          <cell r="D301">
            <v>107.25988605859327</v>
          </cell>
        </row>
        <row r="302">
          <cell r="A302">
            <v>43644</v>
          </cell>
          <cell r="B302">
            <v>83.919618</v>
          </cell>
          <cell r="C302">
            <v>107.25988605859327</v>
          </cell>
          <cell r="D302">
            <v>83.919618</v>
          </cell>
        </row>
        <row r="303">
          <cell r="A303">
            <v>43645</v>
          </cell>
          <cell r="B303">
            <v>63.880796000000004</v>
          </cell>
          <cell r="C303">
            <v>107.25988605859327</v>
          </cell>
          <cell r="D303">
            <v>63.880796000000004</v>
          </cell>
        </row>
        <row r="304">
          <cell r="A304">
            <v>43646</v>
          </cell>
          <cell r="B304">
            <v>88.834530999999998</v>
          </cell>
          <cell r="C304">
            <v>107.25988605859327</v>
          </cell>
          <cell r="D304">
            <v>88.834530999999998</v>
          </cell>
        </row>
        <row r="305">
          <cell r="A305">
            <v>43647</v>
          </cell>
          <cell r="B305">
            <v>135.10511300000002</v>
          </cell>
          <cell r="C305">
            <v>103.59600625598473</v>
          </cell>
          <cell r="D305">
            <v>103.59600625598473</v>
          </cell>
        </row>
        <row r="306">
          <cell r="A306">
            <v>43648</v>
          </cell>
          <cell r="B306">
            <v>129.97122200000001</v>
          </cell>
          <cell r="C306">
            <v>103.59600625598473</v>
          </cell>
          <cell r="D306">
            <v>103.59600625598473</v>
          </cell>
        </row>
        <row r="307">
          <cell r="A307">
            <v>43649</v>
          </cell>
          <cell r="B307">
            <v>104.58684600000001</v>
          </cell>
          <cell r="C307">
            <v>103.59600625598473</v>
          </cell>
          <cell r="D307">
            <v>103.59600625598473</v>
          </cell>
        </row>
        <row r="308">
          <cell r="A308">
            <v>43650</v>
          </cell>
          <cell r="B308">
            <v>97.68594800000001</v>
          </cell>
          <cell r="C308">
            <v>103.59600625598473</v>
          </cell>
          <cell r="D308">
            <v>97.68594800000001</v>
          </cell>
        </row>
        <row r="309">
          <cell r="A309">
            <v>43651</v>
          </cell>
          <cell r="B309">
            <v>59.052245999999997</v>
          </cell>
          <cell r="C309">
            <v>103.59600625598473</v>
          </cell>
          <cell r="D309">
            <v>59.052245999999997</v>
          </cell>
        </row>
        <row r="310">
          <cell r="A310">
            <v>43652</v>
          </cell>
          <cell r="B310">
            <v>66.066013000000012</v>
          </cell>
          <cell r="C310">
            <v>103.59600625598473</v>
          </cell>
          <cell r="D310">
            <v>66.066013000000012</v>
          </cell>
        </row>
        <row r="311">
          <cell r="A311">
            <v>43653</v>
          </cell>
          <cell r="B311">
            <v>90.960684000000001</v>
          </cell>
          <cell r="C311">
            <v>103.59600625598473</v>
          </cell>
          <cell r="D311">
            <v>90.960684000000001</v>
          </cell>
        </row>
        <row r="312">
          <cell r="A312">
            <v>43654</v>
          </cell>
          <cell r="B312">
            <v>139.57799199999999</v>
          </cell>
          <cell r="C312">
            <v>103.59600625598473</v>
          </cell>
          <cell r="D312">
            <v>103.59600625598473</v>
          </cell>
        </row>
        <row r="313">
          <cell r="A313">
            <v>43655</v>
          </cell>
          <cell r="B313">
            <v>107.434275</v>
          </cell>
          <cell r="C313">
            <v>103.59600625598473</v>
          </cell>
          <cell r="D313">
            <v>103.59600625598473</v>
          </cell>
        </row>
        <row r="314">
          <cell r="A314">
            <v>43656</v>
          </cell>
          <cell r="B314">
            <v>72.834310999999985</v>
          </cell>
          <cell r="C314">
            <v>103.59600625598473</v>
          </cell>
          <cell r="D314">
            <v>72.834310999999985</v>
          </cell>
        </row>
        <row r="315">
          <cell r="A315">
            <v>43657</v>
          </cell>
          <cell r="B315">
            <v>54.431368999999997</v>
          </cell>
          <cell r="C315">
            <v>103.59600625598473</v>
          </cell>
          <cell r="D315">
            <v>54.431368999999997</v>
          </cell>
        </row>
        <row r="316">
          <cell r="A316">
            <v>43658</v>
          </cell>
          <cell r="B316">
            <v>58.835644000000002</v>
          </cell>
          <cell r="C316">
            <v>103.59600625598473</v>
          </cell>
          <cell r="D316">
            <v>58.835644000000002</v>
          </cell>
        </row>
        <row r="317">
          <cell r="A317">
            <v>43659</v>
          </cell>
          <cell r="B317">
            <v>124.90569000000001</v>
          </cell>
          <cell r="C317">
            <v>103.59600625598473</v>
          </cell>
          <cell r="D317">
            <v>103.59600625598473</v>
          </cell>
        </row>
        <row r="318">
          <cell r="A318">
            <v>43660</v>
          </cell>
          <cell r="B318">
            <v>127.99682300000001</v>
          </cell>
          <cell r="C318">
            <v>103.59600625598473</v>
          </cell>
          <cell r="D318">
            <v>103.59600625598473</v>
          </cell>
        </row>
        <row r="319">
          <cell r="A319">
            <v>43661</v>
          </cell>
          <cell r="B319">
            <v>131.20270199999999</v>
          </cell>
          <cell r="C319">
            <v>103.59600625598473</v>
          </cell>
          <cell r="D319">
            <v>103.59600625598473</v>
          </cell>
        </row>
        <row r="320">
          <cell r="A320">
            <v>43662</v>
          </cell>
          <cell r="B320">
            <v>116.28125999999999</v>
          </cell>
          <cell r="C320">
            <v>103.59600625598473</v>
          </cell>
          <cell r="D320">
            <v>103.59600625598473</v>
          </cell>
        </row>
        <row r="321">
          <cell r="A321">
            <v>43663</v>
          </cell>
          <cell r="B321">
            <v>105.911446</v>
          </cell>
          <cell r="C321">
            <v>103.59600625598473</v>
          </cell>
          <cell r="D321">
            <v>103.59600625598473</v>
          </cell>
        </row>
        <row r="322">
          <cell r="A322">
            <v>43664</v>
          </cell>
          <cell r="B322">
            <v>81.669793999999996</v>
          </cell>
          <cell r="C322">
            <v>103.59600625598473</v>
          </cell>
          <cell r="D322">
            <v>81.669793999999996</v>
          </cell>
        </row>
        <row r="323">
          <cell r="A323">
            <v>43665</v>
          </cell>
          <cell r="B323">
            <v>91.059642000000011</v>
          </cell>
          <cell r="C323">
            <v>103.59600625598473</v>
          </cell>
          <cell r="D323">
            <v>91.059642000000011</v>
          </cell>
        </row>
        <row r="324">
          <cell r="A324">
            <v>43666</v>
          </cell>
          <cell r="B324">
            <v>96.31286999999999</v>
          </cell>
          <cell r="C324">
            <v>103.59600625598473</v>
          </cell>
          <cell r="D324">
            <v>96.31286999999999</v>
          </cell>
        </row>
        <row r="325">
          <cell r="A325">
            <v>43667</v>
          </cell>
          <cell r="B325">
            <v>101.899416</v>
          </cell>
          <cell r="C325">
            <v>103.59600625598473</v>
          </cell>
          <cell r="D325">
            <v>101.899416</v>
          </cell>
        </row>
        <row r="326">
          <cell r="A326">
            <v>43668</v>
          </cell>
          <cell r="B326">
            <v>137.10329099999998</v>
          </cell>
          <cell r="C326">
            <v>103.59600625598473</v>
          </cell>
          <cell r="D326">
            <v>103.59600625598473</v>
          </cell>
        </row>
        <row r="327">
          <cell r="A327">
            <v>43669</v>
          </cell>
          <cell r="B327">
            <v>118.32942299999999</v>
          </cell>
          <cell r="C327">
            <v>103.59600625598473</v>
          </cell>
          <cell r="D327">
            <v>103.59600625598473</v>
          </cell>
        </row>
        <row r="328">
          <cell r="A328">
            <v>43670</v>
          </cell>
          <cell r="B328">
            <v>83.225436999999999</v>
          </cell>
          <cell r="C328">
            <v>103.59600625598473</v>
          </cell>
          <cell r="D328">
            <v>83.225436999999999</v>
          </cell>
        </row>
        <row r="329">
          <cell r="A329">
            <v>43671</v>
          </cell>
          <cell r="B329">
            <v>122.126993</v>
          </cell>
          <cell r="C329">
            <v>103.59600625598473</v>
          </cell>
          <cell r="D329">
            <v>103.59600625598473</v>
          </cell>
        </row>
        <row r="330">
          <cell r="A330">
            <v>43672</v>
          </cell>
          <cell r="B330">
            <v>103.9911</v>
          </cell>
          <cell r="C330">
            <v>103.59600625598473</v>
          </cell>
          <cell r="D330">
            <v>103.59600625598473</v>
          </cell>
        </row>
        <row r="331">
          <cell r="A331">
            <v>43673</v>
          </cell>
          <cell r="B331">
            <v>169.98892600000002</v>
          </cell>
          <cell r="C331">
            <v>103.59600625598473</v>
          </cell>
          <cell r="D331">
            <v>103.59600625598473</v>
          </cell>
        </row>
        <row r="332">
          <cell r="A332">
            <v>43674</v>
          </cell>
          <cell r="B332">
            <v>89.186032000000012</v>
          </cell>
          <cell r="C332">
            <v>103.59600625598473</v>
          </cell>
          <cell r="D332">
            <v>89.186032000000012</v>
          </cell>
        </row>
        <row r="333">
          <cell r="A333">
            <v>43675</v>
          </cell>
          <cell r="B333">
            <v>108.53254200000001</v>
          </cell>
          <cell r="C333">
            <v>103.59600625598473</v>
          </cell>
          <cell r="D333">
            <v>103.59600625598473</v>
          </cell>
        </row>
        <row r="334">
          <cell r="A334">
            <v>43676</v>
          </cell>
          <cell r="B334">
            <v>114.766187</v>
          </cell>
          <cell r="C334">
            <v>103.59600625598473</v>
          </cell>
          <cell r="D334">
            <v>103.59600625598473</v>
          </cell>
        </row>
        <row r="335">
          <cell r="A335">
            <v>43677</v>
          </cell>
          <cell r="B335">
            <v>142.50826699999999</v>
          </cell>
          <cell r="C335">
            <v>103.59600625598473</v>
          </cell>
          <cell r="D335">
            <v>103.59600625598473</v>
          </cell>
        </row>
        <row r="336">
          <cell r="A336">
            <v>43678</v>
          </cell>
          <cell r="B336">
            <v>93.588349000000008</v>
          </cell>
          <cell r="C336">
            <v>103.83933424006244</v>
          </cell>
          <cell r="D336">
            <v>93.588349000000008</v>
          </cell>
        </row>
        <row r="337">
          <cell r="A337">
            <v>43679</v>
          </cell>
          <cell r="B337">
            <v>59.687393999999998</v>
          </cell>
          <cell r="C337">
            <v>103.83933424006244</v>
          </cell>
          <cell r="D337">
            <v>59.687393999999998</v>
          </cell>
        </row>
        <row r="338">
          <cell r="A338">
            <v>43680</v>
          </cell>
          <cell r="B338">
            <v>54.264406999999999</v>
          </cell>
          <cell r="C338">
            <v>103.83933424006244</v>
          </cell>
          <cell r="D338">
            <v>54.264406999999999</v>
          </cell>
        </row>
        <row r="339">
          <cell r="A339">
            <v>43681</v>
          </cell>
          <cell r="B339">
            <v>58.230097999999998</v>
          </cell>
          <cell r="C339">
            <v>103.83933424006244</v>
          </cell>
          <cell r="D339">
            <v>58.230097999999998</v>
          </cell>
        </row>
        <row r="340">
          <cell r="A340">
            <v>43682</v>
          </cell>
          <cell r="B340">
            <v>54.752099000000001</v>
          </cell>
          <cell r="C340">
            <v>103.83933424006244</v>
          </cell>
          <cell r="D340">
            <v>54.752099000000001</v>
          </cell>
        </row>
        <row r="341">
          <cell r="A341">
            <v>43683</v>
          </cell>
          <cell r="B341">
            <v>63.14264</v>
          </cell>
          <cell r="C341">
            <v>103.83933424006244</v>
          </cell>
          <cell r="D341">
            <v>63.14264</v>
          </cell>
        </row>
        <row r="342">
          <cell r="A342">
            <v>43684</v>
          </cell>
          <cell r="B342">
            <v>93.789473999999998</v>
          </cell>
          <cell r="C342">
            <v>103.83933424006244</v>
          </cell>
          <cell r="D342">
            <v>93.789473999999998</v>
          </cell>
        </row>
        <row r="343">
          <cell r="A343">
            <v>43685</v>
          </cell>
          <cell r="B343">
            <v>138.092569</v>
          </cell>
          <cell r="C343">
            <v>103.83933424006244</v>
          </cell>
          <cell r="D343">
            <v>103.83933424006244</v>
          </cell>
        </row>
        <row r="344">
          <cell r="A344">
            <v>43686</v>
          </cell>
          <cell r="B344">
            <v>197.77127900000002</v>
          </cell>
          <cell r="C344">
            <v>103.83933424006244</v>
          </cell>
          <cell r="D344">
            <v>103.83933424006244</v>
          </cell>
        </row>
        <row r="345">
          <cell r="A345">
            <v>43687</v>
          </cell>
          <cell r="B345">
            <v>72.200260999999998</v>
          </cell>
          <cell r="C345">
            <v>103.83933424006244</v>
          </cell>
          <cell r="D345">
            <v>72.200260999999998</v>
          </cell>
        </row>
        <row r="346">
          <cell r="A346">
            <v>43688</v>
          </cell>
          <cell r="B346">
            <v>103.08261</v>
          </cell>
          <cell r="C346">
            <v>103.83933424006244</v>
          </cell>
          <cell r="D346">
            <v>103.08261</v>
          </cell>
        </row>
        <row r="347">
          <cell r="A347">
            <v>43689</v>
          </cell>
          <cell r="B347">
            <v>135.189018</v>
          </cell>
          <cell r="C347">
            <v>103.83933424006244</v>
          </cell>
          <cell r="D347">
            <v>103.83933424006244</v>
          </cell>
        </row>
        <row r="348">
          <cell r="A348">
            <v>43690</v>
          </cell>
          <cell r="B348">
            <v>98.556511999999998</v>
          </cell>
          <cell r="C348">
            <v>103.83933424006244</v>
          </cell>
          <cell r="D348">
            <v>98.556511999999998</v>
          </cell>
        </row>
        <row r="349">
          <cell r="A349">
            <v>43691</v>
          </cell>
          <cell r="B349">
            <v>63.658647999999999</v>
          </cell>
          <cell r="C349">
            <v>103.83933424006244</v>
          </cell>
          <cell r="D349">
            <v>63.658647999999999</v>
          </cell>
        </row>
        <row r="350">
          <cell r="A350">
            <v>43692</v>
          </cell>
          <cell r="B350">
            <v>78.229515000000006</v>
          </cell>
          <cell r="C350">
            <v>103.83933424006244</v>
          </cell>
          <cell r="D350">
            <v>78.229515000000006</v>
          </cell>
        </row>
        <row r="351">
          <cell r="A351">
            <v>43693</v>
          </cell>
          <cell r="B351">
            <v>56.800927000000001</v>
          </cell>
          <cell r="C351">
            <v>103.83933424006244</v>
          </cell>
          <cell r="D351">
            <v>56.800927000000001</v>
          </cell>
        </row>
        <row r="352">
          <cell r="A352">
            <v>43694</v>
          </cell>
          <cell r="B352">
            <v>94.80324499999999</v>
          </cell>
          <cell r="C352">
            <v>103.83933424006244</v>
          </cell>
          <cell r="D352">
            <v>94.80324499999999</v>
          </cell>
        </row>
        <row r="353">
          <cell r="A353">
            <v>43695</v>
          </cell>
          <cell r="B353">
            <v>111.169738</v>
          </cell>
          <cell r="C353">
            <v>103.83933424006244</v>
          </cell>
          <cell r="D353">
            <v>103.83933424006244</v>
          </cell>
        </row>
        <row r="354">
          <cell r="A354">
            <v>43696</v>
          </cell>
          <cell r="B354">
            <v>124.864413</v>
          </cell>
          <cell r="C354">
            <v>103.83933424006244</v>
          </cell>
          <cell r="D354">
            <v>103.83933424006244</v>
          </cell>
        </row>
        <row r="355">
          <cell r="A355">
            <v>43697</v>
          </cell>
          <cell r="B355">
            <v>151.768585</v>
          </cell>
          <cell r="C355">
            <v>103.83933424006244</v>
          </cell>
          <cell r="D355">
            <v>103.83933424006244</v>
          </cell>
        </row>
        <row r="356">
          <cell r="A356">
            <v>43698</v>
          </cell>
          <cell r="B356">
            <v>127.378726</v>
          </cell>
          <cell r="C356">
            <v>103.83933424006244</v>
          </cell>
          <cell r="D356">
            <v>103.83933424006244</v>
          </cell>
        </row>
        <row r="357">
          <cell r="A357">
            <v>43699</v>
          </cell>
          <cell r="B357">
            <v>107.89278900000001</v>
          </cell>
          <cell r="C357">
            <v>103.83933424006244</v>
          </cell>
          <cell r="D357">
            <v>103.83933424006244</v>
          </cell>
        </row>
        <row r="358">
          <cell r="A358">
            <v>43700</v>
          </cell>
          <cell r="B358">
            <v>85.492521999999994</v>
          </cell>
          <cell r="C358">
            <v>103.83933424006244</v>
          </cell>
          <cell r="D358">
            <v>85.492521999999994</v>
          </cell>
        </row>
        <row r="359">
          <cell r="A359">
            <v>43701</v>
          </cell>
          <cell r="B359">
            <v>65.305668999999995</v>
          </cell>
          <cell r="C359">
            <v>103.83933424006244</v>
          </cell>
          <cell r="D359">
            <v>65.305668999999995</v>
          </cell>
        </row>
        <row r="360">
          <cell r="A360">
            <v>43702</v>
          </cell>
          <cell r="B360">
            <v>121.01053599999999</v>
          </cell>
          <cell r="C360">
            <v>103.83933424006244</v>
          </cell>
          <cell r="D360">
            <v>103.83933424006244</v>
          </cell>
        </row>
        <row r="361">
          <cell r="A361">
            <v>43703</v>
          </cell>
          <cell r="B361">
            <v>119.19724799999999</v>
          </cell>
          <cell r="C361">
            <v>103.83933424006244</v>
          </cell>
          <cell r="D361">
            <v>103.83933424006244</v>
          </cell>
        </row>
        <row r="362">
          <cell r="A362">
            <v>43704</v>
          </cell>
          <cell r="B362">
            <v>28.541412000000001</v>
          </cell>
          <cell r="C362">
            <v>103.83933424006244</v>
          </cell>
          <cell r="D362">
            <v>28.541412000000001</v>
          </cell>
        </row>
        <row r="363">
          <cell r="A363">
            <v>43705</v>
          </cell>
          <cell r="B363">
            <v>18.682866000000001</v>
          </cell>
          <cell r="C363">
            <v>103.83933424006244</v>
          </cell>
          <cell r="D363">
            <v>18.682866000000001</v>
          </cell>
        </row>
        <row r="364">
          <cell r="A364">
            <v>43706</v>
          </cell>
          <cell r="B364">
            <v>58.289484999999999</v>
          </cell>
          <cell r="C364">
            <v>103.83933424006244</v>
          </cell>
          <cell r="D364">
            <v>58.289484999999999</v>
          </cell>
        </row>
        <row r="365">
          <cell r="A365">
            <v>43707</v>
          </cell>
          <cell r="B365">
            <v>55.152173000000005</v>
          </cell>
          <cell r="C365">
            <v>103.83933424006244</v>
          </cell>
          <cell r="D365">
            <v>55.152173000000005</v>
          </cell>
        </row>
        <row r="366">
          <cell r="A366">
            <v>43708</v>
          </cell>
          <cell r="B366">
            <v>44.095667999999996</v>
          </cell>
          <cell r="C366">
            <v>103.83933424006244</v>
          </cell>
          <cell r="D366">
            <v>44.095667999999996</v>
          </cell>
        </row>
        <row r="367">
          <cell r="A367">
            <v>43709</v>
          </cell>
          <cell r="B367">
            <v>123.17209200000001</v>
          </cell>
          <cell r="C367">
            <v>96.192788584038297</v>
          </cell>
          <cell r="D367">
            <v>96.192788584038297</v>
          </cell>
        </row>
        <row r="368">
          <cell r="A368">
            <v>43710</v>
          </cell>
          <cell r="B368">
            <v>221.38080399999998</v>
          </cell>
          <cell r="C368">
            <v>96.192788584038297</v>
          </cell>
          <cell r="D368">
            <v>96.192788584038297</v>
          </cell>
        </row>
        <row r="369">
          <cell r="A369">
            <v>43711</v>
          </cell>
          <cell r="B369">
            <v>95.662532000000013</v>
          </cell>
          <cell r="C369">
            <v>96.192788584038297</v>
          </cell>
          <cell r="D369">
            <v>95.662532000000013</v>
          </cell>
        </row>
        <row r="370">
          <cell r="A370">
            <v>43712</v>
          </cell>
          <cell r="B370">
            <v>104.89559</v>
          </cell>
          <cell r="C370">
            <v>96.192788584038297</v>
          </cell>
          <cell r="D370">
            <v>96.192788584038297</v>
          </cell>
        </row>
        <row r="371">
          <cell r="A371">
            <v>43713</v>
          </cell>
          <cell r="B371">
            <v>234.003253</v>
          </cell>
          <cell r="C371">
            <v>96.192788584038297</v>
          </cell>
          <cell r="D371">
            <v>96.192788584038297</v>
          </cell>
        </row>
        <row r="372">
          <cell r="A372">
            <v>43714</v>
          </cell>
          <cell r="B372">
            <v>248.76780600000001</v>
          </cell>
          <cell r="C372">
            <v>96.192788584038297</v>
          </cell>
          <cell r="D372">
            <v>96.192788584038297</v>
          </cell>
        </row>
        <row r="373">
          <cell r="A373">
            <v>43715</v>
          </cell>
          <cell r="B373">
            <v>214.60368199999999</v>
          </cell>
          <cell r="C373">
            <v>96.192788584038297</v>
          </cell>
          <cell r="D373">
            <v>96.192788584038297</v>
          </cell>
        </row>
        <row r="374">
          <cell r="A374">
            <v>43716</v>
          </cell>
          <cell r="B374">
            <v>125.77710400000001</v>
          </cell>
          <cell r="C374">
            <v>96.192788584038297</v>
          </cell>
          <cell r="D374">
            <v>96.192788584038297</v>
          </cell>
        </row>
        <row r="375">
          <cell r="A375">
            <v>43717</v>
          </cell>
          <cell r="B375">
            <v>88.600934999999993</v>
          </cell>
          <cell r="C375">
            <v>96.192788584038297</v>
          </cell>
          <cell r="D375">
            <v>88.600934999999993</v>
          </cell>
        </row>
        <row r="376">
          <cell r="A376">
            <v>43718</v>
          </cell>
          <cell r="B376">
            <v>285.581255</v>
          </cell>
          <cell r="C376">
            <v>96.192788584038297</v>
          </cell>
          <cell r="D376">
            <v>96.192788584038297</v>
          </cell>
        </row>
        <row r="377">
          <cell r="A377">
            <v>43719</v>
          </cell>
          <cell r="B377">
            <v>255.06726999999998</v>
          </cell>
          <cell r="C377">
            <v>96.192788584038297</v>
          </cell>
          <cell r="D377">
            <v>96.192788584038297</v>
          </cell>
        </row>
        <row r="378">
          <cell r="A378">
            <v>43720</v>
          </cell>
          <cell r="B378">
            <v>152.80404099999998</v>
          </cell>
          <cell r="C378">
            <v>96.192788584038297</v>
          </cell>
          <cell r="D378">
            <v>96.192788584038297</v>
          </cell>
        </row>
        <row r="379">
          <cell r="A379">
            <v>43721</v>
          </cell>
          <cell r="B379">
            <v>167.375316</v>
          </cell>
          <cell r="C379">
            <v>96.192788584038297</v>
          </cell>
          <cell r="D379">
            <v>96.192788584038297</v>
          </cell>
        </row>
        <row r="380">
          <cell r="A380">
            <v>43722</v>
          </cell>
          <cell r="B380">
            <v>157.94118799999998</v>
          </cell>
          <cell r="C380">
            <v>96.192788584038297</v>
          </cell>
          <cell r="D380">
            <v>96.192788584038297</v>
          </cell>
        </row>
        <row r="381">
          <cell r="A381">
            <v>43723</v>
          </cell>
          <cell r="B381">
            <v>104.288706</v>
          </cell>
          <cell r="C381">
            <v>96.192788584038297</v>
          </cell>
          <cell r="D381">
            <v>96.192788584038297</v>
          </cell>
        </row>
        <row r="382">
          <cell r="A382">
            <v>43724</v>
          </cell>
          <cell r="B382">
            <v>36.019993999999997</v>
          </cell>
          <cell r="C382">
            <v>96.192788584038297</v>
          </cell>
          <cell r="D382">
            <v>36.019993999999997</v>
          </cell>
        </row>
        <row r="383">
          <cell r="A383">
            <v>43725</v>
          </cell>
          <cell r="B383">
            <v>36.641493000000004</v>
          </cell>
          <cell r="C383">
            <v>96.192788584038297</v>
          </cell>
          <cell r="D383">
            <v>36.641493000000004</v>
          </cell>
        </row>
        <row r="384">
          <cell r="A384">
            <v>43726</v>
          </cell>
          <cell r="B384">
            <v>31.951511</v>
          </cell>
          <cell r="C384">
            <v>96.192788584038297</v>
          </cell>
          <cell r="D384">
            <v>31.951511</v>
          </cell>
        </row>
        <row r="385">
          <cell r="A385">
            <v>43727</v>
          </cell>
          <cell r="B385">
            <v>34.625415999999994</v>
          </cell>
          <cell r="C385">
            <v>96.192788584038297</v>
          </cell>
          <cell r="D385">
            <v>34.625415999999994</v>
          </cell>
        </row>
        <row r="386">
          <cell r="A386">
            <v>43728</v>
          </cell>
          <cell r="B386">
            <v>116.823841</v>
          </cell>
          <cell r="C386">
            <v>96.192788584038297</v>
          </cell>
          <cell r="D386">
            <v>96.192788584038297</v>
          </cell>
        </row>
        <row r="387">
          <cell r="A387">
            <v>43729</v>
          </cell>
          <cell r="B387">
            <v>151.32453399999997</v>
          </cell>
          <cell r="C387">
            <v>96.192788584038297</v>
          </cell>
          <cell r="D387">
            <v>96.192788584038297</v>
          </cell>
        </row>
        <row r="388">
          <cell r="A388">
            <v>43730</v>
          </cell>
          <cell r="B388">
            <v>147.45970399999999</v>
          </cell>
          <cell r="C388">
            <v>96.192788584038297</v>
          </cell>
          <cell r="D388">
            <v>96.192788584038297</v>
          </cell>
        </row>
        <row r="389">
          <cell r="A389">
            <v>43731</v>
          </cell>
          <cell r="B389">
            <v>105.64954700000001</v>
          </cell>
          <cell r="C389">
            <v>96.192788584038297</v>
          </cell>
          <cell r="D389">
            <v>96.192788584038297</v>
          </cell>
        </row>
        <row r="390">
          <cell r="A390">
            <v>43732</v>
          </cell>
          <cell r="B390">
            <v>160.52439299999998</v>
          </cell>
          <cell r="C390">
            <v>96.192788584038297</v>
          </cell>
          <cell r="D390">
            <v>96.192788584038297</v>
          </cell>
        </row>
        <row r="391">
          <cell r="A391">
            <v>43733</v>
          </cell>
          <cell r="B391">
            <v>102.20869999999999</v>
          </cell>
          <cell r="C391">
            <v>96.192788584038297</v>
          </cell>
          <cell r="D391">
            <v>96.192788584038297</v>
          </cell>
        </row>
        <row r="392">
          <cell r="A392">
            <v>43734</v>
          </cell>
          <cell r="B392">
            <v>61.352178000000002</v>
          </cell>
          <cell r="C392">
            <v>96.192788584038297</v>
          </cell>
          <cell r="D392">
            <v>61.352178000000002</v>
          </cell>
        </row>
        <row r="393">
          <cell r="A393">
            <v>43735</v>
          </cell>
          <cell r="B393">
            <v>53.340119000000001</v>
          </cell>
          <cell r="C393">
            <v>96.192788584038297</v>
          </cell>
          <cell r="D393">
            <v>53.340119000000001</v>
          </cell>
        </row>
        <row r="394">
          <cell r="A394">
            <v>43736</v>
          </cell>
          <cell r="B394">
            <v>38.507182</v>
          </cell>
          <cell r="C394">
            <v>96.192788584038297</v>
          </cell>
          <cell r="D394">
            <v>38.507182</v>
          </cell>
        </row>
        <row r="395">
          <cell r="A395">
            <v>43737</v>
          </cell>
          <cell r="B395">
            <v>104.09197500000001</v>
          </cell>
          <cell r="C395">
            <v>96.192788584038297</v>
          </cell>
          <cell r="D395">
            <v>96.192788584038297</v>
          </cell>
        </row>
        <row r="396">
          <cell r="A396">
            <v>43738</v>
          </cell>
          <cell r="B396">
            <v>51.832574999999999</v>
          </cell>
          <cell r="C396">
            <v>96.192788584038297</v>
          </cell>
          <cell r="D396">
            <v>51.832574999999999</v>
          </cell>
        </row>
        <row r="397">
          <cell r="A397">
            <v>43739</v>
          </cell>
          <cell r="B397">
            <v>140.98248900000002</v>
          </cell>
          <cell r="C397">
            <v>117.63892070185031</v>
          </cell>
          <cell r="D397">
            <v>117.63892070185031</v>
          </cell>
        </row>
        <row r="398">
          <cell r="A398">
            <v>43740</v>
          </cell>
          <cell r="B398">
            <v>162.64238800000001</v>
          </cell>
          <cell r="C398">
            <v>117.63892070185031</v>
          </cell>
          <cell r="D398">
            <v>117.63892070185031</v>
          </cell>
        </row>
        <row r="399">
          <cell r="A399">
            <v>43741</v>
          </cell>
          <cell r="B399">
            <v>110.34998299999999</v>
          </cell>
          <cell r="C399">
            <v>117.63892070185031</v>
          </cell>
          <cell r="D399">
            <v>110.34998299999999</v>
          </cell>
        </row>
        <row r="400">
          <cell r="A400">
            <v>43742</v>
          </cell>
          <cell r="B400">
            <v>49.789285999999997</v>
          </cell>
          <cell r="C400">
            <v>117.63892070185031</v>
          </cell>
          <cell r="D400">
            <v>49.789285999999997</v>
          </cell>
        </row>
        <row r="401">
          <cell r="A401">
            <v>43743</v>
          </cell>
          <cell r="B401">
            <v>47.233847999999995</v>
          </cell>
          <cell r="C401">
            <v>117.63892070185031</v>
          </cell>
          <cell r="D401">
            <v>47.233847999999995</v>
          </cell>
        </row>
        <row r="402">
          <cell r="A402">
            <v>43744</v>
          </cell>
          <cell r="B402">
            <v>83.371549999999999</v>
          </cell>
          <cell r="C402">
            <v>117.63892070185031</v>
          </cell>
          <cell r="D402">
            <v>83.371549999999999</v>
          </cell>
        </row>
        <row r="403">
          <cell r="A403">
            <v>43745</v>
          </cell>
          <cell r="B403">
            <v>109.773276</v>
          </cell>
          <cell r="C403">
            <v>117.63892070185031</v>
          </cell>
          <cell r="D403">
            <v>109.773276</v>
          </cell>
        </row>
        <row r="404">
          <cell r="A404">
            <v>43746</v>
          </cell>
          <cell r="B404">
            <v>68.991016000000002</v>
          </cell>
          <cell r="C404">
            <v>117.63892070185031</v>
          </cell>
          <cell r="D404">
            <v>68.991016000000002</v>
          </cell>
        </row>
        <row r="405">
          <cell r="A405">
            <v>43747</v>
          </cell>
          <cell r="B405">
            <v>78.874713</v>
          </cell>
          <cell r="C405">
            <v>117.63892070185031</v>
          </cell>
          <cell r="D405">
            <v>78.874713</v>
          </cell>
        </row>
        <row r="406">
          <cell r="A406">
            <v>43748</v>
          </cell>
          <cell r="B406">
            <v>90.499990000000011</v>
          </cell>
          <cell r="C406">
            <v>117.63892070185031</v>
          </cell>
          <cell r="D406">
            <v>90.499990000000011</v>
          </cell>
        </row>
        <row r="407">
          <cell r="A407">
            <v>43749</v>
          </cell>
          <cell r="B407">
            <v>119.58421300000001</v>
          </cell>
          <cell r="C407">
            <v>117.63892070185031</v>
          </cell>
          <cell r="D407">
            <v>117.63892070185031</v>
          </cell>
        </row>
        <row r="408">
          <cell r="A408">
            <v>43750</v>
          </cell>
          <cell r="B408">
            <v>202.46040500000001</v>
          </cell>
          <cell r="C408">
            <v>117.63892070185031</v>
          </cell>
          <cell r="D408">
            <v>117.63892070185031</v>
          </cell>
        </row>
        <row r="409">
          <cell r="A409">
            <v>43751</v>
          </cell>
          <cell r="B409">
            <v>194.21369100000001</v>
          </cell>
          <cell r="C409">
            <v>117.63892070185031</v>
          </cell>
          <cell r="D409">
            <v>117.63892070185031</v>
          </cell>
        </row>
        <row r="410">
          <cell r="A410">
            <v>43752</v>
          </cell>
          <cell r="B410">
            <v>261.066125</v>
          </cell>
          <cell r="C410">
            <v>117.63892070185031</v>
          </cell>
          <cell r="D410">
            <v>117.63892070185031</v>
          </cell>
        </row>
        <row r="411">
          <cell r="A411">
            <v>43753</v>
          </cell>
          <cell r="B411">
            <v>202.742929</v>
          </cell>
          <cell r="C411">
            <v>117.63892070185031</v>
          </cell>
          <cell r="D411">
            <v>117.63892070185031</v>
          </cell>
        </row>
        <row r="412">
          <cell r="A412">
            <v>43754</v>
          </cell>
          <cell r="B412">
            <v>150.261167</v>
          </cell>
          <cell r="C412">
            <v>117.63892070185031</v>
          </cell>
          <cell r="D412">
            <v>117.63892070185031</v>
          </cell>
        </row>
        <row r="413">
          <cell r="A413">
            <v>43755</v>
          </cell>
          <cell r="B413">
            <v>130.976966</v>
          </cell>
          <cell r="C413">
            <v>117.63892070185031</v>
          </cell>
          <cell r="D413">
            <v>117.63892070185031</v>
          </cell>
        </row>
        <row r="414">
          <cell r="A414">
            <v>43756</v>
          </cell>
          <cell r="B414">
            <v>123.72897400000001</v>
          </cell>
          <cell r="C414">
            <v>117.63892070185031</v>
          </cell>
          <cell r="D414">
            <v>117.63892070185031</v>
          </cell>
        </row>
        <row r="415">
          <cell r="A415">
            <v>43757</v>
          </cell>
          <cell r="B415">
            <v>146.17102299999999</v>
          </cell>
          <cell r="C415">
            <v>117.63892070185031</v>
          </cell>
          <cell r="D415">
            <v>117.63892070185031</v>
          </cell>
        </row>
        <row r="416">
          <cell r="A416">
            <v>43758</v>
          </cell>
          <cell r="B416">
            <v>126.510059</v>
          </cell>
          <cell r="C416">
            <v>117.63892070185031</v>
          </cell>
          <cell r="D416">
            <v>117.63892070185031</v>
          </cell>
        </row>
        <row r="417">
          <cell r="A417">
            <v>43759</v>
          </cell>
          <cell r="B417">
            <v>22.592100000000002</v>
          </cell>
          <cell r="C417">
            <v>117.63892070185031</v>
          </cell>
          <cell r="D417">
            <v>22.592100000000002</v>
          </cell>
        </row>
        <row r="418">
          <cell r="A418">
            <v>43760</v>
          </cell>
          <cell r="B418">
            <v>133.394498</v>
          </cell>
          <cell r="C418">
            <v>117.63892070185031</v>
          </cell>
          <cell r="D418">
            <v>117.63892070185031</v>
          </cell>
        </row>
        <row r="419">
          <cell r="A419">
            <v>43761</v>
          </cell>
          <cell r="B419">
            <v>138.61601000000002</v>
          </cell>
          <cell r="C419">
            <v>117.63892070185031</v>
          </cell>
          <cell r="D419">
            <v>117.63892070185031</v>
          </cell>
        </row>
        <row r="420">
          <cell r="A420">
            <v>43762</v>
          </cell>
          <cell r="B420">
            <v>169.59056799999999</v>
          </cell>
          <cell r="C420">
            <v>117.63892070185031</v>
          </cell>
          <cell r="D420">
            <v>117.63892070185031</v>
          </cell>
        </row>
        <row r="421">
          <cell r="A421">
            <v>43763</v>
          </cell>
          <cell r="B421">
            <v>115.16754899999999</v>
          </cell>
          <cell r="C421">
            <v>117.63892070185031</v>
          </cell>
          <cell r="D421">
            <v>115.16754899999999</v>
          </cell>
        </row>
        <row r="422">
          <cell r="A422">
            <v>43764</v>
          </cell>
          <cell r="B422">
            <v>101.63827900000001</v>
          </cell>
          <cell r="C422">
            <v>117.63892070185031</v>
          </cell>
          <cell r="D422">
            <v>101.63827900000001</v>
          </cell>
        </row>
        <row r="423">
          <cell r="A423">
            <v>43765</v>
          </cell>
          <cell r="B423">
            <v>59.572772000000008</v>
          </cell>
          <cell r="C423">
            <v>117.63892070185031</v>
          </cell>
          <cell r="D423">
            <v>59.572772000000008</v>
          </cell>
        </row>
        <row r="424">
          <cell r="A424">
            <v>43766</v>
          </cell>
          <cell r="B424">
            <v>64.946905999999998</v>
          </cell>
          <cell r="C424">
            <v>117.63892070185031</v>
          </cell>
          <cell r="D424">
            <v>64.946905999999998</v>
          </cell>
        </row>
        <row r="425">
          <cell r="A425">
            <v>43767</v>
          </cell>
          <cell r="B425">
            <v>72.078231000000002</v>
          </cell>
          <cell r="C425">
            <v>117.63892070185031</v>
          </cell>
          <cell r="D425">
            <v>72.078231000000002</v>
          </cell>
        </row>
        <row r="426">
          <cell r="A426">
            <v>43768</v>
          </cell>
          <cell r="B426">
            <v>96.250205000000008</v>
          </cell>
          <cell r="C426">
            <v>117.63892070185031</v>
          </cell>
          <cell r="D426">
            <v>96.250205000000008</v>
          </cell>
        </row>
        <row r="427">
          <cell r="A427">
            <v>43769</v>
          </cell>
          <cell r="B427">
            <v>153.16672400000002</v>
          </cell>
          <cell r="C427">
            <v>117.63892070185031</v>
          </cell>
          <cell r="D427">
            <v>117.63892070185031</v>
          </cell>
        </row>
        <row r="428">
          <cell r="A428">
            <v>43770</v>
          </cell>
          <cell r="B428">
            <v>265.550365</v>
          </cell>
          <cell r="C428">
            <v>158.29541810660658</v>
          </cell>
          <cell r="D428">
            <v>158.29541810660658</v>
          </cell>
        </row>
        <row r="429">
          <cell r="A429">
            <v>43771</v>
          </cell>
          <cell r="B429">
            <v>315.89893599999999</v>
          </cell>
          <cell r="C429">
            <v>158.29541810660658</v>
          </cell>
          <cell r="D429">
            <v>158.29541810660658</v>
          </cell>
        </row>
        <row r="430">
          <cell r="A430">
            <v>43772</v>
          </cell>
          <cell r="B430">
            <v>347.65119099999998</v>
          </cell>
          <cell r="C430">
            <v>158.29541810660658</v>
          </cell>
          <cell r="D430">
            <v>158.29541810660658</v>
          </cell>
        </row>
        <row r="431">
          <cell r="A431">
            <v>43773</v>
          </cell>
          <cell r="B431">
            <v>345.78034300000007</v>
          </cell>
          <cell r="C431">
            <v>158.29541810660658</v>
          </cell>
          <cell r="D431">
            <v>158.29541810660658</v>
          </cell>
        </row>
        <row r="432">
          <cell r="A432">
            <v>43774</v>
          </cell>
          <cell r="B432">
            <v>328.93870299999998</v>
          </cell>
          <cell r="C432">
            <v>158.29541810660658</v>
          </cell>
          <cell r="D432">
            <v>158.29541810660658</v>
          </cell>
        </row>
        <row r="433">
          <cell r="A433">
            <v>43775</v>
          </cell>
          <cell r="B433">
            <v>213.10674499999999</v>
          </cell>
          <cell r="C433">
            <v>158.29541810660658</v>
          </cell>
          <cell r="D433">
            <v>158.29541810660658</v>
          </cell>
        </row>
        <row r="434">
          <cell r="A434">
            <v>43776</v>
          </cell>
          <cell r="B434">
            <v>245.14452900000001</v>
          </cell>
          <cell r="C434">
            <v>158.29541810660658</v>
          </cell>
          <cell r="D434">
            <v>158.29541810660658</v>
          </cell>
        </row>
        <row r="435">
          <cell r="A435">
            <v>43777</v>
          </cell>
          <cell r="B435">
            <v>302.484938</v>
          </cell>
          <cell r="C435">
            <v>158.29541810660658</v>
          </cell>
          <cell r="D435">
            <v>158.29541810660658</v>
          </cell>
        </row>
        <row r="436">
          <cell r="A436">
            <v>43778</v>
          </cell>
          <cell r="B436">
            <v>253.01534099999998</v>
          </cell>
          <cell r="C436">
            <v>158.29541810660658</v>
          </cell>
          <cell r="D436">
            <v>158.29541810660658</v>
          </cell>
        </row>
        <row r="437">
          <cell r="A437">
            <v>43779</v>
          </cell>
          <cell r="B437">
            <v>287.12843300000003</v>
          </cell>
          <cell r="C437">
            <v>158.29541810660658</v>
          </cell>
          <cell r="D437">
            <v>158.29541810660658</v>
          </cell>
        </row>
        <row r="438">
          <cell r="A438">
            <v>43780</v>
          </cell>
          <cell r="B438">
            <v>214.93030199999998</v>
          </cell>
          <cell r="C438">
            <v>158.29541810660658</v>
          </cell>
          <cell r="D438">
            <v>158.29541810660658</v>
          </cell>
        </row>
        <row r="439">
          <cell r="A439">
            <v>43781</v>
          </cell>
          <cell r="B439">
            <v>224.6979</v>
          </cell>
          <cell r="C439">
            <v>158.29541810660658</v>
          </cell>
          <cell r="D439">
            <v>158.29541810660658</v>
          </cell>
        </row>
        <row r="440">
          <cell r="A440">
            <v>43782</v>
          </cell>
          <cell r="B440">
            <v>248.30672999999999</v>
          </cell>
          <cell r="C440">
            <v>158.29541810660658</v>
          </cell>
          <cell r="D440">
            <v>158.29541810660658</v>
          </cell>
        </row>
        <row r="441">
          <cell r="A441">
            <v>43783</v>
          </cell>
          <cell r="B441">
            <v>287.45455699999997</v>
          </cell>
          <cell r="C441">
            <v>158.29541810660658</v>
          </cell>
          <cell r="D441">
            <v>158.29541810660658</v>
          </cell>
        </row>
        <row r="442">
          <cell r="A442">
            <v>43784</v>
          </cell>
          <cell r="B442">
            <v>217.40166199999999</v>
          </cell>
          <cell r="C442">
            <v>158.29541810660658</v>
          </cell>
          <cell r="D442">
            <v>158.29541810660658</v>
          </cell>
        </row>
        <row r="443">
          <cell r="A443">
            <v>43785</v>
          </cell>
          <cell r="B443">
            <v>153.564142</v>
          </cell>
          <cell r="C443">
            <v>158.29541810660658</v>
          </cell>
          <cell r="D443">
            <v>153.564142</v>
          </cell>
        </row>
        <row r="444">
          <cell r="A444">
            <v>43786</v>
          </cell>
          <cell r="B444">
            <v>214.228227</v>
          </cell>
          <cell r="C444">
            <v>158.29541810660658</v>
          </cell>
          <cell r="D444">
            <v>158.29541810660658</v>
          </cell>
        </row>
        <row r="445">
          <cell r="A445">
            <v>43787</v>
          </cell>
          <cell r="B445">
            <v>177.13928200000001</v>
          </cell>
          <cell r="C445">
            <v>158.29541810660658</v>
          </cell>
          <cell r="D445">
            <v>158.29541810660658</v>
          </cell>
        </row>
        <row r="446">
          <cell r="A446">
            <v>43788</v>
          </cell>
          <cell r="B446">
            <v>96.376013</v>
          </cell>
          <cell r="C446">
            <v>158.29541810660658</v>
          </cell>
          <cell r="D446">
            <v>96.376013</v>
          </cell>
        </row>
        <row r="447">
          <cell r="A447">
            <v>43789</v>
          </cell>
          <cell r="B447">
            <v>104.857525</v>
          </cell>
          <cell r="C447">
            <v>158.29541810660658</v>
          </cell>
          <cell r="D447">
            <v>104.857525</v>
          </cell>
        </row>
        <row r="448">
          <cell r="A448">
            <v>43790</v>
          </cell>
          <cell r="B448">
            <v>136.180894</v>
          </cell>
          <cell r="C448">
            <v>158.29541810660658</v>
          </cell>
          <cell r="D448">
            <v>136.180894</v>
          </cell>
        </row>
        <row r="449">
          <cell r="A449">
            <v>43791</v>
          </cell>
          <cell r="B449">
            <v>310.57466199999999</v>
          </cell>
          <cell r="C449">
            <v>158.29541810660658</v>
          </cell>
          <cell r="D449">
            <v>158.29541810660658</v>
          </cell>
        </row>
        <row r="450">
          <cell r="A450">
            <v>43792</v>
          </cell>
          <cell r="B450">
            <v>345.91748700000005</v>
          </cell>
          <cell r="C450">
            <v>158.29541810660658</v>
          </cell>
          <cell r="D450">
            <v>158.29541810660658</v>
          </cell>
        </row>
        <row r="451">
          <cell r="A451">
            <v>43793</v>
          </cell>
          <cell r="B451">
            <v>257.73164199999997</v>
          </cell>
          <cell r="C451">
            <v>158.29541810660658</v>
          </cell>
          <cell r="D451">
            <v>158.29541810660658</v>
          </cell>
        </row>
        <row r="452">
          <cell r="A452">
            <v>43794</v>
          </cell>
          <cell r="B452">
            <v>252.718772</v>
          </cell>
          <cell r="C452">
            <v>158.29541810660658</v>
          </cell>
          <cell r="D452">
            <v>158.29541810660658</v>
          </cell>
        </row>
        <row r="453">
          <cell r="A453">
            <v>43795</v>
          </cell>
          <cell r="B453">
            <v>272.58427699999999</v>
          </cell>
          <cell r="C453">
            <v>158.29541810660658</v>
          </cell>
          <cell r="D453">
            <v>158.29541810660658</v>
          </cell>
        </row>
        <row r="454">
          <cell r="A454">
            <v>43796</v>
          </cell>
          <cell r="B454">
            <v>317.59734800000001</v>
          </cell>
          <cell r="C454">
            <v>158.29541810660658</v>
          </cell>
          <cell r="D454">
            <v>158.29541810660658</v>
          </cell>
        </row>
        <row r="455">
          <cell r="A455">
            <v>43797</v>
          </cell>
          <cell r="B455">
            <v>259.678763</v>
          </cell>
          <cell r="C455">
            <v>158.29541810660658</v>
          </cell>
          <cell r="D455">
            <v>158.29541810660658</v>
          </cell>
        </row>
        <row r="456">
          <cell r="A456">
            <v>43798</v>
          </cell>
          <cell r="B456">
            <v>121.68200400000001</v>
          </cell>
          <cell r="C456">
            <v>158.29541810660658</v>
          </cell>
          <cell r="D456">
            <v>121.68200400000001</v>
          </cell>
        </row>
        <row r="457">
          <cell r="A457">
            <v>43799</v>
          </cell>
          <cell r="B457">
            <v>199.667576</v>
          </cell>
          <cell r="C457">
            <v>158.29541810660658</v>
          </cell>
          <cell r="D457">
            <v>158.29541810660658</v>
          </cell>
        </row>
        <row r="458">
          <cell r="A458">
            <v>43800</v>
          </cell>
          <cell r="B458">
            <v>121.40765300000001</v>
          </cell>
          <cell r="C458">
            <v>154.47906402151278</v>
          </cell>
          <cell r="D458">
            <v>121.40765300000001</v>
          </cell>
        </row>
        <row r="459">
          <cell r="A459">
            <v>43801</v>
          </cell>
          <cell r="B459">
            <v>258.667485</v>
          </cell>
          <cell r="C459">
            <v>154.47906402151278</v>
          </cell>
          <cell r="D459">
            <v>154.47906402151278</v>
          </cell>
        </row>
        <row r="460">
          <cell r="A460">
            <v>43802</v>
          </cell>
          <cell r="B460">
            <v>171.021649</v>
          </cell>
          <cell r="C460">
            <v>154.47906402151278</v>
          </cell>
          <cell r="D460">
            <v>154.47906402151278</v>
          </cell>
        </row>
        <row r="461">
          <cell r="A461">
            <v>43803</v>
          </cell>
          <cell r="B461">
            <v>135.97533999999999</v>
          </cell>
          <cell r="C461">
            <v>154.47906402151278</v>
          </cell>
          <cell r="D461">
            <v>135.97533999999999</v>
          </cell>
        </row>
        <row r="462">
          <cell r="A462">
            <v>43804</v>
          </cell>
          <cell r="B462">
            <v>170.417788</v>
          </cell>
          <cell r="C462">
            <v>154.47906402151278</v>
          </cell>
          <cell r="D462">
            <v>154.47906402151278</v>
          </cell>
        </row>
        <row r="463">
          <cell r="A463">
            <v>43805</v>
          </cell>
          <cell r="B463">
            <v>48.835720000000002</v>
          </cell>
          <cell r="C463">
            <v>154.47906402151278</v>
          </cell>
          <cell r="D463">
            <v>48.835720000000002</v>
          </cell>
        </row>
        <row r="464">
          <cell r="A464">
            <v>43806</v>
          </cell>
          <cell r="B464">
            <v>36.269493000000004</v>
          </cell>
          <cell r="C464">
            <v>154.47906402151278</v>
          </cell>
          <cell r="D464">
            <v>36.269493000000004</v>
          </cell>
        </row>
        <row r="465">
          <cell r="A465">
            <v>43807</v>
          </cell>
          <cell r="B465">
            <v>120.54356900000001</v>
          </cell>
          <cell r="C465">
            <v>154.47906402151278</v>
          </cell>
          <cell r="D465">
            <v>120.54356900000001</v>
          </cell>
        </row>
        <row r="466">
          <cell r="A466">
            <v>43808</v>
          </cell>
          <cell r="B466">
            <v>204.61987400000001</v>
          </cell>
          <cell r="C466">
            <v>154.47906402151278</v>
          </cell>
          <cell r="D466">
            <v>154.47906402151278</v>
          </cell>
        </row>
        <row r="467">
          <cell r="A467">
            <v>43809</v>
          </cell>
          <cell r="B467">
            <v>158.38587100000001</v>
          </cell>
          <cell r="C467">
            <v>154.47906402151278</v>
          </cell>
          <cell r="D467">
            <v>154.47906402151278</v>
          </cell>
        </row>
        <row r="468">
          <cell r="A468">
            <v>43810</v>
          </cell>
          <cell r="B468">
            <v>249.89770899999999</v>
          </cell>
          <cell r="C468">
            <v>154.47906402151278</v>
          </cell>
          <cell r="D468">
            <v>154.47906402151278</v>
          </cell>
        </row>
        <row r="469">
          <cell r="A469">
            <v>43811</v>
          </cell>
          <cell r="B469">
            <v>374.39548199999996</v>
          </cell>
          <cell r="C469">
            <v>154.47906402151278</v>
          </cell>
          <cell r="D469">
            <v>154.47906402151278</v>
          </cell>
        </row>
        <row r="470">
          <cell r="A470">
            <v>43812</v>
          </cell>
          <cell r="B470">
            <v>396.89754200000004</v>
          </cell>
          <cell r="C470">
            <v>154.47906402151278</v>
          </cell>
          <cell r="D470">
            <v>154.47906402151278</v>
          </cell>
        </row>
        <row r="471">
          <cell r="A471">
            <v>43813</v>
          </cell>
          <cell r="B471">
            <v>305.39506499999999</v>
          </cell>
          <cell r="C471">
            <v>154.47906402151278</v>
          </cell>
          <cell r="D471">
            <v>154.47906402151278</v>
          </cell>
        </row>
        <row r="472">
          <cell r="A472">
            <v>43814</v>
          </cell>
          <cell r="B472">
            <v>189.43809200000001</v>
          </cell>
          <cell r="C472">
            <v>154.47906402151278</v>
          </cell>
          <cell r="D472">
            <v>154.47906402151278</v>
          </cell>
        </row>
        <row r="473">
          <cell r="A473">
            <v>43815</v>
          </cell>
          <cell r="B473">
            <v>250.960724</v>
          </cell>
          <cell r="C473">
            <v>154.47906402151278</v>
          </cell>
          <cell r="D473">
            <v>154.47906402151278</v>
          </cell>
        </row>
        <row r="474">
          <cell r="A474">
            <v>43816</v>
          </cell>
          <cell r="B474">
            <v>112.16932700000001</v>
          </cell>
          <cell r="C474">
            <v>154.47906402151278</v>
          </cell>
          <cell r="D474">
            <v>112.16932700000001</v>
          </cell>
        </row>
        <row r="475">
          <cell r="A475">
            <v>43817</v>
          </cell>
          <cell r="B475">
            <v>201.433224</v>
          </cell>
          <cell r="C475">
            <v>154.47906402151278</v>
          </cell>
          <cell r="D475">
            <v>154.47906402151278</v>
          </cell>
        </row>
        <row r="476">
          <cell r="A476">
            <v>43818</v>
          </cell>
          <cell r="B476">
            <v>312.24128400000006</v>
          </cell>
          <cell r="C476">
            <v>154.47906402151278</v>
          </cell>
          <cell r="D476">
            <v>154.47906402151278</v>
          </cell>
        </row>
        <row r="477">
          <cell r="A477">
            <v>43819</v>
          </cell>
          <cell r="B477">
            <v>307.53519399999999</v>
          </cell>
          <cell r="C477">
            <v>154.47906402151278</v>
          </cell>
          <cell r="D477">
            <v>154.47906402151278</v>
          </cell>
        </row>
        <row r="478">
          <cell r="A478">
            <v>43820</v>
          </cell>
          <cell r="B478">
            <v>236.26341699999998</v>
          </cell>
          <cell r="C478">
            <v>154.47906402151278</v>
          </cell>
          <cell r="D478">
            <v>154.47906402151278</v>
          </cell>
        </row>
        <row r="479">
          <cell r="A479">
            <v>43821</v>
          </cell>
          <cell r="B479">
            <v>236.16175900000002</v>
          </cell>
          <cell r="C479">
            <v>154.47906402151278</v>
          </cell>
          <cell r="D479">
            <v>154.47906402151278</v>
          </cell>
        </row>
        <row r="480">
          <cell r="A480">
            <v>43822</v>
          </cell>
          <cell r="B480">
            <v>209.96894199999997</v>
          </cell>
          <cell r="C480">
            <v>154.47906402151278</v>
          </cell>
          <cell r="D480">
            <v>154.47906402151278</v>
          </cell>
        </row>
        <row r="481">
          <cell r="A481">
            <v>43823</v>
          </cell>
          <cell r="B481">
            <v>119.250525</v>
          </cell>
          <cell r="C481">
            <v>154.47906402151278</v>
          </cell>
          <cell r="D481">
            <v>119.250525</v>
          </cell>
        </row>
        <row r="482">
          <cell r="A482">
            <v>43824</v>
          </cell>
          <cell r="B482">
            <v>87.960003999999998</v>
          </cell>
          <cell r="C482">
            <v>154.47906402151278</v>
          </cell>
          <cell r="D482">
            <v>87.960003999999998</v>
          </cell>
        </row>
        <row r="483">
          <cell r="A483">
            <v>43825</v>
          </cell>
          <cell r="B483">
            <v>112.09146700000001</v>
          </cell>
          <cell r="C483">
            <v>154.47906402151278</v>
          </cell>
          <cell r="D483">
            <v>112.09146700000001</v>
          </cell>
        </row>
        <row r="484">
          <cell r="A484">
            <v>43826</v>
          </cell>
          <cell r="B484">
            <v>68.791200000000003</v>
          </cell>
          <cell r="C484">
            <v>154.47906402151278</v>
          </cell>
          <cell r="D484">
            <v>68.791200000000003</v>
          </cell>
        </row>
        <row r="485">
          <cell r="A485">
            <v>43827</v>
          </cell>
          <cell r="B485">
            <v>58.381529</v>
          </cell>
          <cell r="C485">
            <v>154.47906402151278</v>
          </cell>
          <cell r="D485">
            <v>58.381529</v>
          </cell>
        </row>
        <row r="486">
          <cell r="A486">
            <v>43828</v>
          </cell>
          <cell r="B486">
            <v>51.105222999999995</v>
          </cell>
          <cell r="C486">
            <v>154.47906402151278</v>
          </cell>
          <cell r="D486">
            <v>51.105222999999995</v>
          </cell>
        </row>
        <row r="487">
          <cell r="A487">
            <v>43829</v>
          </cell>
          <cell r="B487">
            <v>48.096262000000003</v>
          </cell>
          <cell r="C487">
            <v>154.47906402151278</v>
          </cell>
          <cell r="D487">
            <v>48.096262000000003</v>
          </cell>
        </row>
        <row r="488">
          <cell r="A488">
            <v>43830</v>
          </cell>
          <cell r="B488">
            <v>41.014071000000001</v>
          </cell>
          <cell r="C488">
            <v>154.47906402151278</v>
          </cell>
          <cell r="D488">
            <v>41.014071000000001</v>
          </cell>
        </row>
      </sheetData>
      <sheetData sheetId="6"/>
      <sheetData sheetId="7"/>
      <sheetData sheetId="8"/>
      <sheetData sheetId="9"/>
      <sheetData sheetId="10">
        <row r="2">
          <cell r="D2">
            <v>42887</v>
          </cell>
          <cell r="E2">
            <v>58976.813000000002</v>
          </cell>
          <cell r="F2">
            <v>0</v>
          </cell>
          <cell r="G2">
            <v>58976.813000000002</v>
          </cell>
          <cell r="H2">
            <v>22901.916749999989</v>
          </cell>
          <cell r="I2">
            <v>2.5751911354755941</v>
          </cell>
          <cell r="J2">
            <v>108125.7938100933</v>
          </cell>
          <cell r="K2">
            <v>0.54544628919519345</v>
          </cell>
          <cell r="L2">
            <v>30</v>
          </cell>
          <cell r="M2">
            <v>141.68222126437956</v>
          </cell>
        </row>
        <row r="3">
          <cell r="D3">
            <v>42888</v>
          </cell>
          <cell r="E3">
            <v>79659.899999999994</v>
          </cell>
          <cell r="F3">
            <v>0</v>
          </cell>
          <cell r="G3">
            <v>79659.899999999994</v>
          </cell>
          <cell r="H3">
            <v>22901.916749999989</v>
          </cell>
          <cell r="I3">
            <v>3.4783071159316843</v>
          </cell>
          <cell r="J3">
            <v>108125.7938100933</v>
          </cell>
          <cell r="K3">
            <v>0.73673355073730729</v>
          </cell>
          <cell r="L3">
            <v>30</v>
          </cell>
          <cell r="M3">
            <v>141.68222126437956</v>
          </cell>
        </row>
        <row r="4">
          <cell r="D4">
            <v>42889</v>
          </cell>
          <cell r="E4">
            <v>94289.377999999997</v>
          </cell>
          <cell r="F4">
            <v>0</v>
          </cell>
          <cell r="G4">
            <v>94289.377999999997</v>
          </cell>
          <cell r="H4">
            <v>22901.916749999989</v>
          </cell>
          <cell r="I4">
            <v>4.1170954828486153</v>
          </cell>
          <cell r="J4">
            <v>108125.7938100933</v>
          </cell>
          <cell r="K4">
            <v>0.87203408805122962</v>
          </cell>
          <cell r="L4">
            <v>30</v>
          </cell>
          <cell r="M4">
            <v>141.68222126437956</v>
          </cell>
        </row>
        <row r="5">
          <cell r="D5">
            <v>42890</v>
          </cell>
          <cell r="E5">
            <v>122035.55</v>
          </cell>
          <cell r="F5">
            <v>0</v>
          </cell>
          <cell r="G5">
            <v>122035.55</v>
          </cell>
          <cell r="H5">
            <v>22901.916749999989</v>
          </cell>
          <cell r="I5">
            <v>5.3286173088547297</v>
          </cell>
          <cell r="J5">
            <v>108125.7938100933</v>
          </cell>
          <cell r="K5">
            <v>1.1286441994991232</v>
          </cell>
          <cell r="L5">
            <v>30</v>
          </cell>
          <cell r="M5">
            <v>141.68222126437956</v>
          </cell>
        </row>
        <row r="6">
          <cell r="D6">
            <v>42891</v>
          </cell>
          <cell r="E6">
            <v>139566.117</v>
          </cell>
          <cell r="F6">
            <v>0</v>
          </cell>
          <cell r="G6">
            <v>139566.117</v>
          </cell>
          <cell r="H6">
            <v>22901.916749999989</v>
          </cell>
          <cell r="I6">
            <v>6.0940801821751478</v>
          </cell>
          <cell r="J6">
            <v>108125.7938100933</v>
          </cell>
          <cell r="K6">
            <v>1.2907754207578528</v>
          </cell>
          <cell r="L6">
            <v>30</v>
          </cell>
          <cell r="M6">
            <v>141.68222126437956</v>
          </cell>
        </row>
        <row r="7">
          <cell r="D7">
            <v>42892</v>
          </cell>
          <cell r="E7">
            <v>103140.43</v>
          </cell>
          <cell r="F7">
            <v>0</v>
          </cell>
          <cell r="G7">
            <v>103140.43</v>
          </cell>
          <cell r="H7">
            <v>22901.916749999989</v>
          </cell>
          <cell r="I7">
            <v>4.5035719553910285</v>
          </cell>
          <cell r="J7">
            <v>108125.7938100933</v>
          </cell>
          <cell r="K7">
            <v>0.95389292753910926</v>
          </cell>
          <cell r="L7">
            <v>30</v>
          </cell>
          <cell r="M7">
            <v>141.68222126437956</v>
          </cell>
        </row>
        <row r="8">
          <cell r="D8">
            <v>42893</v>
          </cell>
          <cell r="E8">
            <v>75361.055999999997</v>
          </cell>
          <cell r="F8">
            <v>0</v>
          </cell>
          <cell r="G8">
            <v>75361.055999999997</v>
          </cell>
          <cell r="H8">
            <v>22901.916749999989</v>
          </cell>
          <cell r="I8">
            <v>3.2906003817344254</v>
          </cell>
          <cell r="J8">
            <v>108125.7938100933</v>
          </cell>
          <cell r="K8">
            <v>0.69697574782535576</v>
          </cell>
          <cell r="L8">
            <v>30</v>
          </cell>
          <cell r="M8">
            <v>141.68222126437956</v>
          </cell>
        </row>
        <row r="9">
          <cell r="D9">
            <v>42894</v>
          </cell>
          <cell r="E9">
            <v>123323.07799999999</v>
          </cell>
          <cell r="F9">
            <v>0</v>
          </cell>
          <cell r="G9">
            <v>123323.07799999999</v>
          </cell>
          <cell r="H9">
            <v>22901.916749999989</v>
          </cell>
          <cell r="I9">
            <v>5.3848365333875403</v>
          </cell>
          <cell r="J9">
            <v>108125.7938100933</v>
          </cell>
          <cell r="K9">
            <v>1.1405518854881052</v>
          </cell>
          <cell r="L9">
            <v>30</v>
          </cell>
          <cell r="M9">
            <v>141.68222126437956</v>
          </cell>
        </row>
        <row r="10">
          <cell r="D10">
            <v>42895</v>
          </cell>
          <cell r="E10">
            <v>42267.305</v>
          </cell>
          <cell r="F10">
            <v>0</v>
          </cell>
          <cell r="G10">
            <v>42267.305</v>
          </cell>
          <cell r="H10">
            <v>22901.916749999989</v>
          </cell>
          <cell r="I10">
            <v>1.8455793661899509</v>
          </cell>
          <cell r="J10">
            <v>108125.7938100933</v>
          </cell>
          <cell r="K10">
            <v>0.39090862143621502</v>
          </cell>
          <cell r="L10">
            <v>30</v>
          </cell>
          <cell r="M10">
            <v>141.68222126437956</v>
          </cell>
        </row>
        <row r="11">
          <cell r="D11">
            <v>42896</v>
          </cell>
          <cell r="E11">
            <v>58174.063000000002</v>
          </cell>
          <cell r="F11">
            <v>0</v>
          </cell>
          <cell r="G11">
            <v>58174.063000000002</v>
          </cell>
          <cell r="H11">
            <v>22901.916749999989</v>
          </cell>
          <cell r="I11">
            <v>2.5401394841765823</v>
          </cell>
          <cell r="J11">
            <v>108125.7938100933</v>
          </cell>
          <cell r="K11">
            <v>0.53802206624419335</v>
          </cell>
          <cell r="L11">
            <v>30</v>
          </cell>
          <cell r="M11">
            <v>141.68222126437956</v>
          </cell>
        </row>
        <row r="12">
          <cell r="D12">
            <v>42897</v>
          </cell>
          <cell r="E12">
            <v>85547.338000000003</v>
          </cell>
          <cell r="F12">
            <v>0</v>
          </cell>
          <cell r="G12">
            <v>85547.338000000003</v>
          </cell>
          <cell r="H12">
            <v>22901.916749999989</v>
          </cell>
          <cell r="I12">
            <v>3.7353789612391304</v>
          </cell>
          <cell r="J12">
            <v>108125.7938100933</v>
          </cell>
          <cell r="K12">
            <v>0.79118344462978962</v>
          </cell>
          <cell r="L12">
            <v>30</v>
          </cell>
          <cell r="M12">
            <v>141.68222126437956</v>
          </cell>
        </row>
        <row r="13">
          <cell r="D13">
            <v>42898</v>
          </cell>
          <cell r="E13">
            <v>130738.192</v>
          </cell>
          <cell r="F13">
            <v>0</v>
          </cell>
          <cell r="G13">
            <v>130738.192</v>
          </cell>
          <cell r="H13">
            <v>22901.916749999989</v>
          </cell>
          <cell r="I13">
            <v>5.708613537772993</v>
          </cell>
          <cell r="J13">
            <v>108125.7938100933</v>
          </cell>
          <cell r="K13">
            <v>1.2091304710291606</v>
          </cell>
          <cell r="L13">
            <v>30</v>
          </cell>
          <cell r="M13">
            <v>141.68222126437956</v>
          </cell>
        </row>
        <row r="14">
          <cell r="D14">
            <v>42899</v>
          </cell>
          <cell r="E14">
            <v>109950.811</v>
          </cell>
          <cell r="F14">
            <v>0</v>
          </cell>
          <cell r="G14">
            <v>109950.811</v>
          </cell>
          <cell r="H14">
            <v>22901.916749999989</v>
          </cell>
          <cell r="I14">
            <v>4.8009436153417182</v>
          </cell>
          <cell r="J14">
            <v>108125.7938100933</v>
          </cell>
          <cell r="K14">
            <v>1.0168786477823422</v>
          </cell>
          <cell r="L14">
            <v>30</v>
          </cell>
          <cell r="M14">
            <v>141.68222126437956</v>
          </cell>
        </row>
        <row r="15">
          <cell r="D15">
            <v>42900</v>
          </cell>
          <cell r="E15">
            <v>50946.182999999997</v>
          </cell>
          <cell r="F15">
            <v>0</v>
          </cell>
          <cell r="G15">
            <v>50946.182999999997</v>
          </cell>
          <cell r="H15">
            <v>22901.916749999989</v>
          </cell>
          <cell r="I15">
            <v>2.2245379527021476</v>
          </cell>
          <cell r="J15">
            <v>108125.7938100933</v>
          </cell>
          <cell r="K15">
            <v>0.4711751119208365</v>
          </cell>
          <cell r="L15">
            <v>30</v>
          </cell>
          <cell r="M15">
            <v>141.68222126437956</v>
          </cell>
        </row>
        <row r="16">
          <cell r="D16">
            <v>42901</v>
          </cell>
          <cell r="E16">
            <v>85996.7</v>
          </cell>
          <cell r="F16">
            <v>44.700000762939453</v>
          </cell>
          <cell r="G16">
            <v>86041.400000762937</v>
          </cell>
          <cell r="H16">
            <v>22901.916749999989</v>
          </cell>
          <cell r="I16">
            <v>3.7569519154226678</v>
          </cell>
          <cell r="J16">
            <v>108125.7938100933</v>
          </cell>
          <cell r="K16">
            <v>0.79575277062827143</v>
          </cell>
          <cell r="L16">
            <v>30</v>
          </cell>
          <cell r="M16">
            <v>141.68222126437956</v>
          </cell>
        </row>
        <row r="17">
          <cell r="D17">
            <v>42902</v>
          </cell>
          <cell r="E17">
            <v>123462.592</v>
          </cell>
          <cell r="F17">
            <v>0</v>
          </cell>
          <cell r="G17">
            <v>123462.592</v>
          </cell>
          <cell r="H17">
            <v>22901.916749999989</v>
          </cell>
          <cell r="I17">
            <v>5.3909283379086625</v>
          </cell>
          <cell r="J17">
            <v>108125.7938100933</v>
          </cell>
          <cell r="K17">
            <v>1.1418421789054654</v>
          </cell>
          <cell r="L17">
            <v>30</v>
          </cell>
          <cell r="M17">
            <v>141.68222126437956</v>
          </cell>
        </row>
        <row r="18">
          <cell r="D18">
            <v>42903</v>
          </cell>
          <cell r="E18">
            <v>106635.63400000001</v>
          </cell>
          <cell r="F18">
            <v>0</v>
          </cell>
          <cell r="G18">
            <v>106635.63400000001</v>
          </cell>
          <cell r="H18">
            <v>22901.916749999989</v>
          </cell>
          <cell r="I18">
            <v>4.6561881769131857</v>
          </cell>
          <cell r="J18">
            <v>108125.7938100933</v>
          </cell>
          <cell r="K18">
            <v>0.98621827634661785</v>
          </cell>
          <cell r="L18">
            <v>30</v>
          </cell>
          <cell r="M18">
            <v>141.68222126437956</v>
          </cell>
        </row>
        <row r="19">
          <cell r="D19">
            <v>42904</v>
          </cell>
          <cell r="E19">
            <v>89973.27</v>
          </cell>
          <cell r="F19">
            <v>0</v>
          </cell>
          <cell r="G19">
            <v>89973.27</v>
          </cell>
          <cell r="H19">
            <v>22901.916749999989</v>
          </cell>
          <cell r="I19">
            <v>3.9286349252841486</v>
          </cell>
          <cell r="J19">
            <v>108125.7938100933</v>
          </cell>
          <cell r="K19">
            <v>0.83211661925945746</v>
          </cell>
          <cell r="L19">
            <v>30</v>
          </cell>
          <cell r="M19">
            <v>141.68222126437956</v>
          </cell>
        </row>
        <row r="20">
          <cell r="D20">
            <v>42905</v>
          </cell>
          <cell r="E20">
            <v>137499.595</v>
          </cell>
          <cell r="F20">
            <v>0</v>
          </cell>
          <cell r="G20">
            <v>137499.595</v>
          </cell>
          <cell r="H20">
            <v>22901.916749999989</v>
          </cell>
          <cell r="I20">
            <v>6.0038465994336505</v>
          </cell>
          <cell r="J20">
            <v>108125.7938100933</v>
          </cell>
          <cell r="K20">
            <v>1.2716632188753905</v>
          </cell>
          <cell r="L20">
            <v>30</v>
          </cell>
          <cell r="M20">
            <v>141.68222126437956</v>
          </cell>
        </row>
        <row r="21">
          <cell r="D21">
            <v>42906</v>
          </cell>
          <cell r="E21">
            <v>85717.081999999995</v>
          </cell>
          <cell r="F21">
            <v>0</v>
          </cell>
          <cell r="G21">
            <v>85717.081999999995</v>
          </cell>
          <cell r="H21">
            <v>22901.916749999989</v>
          </cell>
          <cell r="I21">
            <v>3.7427907426132809</v>
          </cell>
          <cell r="J21">
            <v>108125.7938100933</v>
          </cell>
          <cell r="K21">
            <v>0.79275331980960217</v>
          </cell>
          <cell r="L21">
            <v>30</v>
          </cell>
          <cell r="M21">
            <v>141.68222126437956</v>
          </cell>
        </row>
        <row r="22">
          <cell r="D22">
            <v>42907</v>
          </cell>
          <cell r="E22">
            <v>38471.917000000001</v>
          </cell>
          <cell r="F22">
            <v>0</v>
          </cell>
          <cell r="G22">
            <v>38471.917000000001</v>
          </cell>
          <cell r="H22">
            <v>22901.916749999989</v>
          </cell>
          <cell r="I22">
            <v>1.6798557701507677</v>
          </cell>
          <cell r="J22">
            <v>108125.7938100933</v>
          </cell>
          <cell r="K22">
            <v>0.35580702480270471</v>
          </cell>
          <cell r="L22">
            <v>30</v>
          </cell>
          <cell r="M22">
            <v>141.68222126437956</v>
          </cell>
        </row>
        <row r="23">
          <cell r="D23">
            <v>42908</v>
          </cell>
          <cell r="E23">
            <v>46273.623</v>
          </cell>
          <cell r="F23">
            <v>0</v>
          </cell>
          <cell r="G23">
            <v>46273.623</v>
          </cell>
          <cell r="H23">
            <v>22901.916749999989</v>
          </cell>
          <cell r="I23">
            <v>2.0205131083624264</v>
          </cell>
          <cell r="J23">
            <v>108125.7938100933</v>
          </cell>
          <cell r="K23">
            <v>0.42796100143572274</v>
          </cell>
          <cell r="L23">
            <v>30</v>
          </cell>
          <cell r="M23">
            <v>141.68222126437956</v>
          </cell>
        </row>
        <row r="24">
          <cell r="D24">
            <v>42909</v>
          </cell>
          <cell r="E24">
            <v>65719.126999999993</v>
          </cell>
          <cell r="F24">
            <v>0</v>
          </cell>
          <cell r="G24">
            <v>65719.126999999993</v>
          </cell>
          <cell r="H24">
            <v>22901.916749999989</v>
          </cell>
          <cell r="I24">
            <v>2.869590686115826</v>
          </cell>
          <cell r="J24">
            <v>108125.7938100933</v>
          </cell>
          <cell r="K24">
            <v>0.60780249267280073</v>
          </cell>
          <cell r="L24">
            <v>30</v>
          </cell>
          <cell r="M24">
            <v>141.68222126437956</v>
          </cell>
        </row>
        <row r="25">
          <cell r="D25">
            <v>42910</v>
          </cell>
          <cell r="E25">
            <v>86408.267999999996</v>
          </cell>
          <cell r="F25">
            <v>0</v>
          </cell>
          <cell r="G25">
            <v>86408.267999999996</v>
          </cell>
          <cell r="H25">
            <v>22901.916749999989</v>
          </cell>
          <cell r="I25">
            <v>3.7729710112582624</v>
          </cell>
          <cell r="J25">
            <v>108125.7938100933</v>
          </cell>
          <cell r="K25">
            <v>0.7991457445553013</v>
          </cell>
          <cell r="L25">
            <v>30</v>
          </cell>
          <cell r="M25">
            <v>141.68222126437956</v>
          </cell>
        </row>
        <row r="26">
          <cell r="D26">
            <v>42911</v>
          </cell>
          <cell r="E26">
            <v>86110.013000000006</v>
          </cell>
          <cell r="F26">
            <v>0</v>
          </cell>
          <cell r="G26">
            <v>86110.013000000006</v>
          </cell>
          <cell r="H26">
            <v>22901.916749999989</v>
          </cell>
          <cell r="I26">
            <v>3.7599478654990763</v>
          </cell>
          <cell r="J26">
            <v>108125.7938100933</v>
          </cell>
          <cell r="K26">
            <v>0.79638733706075071</v>
          </cell>
          <cell r="L26">
            <v>30</v>
          </cell>
          <cell r="M26">
            <v>141.68222126437956</v>
          </cell>
        </row>
        <row r="27">
          <cell r="D27">
            <v>42912</v>
          </cell>
          <cell r="E27">
            <v>65060.938000000002</v>
          </cell>
          <cell r="F27">
            <v>0</v>
          </cell>
          <cell r="G27">
            <v>65060.938000000002</v>
          </cell>
          <cell r="H27">
            <v>22901.916749999989</v>
          </cell>
          <cell r="I27">
            <v>2.8408512139054927</v>
          </cell>
          <cell r="J27">
            <v>108125.7938100933</v>
          </cell>
          <cell r="K27">
            <v>0.60171524025312373</v>
          </cell>
          <cell r="L27">
            <v>30</v>
          </cell>
          <cell r="M27">
            <v>141.68222126437956</v>
          </cell>
        </row>
        <row r="28">
          <cell r="D28">
            <v>42913</v>
          </cell>
          <cell r="E28">
            <v>158066.13699999999</v>
          </cell>
          <cell r="F28">
            <v>0</v>
          </cell>
          <cell r="G28">
            <v>158066.13699999999</v>
          </cell>
          <cell r="H28">
            <v>22901.916749999989</v>
          </cell>
          <cell r="I28">
            <v>6.9018737045230099</v>
          </cell>
          <cell r="J28">
            <v>108125.7938100933</v>
          </cell>
          <cell r="K28">
            <v>1.4618726154983832</v>
          </cell>
          <cell r="L28">
            <v>30</v>
          </cell>
          <cell r="M28">
            <v>141.68222126437956</v>
          </cell>
        </row>
        <row r="29">
          <cell r="D29">
            <v>42914</v>
          </cell>
          <cell r="E29">
            <v>297683.26</v>
          </cell>
          <cell r="F29">
            <v>0</v>
          </cell>
          <cell r="G29">
            <v>297683.26</v>
          </cell>
          <cell r="H29">
            <v>22901.916749999989</v>
          </cell>
          <cell r="I29">
            <v>12.998181036528313</v>
          </cell>
          <cell r="J29">
            <v>108125.7938100933</v>
          </cell>
          <cell r="K29">
            <v>2.7531197645849046</v>
          </cell>
          <cell r="L29">
            <v>30</v>
          </cell>
          <cell r="M29">
            <v>141.68222126437956</v>
          </cell>
        </row>
        <row r="30">
          <cell r="D30">
            <v>42915</v>
          </cell>
          <cell r="E30">
            <v>232760.448</v>
          </cell>
          <cell r="F30">
            <v>0</v>
          </cell>
          <cell r="G30">
            <v>232760.448</v>
          </cell>
          <cell r="H30">
            <v>22901.916749999989</v>
          </cell>
          <cell r="I30">
            <v>10.163361020863029</v>
          </cell>
          <cell r="J30">
            <v>108125.7938100933</v>
          </cell>
          <cell r="K30">
            <v>2.1526819808491648</v>
          </cell>
          <cell r="L30">
            <v>30</v>
          </cell>
          <cell r="M30">
            <v>141.68222126437956</v>
          </cell>
        </row>
        <row r="31">
          <cell r="D31">
            <v>42916</v>
          </cell>
          <cell r="E31">
            <v>172264.77</v>
          </cell>
          <cell r="F31">
            <v>0</v>
          </cell>
          <cell r="G31">
            <v>172264.77</v>
          </cell>
          <cell r="H31">
            <v>22901.905749999987</v>
          </cell>
          <cell r="I31">
            <v>7.521853066747517</v>
          </cell>
          <cell r="J31">
            <v>108125.7938100933</v>
          </cell>
          <cell r="K31">
            <v>1.5931884884244842</v>
          </cell>
          <cell r="L31">
            <v>30</v>
          </cell>
          <cell r="M31">
            <v>141.68222126437956</v>
          </cell>
        </row>
        <row r="32">
          <cell r="D32">
            <v>42917</v>
          </cell>
          <cell r="E32">
            <v>131697.33300000001</v>
          </cell>
          <cell r="F32">
            <v>1941.199951171875</v>
          </cell>
          <cell r="G32">
            <v>133638.53295117189</v>
          </cell>
          <cell r="H32">
            <v>22901.905749999987</v>
          </cell>
          <cell r="I32">
            <v>5.8352581837505797</v>
          </cell>
          <cell r="J32">
            <v>104654.64138251802</v>
          </cell>
          <cell r="K32">
            <v>1.2769479803835577</v>
          </cell>
          <cell r="L32">
            <v>31</v>
          </cell>
          <cell r="M32">
            <v>141.7049369259322</v>
          </cell>
        </row>
        <row r="33">
          <cell r="D33">
            <v>42918</v>
          </cell>
          <cell r="E33">
            <v>151851.08600000001</v>
          </cell>
          <cell r="F33">
            <v>2922.800048828125</v>
          </cell>
          <cell r="G33">
            <v>154773.88604882814</v>
          </cell>
          <cell r="H33">
            <v>22901.905749999987</v>
          </cell>
          <cell r="I33">
            <v>6.7581225657968753</v>
          </cell>
          <cell r="J33">
            <v>104654.64138251802</v>
          </cell>
          <cell r="K33">
            <v>1.4789013081906395</v>
          </cell>
          <cell r="L33">
            <v>31</v>
          </cell>
          <cell r="M33">
            <v>141.7049369259322</v>
          </cell>
        </row>
        <row r="34">
          <cell r="D34">
            <v>42919</v>
          </cell>
          <cell r="E34">
            <v>123717.17600000001</v>
          </cell>
          <cell r="F34">
            <v>0</v>
          </cell>
          <cell r="G34">
            <v>123717.17600000001</v>
          </cell>
          <cell r="H34">
            <v>22901.905749999987</v>
          </cell>
          <cell r="I34">
            <v>5.4020472073595913</v>
          </cell>
          <cell r="J34">
            <v>104654.64138251802</v>
          </cell>
          <cell r="K34">
            <v>1.1821470540213066</v>
          </cell>
          <cell r="L34">
            <v>31</v>
          </cell>
          <cell r="M34">
            <v>141.7049369259322</v>
          </cell>
        </row>
        <row r="35">
          <cell r="D35">
            <v>42920</v>
          </cell>
          <cell r="E35">
            <v>128011.01300000001</v>
          </cell>
          <cell r="F35">
            <v>18.600000381469727</v>
          </cell>
          <cell r="G35">
            <v>128029.61300038148</v>
          </cell>
          <cell r="H35">
            <v>22901.905749999987</v>
          </cell>
          <cell r="I35">
            <v>5.5903475631228439</v>
          </cell>
          <cell r="J35">
            <v>104654.64138251802</v>
          </cell>
          <cell r="K35">
            <v>1.2233534156638763</v>
          </cell>
          <cell r="L35">
            <v>31</v>
          </cell>
          <cell r="M35">
            <v>141.7049369259322</v>
          </cell>
        </row>
        <row r="36">
          <cell r="D36">
            <v>42921</v>
          </cell>
          <cell r="E36">
            <v>115253.25900000001</v>
          </cell>
          <cell r="F36">
            <v>45.799999237060547</v>
          </cell>
          <cell r="G36">
            <v>115299.05899923707</v>
          </cell>
          <cell r="H36">
            <v>22901.905749999987</v>
          </cell>
          <cell r="I36">
            <v>5.0344744344796339</v>
          </cell>
          <cell r="J36">
            <v>104654.64138251802</v>
          </cell>
          <cell r="K36">
            <v>1.1017099430670558</v>
          </cell>
          <cell r="L36">
            <v>31</v>
          </cell>
          <cell r="M36">
            <v>141.7049369259322</v>
          </cell>
        </row>
        <row r="37">
          <cell r="D37">
            <v>42922</v>
          </cell>
          <cell r="E37">
            <v>125839.76300000001</v>
          </cell>
          <cell r="F37">
            <v>47.099998474121094</v>
          </cell>
          <cell r="G37">
            <v>125886.86299847413</v>
          </cell>
          <cell r="H37">
            <v>22901.905749999987</v>
          </cell>
          <cell r="I37">
            <v>5.4967854803294784</v>
          </cell>
          <cell r="J37">
            <v>104654.64138251802</v>
          </cell>
          <cell r="K37">
            <v>1.2028789295483919</v>
          </cell>
          <cell r="L37">
            <v>31</v>
          </cell>
          <cell r="M37">
            <v>141.7049369259322</v>
          </cell>
        </row>
        <row r="38">
          <cell r="D38">
            <v>42923</v>
          </cell>
          <cell r="E38">
            <v>122376.07</v>
          </cell>
          <cell r="F38">
            <v>0</v>
          </cell>
          <cell r="G38">
            <v>122376.07</v>
          </cell>
          <cell r="H38">
            <v>22901.905749999987</v>
          </cell>
          <cell r="I38">
            <v>5.3434884998598893</v>
          </cell>
          <cell r="J38">
            <v>104654.64138251802</v>
          </cell>
          <cell r="K38">
            <v>1.1693324670877163</v>
          </cell>
          <cell r="L38">
            <v>31</v>
          </cell>
          <cell r="M38">
            <v>141.7049369259322</v>
          </cell>
        </row>
        <row r="39">
          <cell r="D39">
            <v>42924</v>
          </cell>
          <cell r="E39">
            <v>94505.404999999999</v>
          </cell>
          <cell r="F39">
            <v>0</v>
          </cell>
          <cell r="G39">
            <v>94505.404999999999</v>
          </cell>
          <cell r="H39">
            <v>22901.905749999987</v>
          </cell>
          <cell r="I39">
            <v>4.1265301687830087</v>
          </cell>
          <cell r="J39">
            <v>104654.64138251802</v>
          </cell>
          <cell r="K39">
            <v>0.9030216314494639</v>
          </cell>
          <cell r="L39">
            <v>31</v>
          </cell>
          <cell r="M39">
            <v>141.7049369259322</v>
          </cell>
        </row>
        <row r="40">
          <cell r="D40">
            <v>42925</v>
          </cell>
          <cell r="E40">
            <v>55618.652999999998</v>
          </cell>
          <cell r="F40">
            <v>0</v>
          </cell>
          <cell r="G40">
            <v>55618.652999999998</v>
          </cell>
          <cell r="H40">
            <v>22901.905749999987</v>
          </cell>
          <cell r="I40">
            <v>2.4285600336993802</v>
          </cell>
          <cell r="J40">
            <v>104654.64138251802</v>
          </cell>
          <cell r="K40">
            <v>0.53144946335166354</v>
          </cell>
          <cell r="L40">
            <v>31</v>
          </cell>
          <cell r="M40">
            <v>141.7049369259322</v>
          </cell>
        </row>
        <row r="41">
          <cell r="D41">
            <v>42926</v>
          </cell>
          <cell r="E41">
            <v>84052.9</v>
          </cell>
          <cell r="F41">
            <v>50.099998474121094</v>
          </cell>
          <cell r="G41">
            <v>84102.999998474115</v>
          </cell>
          <cell r="H41">
            <v>22901.905749999987</v>
          </cell>
          <cell r="I41">
            <v>3.6723144753346197</v>
          </cell>
          <cell r="J41">
            <v>104654.64138251802</v>
          </cell>
          <cell r="K41">
            <v>0.80362417650521001</v>
          </cell>
          <cell r="L41">
            <v>31</v>
          </cell>
          <cell r="M41">
            <v>141.7049369259322</v>
          </cell>
        </row>
        <row r="42">
          <cell r="D42">
            <v>42927</v>
          </cell>
          <cell r="E42">
            <v>47217.712</v>
          </cell>
          <cell r="F42">
            <v>0</v>
          </cell>
          <cell r="G42">
            <v>47217.712</v>
          </cell>
          <cell r="H42">
            <v>22901.905749999987</v>
          </cell>
          <cell r="I42">
            <v>2.0617372421070255</v>
          </cell>
          <cell r="J42">
            <v>104654.64138251802</v>
          </cell>
          <cell r="K42">
            <v>0.45117647317157072</v>
          </cell>
          <cell r="L42">
            <v>31</v>
          </cell>
          <cell r="M42">
            <v>141.7049369259322</v>
          </cell>
        </row>
        <row r="43">
          <cell r="D43">
            <v>42928</v>
          </cell>
          <cell r="E43">
            <v>55235.311999999998</v>
          </cell>
          <cell r="F43">
            <v>3.9000000953674316</v>
          </cell>
          <cell r="G43">
            <v>55239.212000095366</v>
          </cell>
          <cell r="H43">
            <v>22901.905749999987</v>
          </cell>
          <cell r="I43">
            <v>2.4119919365267406</v>
          </cell>
          <cell r="J43">
            <v>104654.64138251802</v>
          </cell>
          <cell r="K43">
            <v>0.52782381431314873</v>
          </cell>
          <cell r="L43">
            <v>31</v>
          </cell>
          <cell r="M43">
            <v>141.7049369259322</v>
          </cell>
        </row>
        <row r="44">
          <cell r="D44">
            <v>42929</v>
          </cell>
          <cell r="E44">
            <v>78695.095000000001</v>
          </cell>
          <cell r="F44">
            <v>3.5999999046325684</v>
          </cell>
          <cell r="G44">
            <v>78698.694999904634</v>
          </cell>
          <cell r="H44">
            <v>22901.905749999987</v>
          </cell>
          <cell r="I44">
            <v>3.4363382619328382</v>
          </cell>
          <cell r="J44">
            <v>104654.64138251802</v>
          </cell>
          <cell r="K44">
            <v>0.75198475634020767</v>
          </cell>
          <cell r="L44">
            <v>31</v>
          </cell>
          <cell r="M44">
            <v>141.7049369259322</v>
          </cell>
        </row>
        <row r="45">
          <cell r="D45">
            <v>42930</v>
          </cell>
          <cell r="E45">
            <v>160222.93100000001</v>
          </cell>
          <cell r="F45">
            <v>10.300000190734863</v>
          </cell>
          <cell r="G45">
            <v>160233.23100019075</v>
          </cell>
          <cell r="H45">
            <v>22901.905749999987</v>
          </cell>
          <cell r="I45">
            <v>6.9965020705838352</v>
          </cell>
          <cell r="J45">
            <v>104654.64138251802</v>
          </cell>
          <cell r="K45">
            <v>1.5310666482008204</v>
          </cell>
          <cell r="L45">
            <v>31</v>
          </cell>
          <cell r="M45">
            <v>141.7049369259322</v>
          </cell>
        </row>
        <row r="46">
          <cell r="D46">
            <v>42931</v>
          </cell>
          <cell r="E46">
            <v>162740.43799999999</v>
          </cell>
          <cell r="F46">
            <v>0</v>
          </cell>
          <cell r="G46">
            <v>162740.43799999999</v>
          </cell>
          <cell r="H46">
            <v>22901.905749999987</v>
          </cell>
          <cell r="I46">
            <v>7.1059779817668707</v>
          </cell>
          <cell r="J46">
            <v>104654.64138251802</v>
          </cell>
          <cell r="K46">
            <v>1.5550236076503807</v>
          </cell>
          <cell r="L46">
            <v>31</v>
          </cell>
          <cell r="M46">
            <v>141.7049369259322</v>
          </cell>
        </row>
        <row r="47">
          <cell r="D47">
            <v>42932</v>
          </cell>
          <cell r="E47">
            <v>131306.679</v>
          </cell>
          <cell r="F47">
            <v>0</v>
          </cell>
          <cell r="G47">
            <v>131306.679</v>
          </cell>
          <cell r="H47">
            <v>22901.905749999987</v>
          </cell>
          <cell r="I47">
            <v>5.7334389737413041</v>
          </cell>
          <cell r="J47">
            <v>104654.64138251802</v>
          </cell>
          <cell r="K47">
            <v>1.2546665610373402</v>
          </cell>
          <cell r="L47">
            <v>31</v>
          </cell>
          <cell r="M47">
            <v>141.7049369259322</v>
          </cell>
        </row>
        <row r="48">
          <cell r="D48">
            <v>42933</v>
          </cell>
          <cell r="E48">
            <v>157405.28200000001</v>
          </cell>
          <cell r="F48">
            <v>587.5999755859375</v>
          </cell>
          <cell r="G48">
            <v>157992.88197558594</v>
          </cell>
          <cell r="H48">
            <v>22901.905749999987</v>
          </cell>
          <cell r="I48">
            <v>6.8986783763873465</v>
          </cell>
          <cell r="J48">
            <v>104654.64138251802</v>
          </cell>
          <cell r="K48">
            <v>1.5096595802006902</v>
          </cell>
          <cell r="L48">
            <v>31</v>
          </cell>
          <cell r="M48">
            <v>141.7049369259322</v>
          </cell>
        </row>
        <row r="49">
          <cell r="D49">
            <v>42934</v>
          </cell>
          <cell r="E49">
            <v>191608.43700000001</v>
          </cell>
          <cell r="F49">
            <v>959.5</v>
          </cell>
          <cell r="G49">
            <v>192567.93700000001</v>
          </cell>
          <cell r="H49">
            <v>22901.905749999987</v>
          </cell>
          <cell r="I49">
            <v>8.4083804685118881</v>
          </cell>
          <cell r="J49">
            <v>104654.64138251802</v>
          </cell>
          <cell r="K49">
            <v>1.8400324577689242</v>
          </cell>
          <cell r="L49">
            <v>31</v>
          </cell>
          <cell r="M49">
            <v>141.7049369259322</v>
          </cell>
        </row>
        <row r="50">
          <cell r="D50">
            <v>42935</v>
          </cell>
          <cell r="E50">
            <v>137692.17199999999</v>
          </cell>
          <cell r="F50">
            <v>320.60000610351563</v>
          </cell>
          <cell r="G50">
            <v>138012.77200610351</v>
          </cell>
          <cell r="H50">
            <v>22901.905749999987</v>
          </cell>
          <cell r="I50">
            <v>6.0262570946133414</v>
          </cell>
          <cell r="J50">
            <v>104654.64138251802</v>
          </cell>
          <cell r="K50">
            <v>1.318744875362573</v>
          </cell>
          <cell r="L50">
            <v>31</v>
          </cell>
          <cell r="M50">
            <v>141.7049369259322</v>
          </cell>
        </row>
        <row r="51">
          <cell r="D51">
            <v>42936</v>
          </cell>
          <cell r="E51">
            <v>98697.054000000004</v>
          </cell>
          <cell r="F51">
            <v>0</v>
          </cell>
          <cell r="G51">
            <v>98697.054000000004</v>
          </cell>
          <cell r="H51">
            <v>22901.905749999987</v>
          </cell>
          <cell r="I51">
            <v>4.309556378293979</v>
          </cell>
          <cell r="J51">
            <v>104654.64138251802</v>
          </cell>
          <cell r="K51">
            <v>0.94307383500801711</v>
          </cell>
          <cell r="L51">
            <v>31</v>
          </cell>
          <cell r="M51">
            <v>141.7049369259322</v>
          </cell>
        </row>
        <row r="52">
          <cell r="D52">
            <v>42937</v>
          </cell>
          <cell r="E52">
            <v>81284.122000000003</v>
          </cell>
          <cell r="F52">
            <v>0</v>
          </cell>
          <cell r="G52">
            <v>81284.122000000003</v>
          </cell>
          <cell r="H52">
            <v>22901.905749999987</v>
          </cell>
          <cell r="I52">
            <v>3.5492296094179867</v>
          </cell>
          <cell r="J52">
            <v>104654.64138251802</v>
          </cell>
          <cell r="K52">
            <v>0.77668912650421695</v>
          </cell>
          <cell r="L52">
            <v>31</v>
          </cell>
          <cell r="M52">
            <v>141.7049369259322</v>
          </cell>
        </row>
        <row r="53">
          <cell r="D53">
            <v>42938</v>
          </cell>
          <cell r="E53">
            <v>65720.657000000007</v>
          </cell>
          <cell r="F53">
            <v>0</v>
          </cell>
          <cell r="G53">
            <v>65720.657000000007</v>
          </cell>
          <cell r="H53">
            <v>22901.905749999987</v>
          </cell>
          <cell r="I53">
            <v>2.8696588710745194</v>
          </cell>
          <cell r="J53">
            <v>104654.64138251802</v>
          </cell>
          <cell r="K53">
            <v>0.62797651524873777</v>
          </cell>
          <cell r="L53">
            <v>31</v>
          </cell>
          <cell r="M53">
            <v>141.7049369259322</v>
          </cell>
        </row>
        <row r="54">
          <cell r="D54">
            <v>42939</v>
          </cell>
          <cell r="E54">
            <v>74169.274000000005</v>
          </cell>
          <cell r="F54">
            <v>0</v>
          </cell>
          <cell r="G54">
            <v>74169.274000000005</v>
          </cell>
          <cell r="H54">
            <v>22901.905749999987</v>
          </cell>
          <cell r="I54">
            <v>3.238563410820082</v>
          </cell>
          <cell r="J54">
            <v>104654.64138251802</v>
          </cell>
          <cell r="K54">
            <v>0.70870506095288743</v>
          </cell>
          <cell r="L54">
            <v>31</v>
          </cell>
          <cell r="M54">
            <v>141.7049369259322</v>
          </cell>
        </row>
        <row r="55">
          <cell r="D55">
            <v>42940</v>
          </cell>
          <cell r="E55">
            <v>139145.34299999999</v>
          </cell>
          <cell r="F55">
            <v>824.20001220703125</v>
          </cell>
          <cell r="G55">
            <v>139969.54301220702</v>
          </cell>
          <cell r="H55">
            <v>22901.905749999987</v>
          </cell>
          <cell r="I55">
            <v>6.1116984996852111</v>
          </cell>
          <cell r="J55">
            <v>104654.64138251802</v>
          </cell>
          <cell r="K55">
            <v>1.3374422879211945</v>
          </cell>
          <cell r="L55">
            <v>31</v>
          </cell>
          <cell r="M55">
            <v>141.7049369259322</v>
          </cell>
        </row>
        <row r="56">
          <cell r="D56">
            <v>42941</v>
          </cell>
          <cell r="E56">
            <v>148751.516</v>
          </cell>
          <cell r="F56">
            <v>753.5999755859375</v>
          </cell>
          <cell r="G56">
            <v>149505.11597558594</v>
          </cell>
          <cell r="H56">
            <v>22901.905749999987</v>
          </cell>
          <cell r="I56">
            <v>6.5280644155819223</v>
          </cell>
          <cell r="J56">
            <v>104654.64138251802</v>
          </cell>
          <cell r="K56">
            <v>1.4285569564864034</v>
          </cell>
          <cell r="L56">
            <v>31</v>
          </cell>
          <cell r="M56">
            <v>141.7049369259322</v>
          </cell>
        </row>
        <row r="57">
          <cell r="D57">
            <v>42942</v>
          </cell>
          <cell r="E57">
            <v>69528.976999999999</v>
          </cell>
          <cell r="F57">
            <v>573.20001220703125</v>
          </cell>
          <cell r="G57">
            <v>70102.17701220703</v>
          </cell>
          <cell r="H57">
            <v>22901.905749999987</v>
          </cell>
          <cell r="I57">
            <v>3.0609757012124228</v>
          </cell>
          <cell r="J57">
            <v>104654.64138251802</v>
          </cell>
          <cell r="K57">
            <v>0.66984298150695509</v>
          </cell>
          <cell r="L57">
            <v>31</v>
          </cell>
          <cell r="M57">
            <v>141.7049369259322</v>
          </cell>
        </row>
        <row r="58">
          <cell r="D58">
            <v>42943</v>
          </cell>
          <cell r="E58">
            <v>54705.207999999999</v>
          </cell>
          <cell r="F58">
            <v>66.100000001490116</v>
          </cell>
          <cell r="G58">
            <v>54771.308000001489</v>
          </cell>
          <cell r="H58">
            <v>22901.905749999987</v>
          </cell>
          <cell r="I58">
            <v>2.391561147700624</v>
          </cell>
          <cell r="J58">
            <v>104654.64138251802</v>
          </cell>
          <cell r="K58">
            <v>0.52335288025888482</v>
          </cell>
          <cell r="L58">
            <v>31</v>
          </cell>
          <cell r="M58">
            <v>141.7049369259322</v>
          </cell>
        </row>
        <row r="59">
          <cell r="D59">
            <v>42944</v>
          </cell>
          <cell r="E59">
            <v>60104.002</v>
          </cell>
          <cell r="F59">
            <v>0</v>
          </cell>
          <cell r="G59">
            <v>60104.002</v>
          </cell>
          <cell r="H59">
            <v>22901.905749999987</v>
          </cell>
          <cell r="I59">
            <v>2.6244105034796084</v>
          </cell>
          <cell r="J59">
            <v>104654.64138251802</v>
          </cell>
          <cell r="K59">
            <v>0.57430804029337623</v>
          </cell>
          <cell r="L59">
            <v>31</v>
          </cell>
          <cell r="M59">
            <v>141.7049369259322</v>
          </cell>
        </row>
        <row r="60">
          <cell r="D60">
            <v>42945</v>
          </cell>
          <cell r="E60">
            <v>103101.16499999999</v>
          </cell>
          <cell r="F60">
            <v>128.5</v>
          </cell>
          <cell r="G60">
            <v>103229.66499999999</v>
          </cell>
          <cell r="H60">
            <v>22901.905749999987</v>
          </cell>
          <cell r="I60">
            <v>4.5074705191291802</v>
          </cell>
          <cell r="J60">
            <v>104654.64138251802</v>
          </cell>
          <cell r="K60">
            <v>0.98638401160527922</v>
          </cell>
          <cell r="L60">
            <v>31</v>
          </cell>
          <cell r="M60">
            <v>141.7049369259322</v>
          </cell>
        </row>
        <row r="61">
          <cell r="D61">
            <v>42946</v>
          </cell>
          <cell r="E61">
            <v>89476.907000000007</v>
          </cell>
          <cell r="F61">
            <v>29.399999618530273</v>
          </cell>
          <cell r="G61">
            <v>89506.306999618537</v>
          </cell>
          <cell r="H61">
            <v>22901.905749999987</v>
          </cell>
          <cell r="I61">
            <v>3.9082471116893225</v>
          </cell>
          <cell r="J61">
            <v>104654.64138251802</v>
          </cell>
          <cell r="K61">
            <v>0.85525406056735165</v>
          </cell>
          <cell r="L61">
            <v>31</v>
          </cell>
          <cell r="M61">
            <v>141.7049369259322</v>
          </cell>
        </row>
        <row r="62">
          <cell r="D62">
            <v>42947</v>
          </cell>
          <cell r="E62">
            <v>97058.077999999994</v>
          </cell>
          <cell r="F62">
            <v>0</v>
          </cell>
          <cell r="G62">
            <v>97058.077999999994</v>
          </cell>
          <cell r="H62">
            <v>22901.905749999987</v>
          </cell>
          <cell r="I62">
            <v>4.2379913296080192</v>
          </cell>
          <cell r="J62">
            <v>104654.64138251802</v>
          </cell>
          <cell r="K62">
            <v>0.92741302934905478</v>
          </cell>
          <cell r="L62">
            <v>31</v>
          </cell>
          <cell r="M62">
            <v>141.7049369259322</v>
          </cell>
        </row>
        <row r="63">
          <cell r="D63">
            <v>42948</v>
          </cell>
          <cell r="E63">
            <v>59459.065000000002</v>
          </cell>
          <cell r="F63">
            <v>35.400001525878906</v>
          </cell>
          <cell r="G63">
            <v>59494.465001525881</v>
          </cell>
          <cell r="H63">
            <v>22901.905749999987</v>
          </cell>
          <cell r="I63">
            <v>2.5977953822260367</v>
          </cell>
          <cell r="J63">
            <v>105292.99594390199</v>
          </cell>
          <cell r="K63">
            <v>0.56503725122631465</v>
          </cell>
          <cell r="L63">
            <v>31</v>
          </cell>
          <cell r="M63">
            <v>142.56928457131437</v>
          </cell>
        </row>
        <row r="64">
          <cell r="D64">
            <v>42949</v>
          </cell>
          <cell r="E64">
            <v>77015.298999999999</v>
          </cell>
          <cell r="F64">
            <v>168.79999694824218</v>
          </cell>
          <cell r="G64">
            <v>77184.098996948247</v>
          </cell>
          <cell r="H64">
            <v>22901.905749999987</v>
          </cell>
          <cell r="I64">
            <v>3.3702042021960681</v>
          </cell>
          <cell r="J64">
            <v>105292.99594390199</v>
          </cell>
          <cell r="K64">
            <v>0.73304115155076788</v>
          </cell>
          <cell r="L64">
            <v>31</v>
          </cell>
          <cell r="M64">
            <v>142.56928457131437</v>
          </cell>
        </row>
        <row r="65">
          <cell r="D65">
            <v>42950</v>
          </cell>
          <cell r="E65">
            <v>56056.171000000002</v>
          </cell>
          <cell r="F65">
            <v>11.5</v>
          </cell>
          <cell r="G65">
            <v>56067.671000000002</v>
          </cell>
          <cell r="H65">
            <v>22901.905749999987</v>
          </cell>
          <cell r="I65">
            <v>2.4481661749917922</v>
          </cell>
          <cell r="J65">
            <v>105292.99594390199</v>
          </cell>
          <cell r="K65">
            <v>0.5324919335553121</v>
          </cell>
          <cell r="L65">
            <v>31</v>
          </cell>
          <cell r="M65">
            <v>142.56928457131437</v>
          </cell>
        </row>
        <row r="66">
          <cell r="D66">
            <v>42951</v>
          </cell>
          <cell r="E66">
            <v>64724.072</v>
          </cell>
          <cell r="F66">
            <v>0</v>
          </cell>
          <cell r="G66">
            <v>64724.072</v>
          </cell>
          <cell r="H66">
            <v>22901.905749999987</v>
          </cell>
          <cell r="I66">
            <v>2.8261434968135801</v>
          </cell>
          <cell r="J66">
            <v>105292.99594390199</v>
          </cell>
          <cell r="K66">
            <v>0.6147044389779136</v>
          </cell>
          <cell r="L66">
            <v>31</v>
          </cell>
          <cell r="M66">
            <v>142.56928457131437</v>
          </cell>
        </row>
        <row r="67">
          <cell r="D67">
            <v>42952</v>
          </cell>
          <cell r="E67">
            <v>137113.109</v>
          </cell>
          <cell r="F67">
            <v>0</v>
          </cell>
          <cell r="G67">
            <v>137113.109</v>
          </cell>
          <cell r="H67">
            <v>22901.905749999987</v>
          </cell>
          <cell r="I67">
            <v>5.9869737696392393</v>
          </cell>
          <cell r="J67">
            <v>105292.99594390199</v>
          </cell>
          <cell r="K67">
            <v>1.3022054104439305</v>
          </cell>
          <cell r="L67">
            <v>31</v>
          </cell>
          <cell r="M67">
            <v>142.56928457131437</v>
          </cell>
        </row>
        <row r="68">
          <cell r="D68">
            <v>42953</v>
          </cell>
          <cell r="E68">
            <v>184905.19099999999</v>
          </cell>
          <cell r="F68">
            <v>27.299999237060547</v>
          </cell>
          <cell r="G68">
            <v>184932.49099923705</v>
          </cell>
          <cell r="H68">
            <v>22901.905749999987</v>
          </cell>
          <cell r="I68">
            <v>8.0749826245022049</v>
          </cell>
          <cell r="J68">
            <v>105292.99594390199</v>
          </cell>
          <cell r="K68">
            <v>1.7563608038825811</v>
          </cell>
          <cell r="L68">
            <v>31</v>
          </cell>
          <cell r="M68">
            <v>142.56928457131437</v>
          </cell>
        </row>
        <row r="69">
          <cell r="D69">
            <v>42954</v>
          </cell>
          <cell r="E69">
            <v>127809.586</v>
          </cell>
          <cell r="F69">
            <v>52.599998474121094</v>
          </cell>
          <cell r="G69">
            <v>127862.18599847412</v>
          </cell>
          <cell r="H69">
            <v>22901.905749999987</v>
          </cell>
          <cell r="I69">
            <v>5.5830369487252902</v>
          </cell>
          <cell r="J69">
            <v>105292.99594390199</v>
          </cell>
          <cell r="K69">
            <v>1.2143465465318941</v>
          </cell>
          <cell r="L69">
            <v>31</v>
          </cell>
          <cell r="M69">
            <v>142.56928457131437</v>
          </cell>
        </row>
        <row r="70">
          <cell r="D70">
            <v>42955</v>
          </cell>
          <cell r="E70">
            <v>154147.40900000001</v>
          </cell>
          <cell r="F70">
            <v>0</v>
          </cell>
          <cell r="G70">
            <v>154147.40900000001</v>
          </cell>
          <cell r="H70">
            <v>22901.905749999987</v>
          </cell>
          <cell r="I70">
            <v>6.7307677659096168</v>
          </cell>
          <cell r="J70">
            <v>105292.99594390199</v>
          </cell>
          <cell r="K70">
            <v>1.4639854020501675</v>
          </cell>
          <cell r="L70">
            <v>31</v>
          </cell>
          <cell r="M70">
            <v>142.56928457131437</v>
          </cell>
        </row>
        <row r="71">
          <cell r="D71">
            <v>42956</v>
          </cell>
          <cell r="E71">
            <v>160445.92800000001</v>
          </cell>
          <cell r="F71">
            <v>0</v>
          </cell>
          <cell r="G71">
            <v>160445.92800000001</v>
          </cell>
          <cell r="H71">
            <v>22901.905749999987</v>
          </cell>
          <cell r="I71">
            <v>7.0057893762836789</v>
          </cell>
          <cell r="J71">
            <v>105292.99594390199</v>
          </cell>
          <cell r="K71">
            <v>1.5238043761760034</v>
          </cell>
          <cell r="L71">
            <v>31</v>
          </cell>
          <cell r="M71">
            <v>142.56928457131437</v>
          </cell>
        </row>
        <row r="72">
          <cell r="D72">
            <v>42957</v>
          </cell>
          <cell r="E72">
            <v>189290.489</v>
          </cell>
          <cell r="F72">
            <v>197.39999389648438</v>
          </cell>
          <cell r="G72">
            <v>189487.88899389649</v>
          </cell>
          <cell r="H72">
            <v>22901.905749999987</v>
          </cell>
          <cell r="I72">
            <v>8.2738917478034164</v>
          </cell>
          <cell r="J72">
            <v>105292.99594390199</v>
          </cell>
          <cell r="K72">
            <v>1.7996248211500399</v>
          </cell>
          <cell r="L72">
            <v>31</v>
          </cell>
          <cell r="M72">
            <v>142.56928457131437</v>
          </cell>
        </row>
        <row r="73">
          <cell r="D73">
            <v>42958</v>
          </cell>
          <cell r="E73">
            <v>148645.83600000001</v>
          </cell>
          <cell r="F73">
            <v>0</v>
          </cell>
          <cell r="G73">
            <v>148645.83600000001</v>
          </cell>
          <cell r="H73">
            <v>22901.905749999987</v>
          </cell>
          <cell r="I73">
            <v>6.4905443949790111</v>
          </cell>
          <cell r="J73">
            <v>105292.99594390199</v>
          </cell>
          <cell r="K73">
            <v>1.4117352694494092</v>
          </cell>
          <cell r="L73">
            <v>31</v>
          </cell>
          <cell r="M73">
            <v>142.56928457131437</v>
          </cell>
        </row>
        <row r="74">
          <cell r="D74">
            <v>42959</v>
          </cell>
          <cell r="E74">
            <v>108696.022</v>
          </cell>
          <cell r="F74">
            <v>0</v>
          </cell>
          <cell r="G74">
            <v>108696.022</v>
          </cell>
          <cell r="H74">
            <v>22901.905749999987</v>
          </cell>
          <cell r="I74">
            <v>4.746156201433152</v>
          </cell>
          <cell r="J74">
            <v>105292.99594390199</v>
          </cell>
          <cell r="K74">
            <v>1.0323195861756187</v>
          </cell>
          <cell r="L74">
            <v>31</v>
          </cell>
          <cell r="M74">
            <v>142.56928457131437</v>
          </cell>
        </row>
        <row r="75">
          <cell r="D75">
            <v>42960</v>
          </cell>
          <cell r="E75">
            <v>112476.60799999999</v>
          </cell>
          <cell r="F75">
            <v>0</v>
          </cell>
          <cell r="G75">
            <v>112476.60799999999</v>
          </cell>
          <cell r="H75">
            <v>22901.905749999987</v>
          </cell>
          <cell r="I75">
            <v>4.9112335553123154</v>
          </cell>
          <cell r="J75">
            <v>105292.99594390199</v>
          </cell>
          <cell r="K75">
            <v>1.0682249753813187</v>
          </cell>
          <cell r="L75">
            <v>31</v>
          </cell>
          <cell r="M75">
            <v>142.56928457131437</v>
          </cell>
        </row>
        <row r="76">
          <cell r="D76">
            <v>42961</v>
          </cell>
          <cell r="E76">
            <v>133504.147</v>
          </cell>
          <cell r="F76">
            <v>0</v>
          </cell>
          <cell r="G76">
            <v>133504.147</v>
          </cell>
          <cell r="H76">
            <v>22901.905749999987</v>
          </cell>
          <cell r="I76">
            <v>5.8293902899325341</v>
          </cell>
          <cell r="J76">
            <v>105292.99594390199</v>
          </cell>
          <cell r="K76">
            <v>1.2679299872056859</v>
          </cell>
          <cell r="L76">
            <v>31</v>
          </cell>
          <cell r="M76">
            <v>142.56928457131437</v>
          </cell>
        </row>
        <row r="77">
          <cell r="D77">
            <v>42962</v>
          </cell>
          <cell r="E77">
            <v>80369.395000000004</v>
          </cell>
          <cell r="F77">
            <v>0</v>
          </cell>
          <cell r="G77">
            <v>80369.395000000004</v>
          </cell>
          <cell r="H77">
            <v>22901.905749999987</v>
          </cell>
          <cell r="I77">
            <v>3.5092885228557913</v>
          </cell>
          <cell r="J77">
            <v>105292.99594390199</v>
          </cell>
          <cell r="K77">
            <v>0.7632928883780572</v>
          </cell>
          <cell r="L77">
            <v>31</v>
          </cell>
          <cell r="M77">
            <v>142.56928457131437</v>
          </cell>
        </row>
        <row r="78">
          <cell r="D78">
            <v>42963</v>
          </cell>
          <cell r="E78">
            <v>46517.610999999997</v>
          </cell>
          <cell r="F78">
            <v>0</v>
          </cell>
          <cell r="G78">
            <v>46517.610999999997</v>
          </cell>
          <cell r="H78">
            <v>22901.905749999987</v>
          </cell>
          <cell r="I78">
            <v>2.0311676900512974</v>
          </cell>
          <cell r="J78">
            <v>105292.99594390199</v>
          </cell>
          <cell r="K78">
            <v>0.44179207347071459</v>
          </cell>
          <cell r="L78">
            <v>31</v>
          </cell>
          <cell r="M78">
            <v>142.56928457131437</v>
          </cell>
        </row>
        <row r="79">
          <cell r="D79">
            <v>42964</v>
          </cell>
          <cell r="E79">
            <v>55986.311000000002</v>
          </cell>
          <cell r="F79">
            <v>0</v>
          </cell>
          <cell r="G79">
            <v>55986.311000000002</v>
          </cell>
          <cell r="H79">
            <v>22901.905749999987</v>
          </cell>
          <cell r="I79">
            <v>2.4446136322083167</v>
          </cell>
          <cell r="J79">
            <v>105292.99594390199</v>
          </cell>
          <cell r="K79">
            <v>0.53171923258626241</v>
          </cell>
          <cell r="L79">
            <v>31</v>
          </cell>
          <cell r="M79">
            <v>142.56928457131437</v>
          </cell>
        </row>
        <row r="80">
          <cell r="D80">
            <v>42965</v>
          </cell>
          <cell r="E80">
            <v>96215.785999999993</v>
          </cell>
          <cell r="F80">
            <v>0</v>
          </cell>
          <cell r="G80">
            <v>96215.785999999993</v>
          </cell>
          <cell r="H80">
            <v>22901.905749999987</v>
          </cell>
          <cell r="I80">
            <v>4.2012130802695333</v>
          </cell>
          <cell r="J80">
            <v>105292.99594390199</v>
          </cell>
          <cell r="K80">
            <v>0.91379094247885062</v>
          </cell>
          <cell r="L80">
            <v>31</v>
          </cell>
          <cell r="M80">
            <v>142.56928457131437</v>
          </cell>
        </row>
        <row r="81">
          <cell r="D81">
            <v>42966</v>
          </cell>
          <cell r="E81">
            <v>147487.37899999999</v>
          </cell>
          <cell r="F81">
            <v>0</v>
          </cell>
          <cell r="G81">
            <v>147487.37899999999</v>
          </cell>
          <cell r="H81">
            <v>22901.905749999987</v>
          </cell>
          <cell r="I81">
            <v>6.4399609626373593</v>
          </cell>
          <cell r="J81">
            <v>105292.99594390199</v>
          </cell>
          <cell r="K81">
            <v>1.4007330466556229</v>
          </cell>
          <cell r="L81">
            <v>31</v>
          </cell>
          <cell r="M81">
            <v>142.56928457131437</v>
          </cell>
        </row>
        <row r="82">
          <cell r="D82">
            <v>42967</v>
          </cell>
          <cell r="E82">
            <v>162017.38800000001</v>
          </cell>
          <cell r="F82">
            <v>0</v>
          </cell>
          <cell r="G82">
            <v>162017.38800000001</v>
          </cell>
          <cell r="H82">
            <v>22901.905749999987</v>
          </cell>
          <cell r="I82">
            <v>7.0744063733648064</v>
          </cell>
          <cell r="J82">
            <v>105292.99594390199</v>
          </cell>
          <cell r="K82">
            <v>1.5387290156158122</v>
          </cell>
          <cell r="L82">
            <v>31</v>
          </cell>
          <cell r="M82">
            <v>142.56928457131437</v>
          </cell>
        </row>
        <row r="83">
          <cell r="D83">
            <v>42968</v>
          </cell>
          <cell r="E83">
            <v>103371.841</v>
          </cell>
          <cell r="F83">
            <v>0</v>
          </cell>
          <cell r="G83">
            <v>103371.841</v>
          </cell>
          <cell r="H83">
            <v>22901.905749999987</v>
          </cell>
          <cell r="I83">
            <v>4.5136785614446104</v>
          </cell>
          <cell r="J83">
            <v>105292.99594390199</v>
          </cell>
          <cell r="K83">
            <v>0.98175420001416291</v>
          </cell>
          <cell r="L83">
            <v>31</v>
          </cell>
          <cell r="M83">
            <v>142.56928457131437</v>
          </cell>
        </row>
        <row r="84">
          <cell r="D84">
            <v>42969</v>
          </cell>
          <cell r="E84">
            <v>94309.959000000003</v>
          </cell>
          <cell r="F84">
            <v>0</v>
          </cell>
          <cell r="G84">
            <v>94309.959000000003</v>
          </cell>
          <cell r="H84">
            <v>22901.905749999987</v>
          </cell>
          <cell r="I84">
            <v>4.1179961191657624</v>
          </cell>
          <cell r="J84">
            <v>105292.99594390199</v>
          </cell>
          <cell r="K84">
            <v>0.89569071669540556</v>
          </cell>
          <cell r="L84">
            <v>31</v>
          </cell>
          <cell r="M84">
            <v>142.56928457131437</v>
          </cell>
        </row>
        <row r="85">
          <cell r="D85">
            <v>42970</v>
          </cell>
          <cell r="E85">
            <v>83425.210999999996</v>
          </cell>
          <cell r="F85">
            <v>0</v>
          </cell>
          <cell r="G85">
            <v>83425.210999999996</v>
          </cell>
          <cell r="H85">
            <v>22901.905749999987</v>
          </cell>
          <cell r="I85">
            <v>3.642719165412688</v>
          </cell>
          <cell r="J85">
            <v>105292.99594390199</v>
          </cell>
          <cell r="K85">
            <v>0.79231491375216723</v>
          </cell>
          <cell r="L85">
            <v>31</v>
          </cell>
          <cell r="M85">
            <v>142.56928457131437</v>
          </cell>
        </row>
        <row r="86">
          <cell r="D86">
            <v>42971</v>
          </cell>
          <cell r="E86">
            <v>107025.493</v>
          </cell>
          <cell r="F86">
            <v>0</v>
          </cell>
          <cell r="G86">
            <v>107025.493</v>
          </cell>
          <cell r="H86">
            <v>22901.905749999987</v>
          </cell>
          <cell r="I86">
            <v>4.6732134071418949</v>
          </cell>
          <cell r="J86">
            <v>105292.99594390199</v>
          </cell>
          <cell r="K86">
            <v>1.0164540579415278</v>
          </cell>
          <cell r="L86">
            <v>31</v>
          </cell>
          <cell r="M86">
            <v>142.56928457131437</v>
          </cell>
        </row>
        <row r="87">
          <cell r="D87">
            <v>42972</v>
          </cell>
          <cell r="E87">
            <v>89381.356</v>
          </cell>
          <cell r="F87">
            <v>0</v>
          </cell>
          <cell r="G87">
            <v>89381.356</v>
          </cell>
          <cell r="H87">
            <v>22901.905749999987</v>
          </cell>
          <cell r="I87">
            <v>3.9027911902047738</v>
          </cell>
          <cell r="J87">
            <v>105292.99594390199</v>
          </cell>
          <cell r="K87">
            <v>0.84888225659017824</v>
          </cell>
          <cell r="L87">
            <v>31</v>
          </cell>
          <cell r="M87">
            <v>142.56928457131437</v>
          </cell>
        </row>
        <row r="88">
          <cell r="D88">
            <v>42973</v>
          </cell>
          <cell r="E88">
            <v>109469.542</v>
          </cell>
          <cell r="F88">
            <v>0</v>
          </cell>
          <cell r="G88">
            <v>109469.542</v>
          </cell>
          <cell r="H88">
            <v>22901.905749999987</v>
          </cell>
          <cell r="I88">
            <v>4.7799315565692631</v>
          </cell>
          <cell r="J88">
            <v>105292.99594390199</v>
          </cell>
          <cell r="K88">
            <v>1.0396659437663185</v>
          </cell>
          <cell r="L88">
            <v>31</v>
          </cell>
          <cell r="M88">
            <v>142.56928457131437</v>
          </cell>
        </row>
        <row r="89">
          <cell r="D89">
            <v>42974</v>
          </cell>
          <cell r="E89">
            <v>116803.29399999999</v>
          </cell>
          <cell r="F89">
            <v>12.899999618530273</v>
          </cell>
          <cell r="G89">
            <v>116816.19399961852</v>
          </cell>
          <cell r="H89">
            <v>22901.905749999987</v>
          </cell>
          <cell r="I89">
            <v>5.1007193582402452</v>
          </cell>
          <cell r="J89">
            <v>105292.99594390199</v>
          </cell>
          <cell r="K89">
            <v>1.1094393596878549</v>
          </cell>
          <cell r="L89">
            <v>31</v>
          </cell>
          <cell r="M89">
            <v>142.56928457131437</v>
          </cell>
        </row>
        <row r="90">
          <cell r="D90">
            <v>42975</v>
          </cell>
          <cell r="E90">
            <v>86607.990999999995</v>
          </cell>
          <cell r="F90">
            <v>0</v>
          </cell>
          <cell r="G90">
            <v>86607.990999999995</v>
          </cell>
          <cell r="H90">
            <v>22901.905749999987</v>
          </cell>
          <cell r="I90">
            <v>3.7816936260861191</v>
          </cell>
          <cell r="J90">
            <v>105292.99594390199</v>
          </cell>
          <cell r="K90">
            <v>0.82254275532384902</v>
          </cell>
          <cell r="L90">
            <v>31</v>
          </cell>
          <cell r="M90">
            <v>142.56928457131437</v>
          </cell>
        </row>
        <row r="91">
          <cell r="D91">
            <v>42976</v>
          </cell>
          <cell r="E91">
            <v>55271.915999999997</v>
          </cell>
          <cell r="F91">
            <v>0</v>
          </cell>
          <cell r="G91">
            <v>55271.915999999997</v>
          </cell>
          <cell r="H91">
            <v>22901.905749999987</v>
          </cell>
          <cell r="I91">
            <v>2.413419939954125</v>
          </cell>
          <cell r="J91">
            <v>105292.99594390199</v>
          </cell>
          <cell r="K91">
            <v>0.52493440332391883</v>
          </cell>
          <cell r="L91">
            <v>31</v>
          </cell>
          <cell r="M91">
            <v>142.56928457131437</v>
          </cell>
        </row>
        <row r="92">
          <cell r="D92">
            <v>42977</v>
          </cell>
          <cell r="E92">
            <v>53982.591</v>
          </cell>
          <cell r="F92">
            <v>0</v>
          </cell>
          <cell r="G92">
            <v>53982.591</v>
          </cell>
          <cell r="H92">
            <v>22901.905749999987</v>
          </cell>
          <cell r="I92">
            <v>2.3571222233328784</v>
          </cell>
          <cell r="J92">
            <v>105292.99594390199</v>
          </cell>
          <cell r="K92">
            <v>0.51268928684260107</v>
          </cell>
          <cell r="L92">
            <v>31</v>
          </cell>
          <cell r="M92">
            <v>142.56928457131437</v>
          </cell>
        </row>
        <row r="93">
          <cell r="D93">
            <v>42978</v>
          </cell>
          <cell r="E93">
            <v>93829.587</v>
          </cell>
          <cell r="F93">
            <v>0</v>
          </cell>
          <cell r="G93">
            <v>93829.587</v>
          </cell>
          <cell r="H93">
            <v>22901.905749999987</v>
          </cell>
          <cell r="I93">
            <v>4.0970209215012616</v>
          </cell>
          <cell r="J93">
            <v>105292.99594390199</v>
          </cell>
          <cell r="K93">
            <v>0.89112847591487032</v>
          </cell>
          <cell r="L93">
            <v>31</v>
          </cell>
          <cell r="M93">
            <v>142.56928457131437</v>
          </cell>
        </row>
        <row r="94">
          <cell r="D94">
            <v>42979</v>
          </cell>
          <cell r="E94">
            <v>138916.348</v>
          </cell>
          <cell r="F94">
            <v>368.60000610351563</v>
          </cell>
          <cell r="G94">
            <v>139284.94800610351</v>
          </cell>
          <cell r="H94">
            <v>22901.905749999987</v>
          </cell>
          <cell r="I94">
            <v>6.0818060089214887</v>
          </cell>
          <cell r="J94">
            <v>99841.738483693698</v>
          </cell>
          <cell r="K94">
            <v>1.3950573189273114</v>
          </cell>
          <cell r="L94">
            <v>30</v>
          </cell>
          <cell r="M94">
            <v>130.82724098296086</v>
          </cell>
        </row>
        <row r="95">
          <cell r="D95">
            <v>42980</v>
          </cell>
          <cell r="E95">
            <v>124861.52</v>
          </cell>
          <cell r="F95">
            <v>28.600000381469727</v>
          </cell>
          <cell r="G95">
            <v>124890.12000038147</v>
          </cell>
          <cell r="H95">
            <v>22901.905749999987</v>
          </cell>
          <cell r="I95">
            <v>5.4532632071626415</v>
          </cell>
          <cell r="J95">
            <v>99841.738483693698</v>
          </cell>
          <cell r="K95">
            <v>1.2508808630248232</v>
          </cell>
          <cell r="L95">
            <v>30</v>
          </cell>
          <cell r="M95">
            <v>130.82724098296086</v>
          </cell>
        </row>
        <row r="96">
          <cell r="D96">
            <v>42981</v>
          </cell>
          <cell r="E96">
            <v>67048.925000000003</v>
          </cell>
          <cell r="F96">
            <v>0</v>
          </cell>
          <cell r="G96">
            <v>67048.925000000003</v>
          </cell>
          <cell r="H96">
            <v>22901.905749999987</v>
          </cell>
          <cell r="I96">
            <v>2.9276570138709981</v>
          </cell>
          <cell r="J96">
            <v>99841.738483693698</v>
          </cell>
          <cell r="K96">
            <v>0.67155205847052168</v>
          </cell>
          <cell r="L96">
            <v>30</v>
          </cell>
          <cell r="M96">
            <v>130.82724098296086</v>
          </cell>
        </row>
        <row r="97">
          <cell r="D97">
            <v>42982</v>
          </cell>
          <cell r="E97">
            <v>62865.224000000002</v>
          </cell>
          <cell r="F97">
            <v>0</v>
          </cell>
          <cell r="G97">
            <v>62865.224000000002</v>
          </cell>
          <cell r="H97">
            <v>22901.905749999987</v>
          </cell>
          <cell r="I97">
            <v>2.7449778497145392</v>
          </cell>
          <cell r="J97">
            <v>99841.738483693698</v>
          </cell>
          <cell r="K97">
            <v>0.62964873163008117</v>
          </cell>
          <cell r="L97">
            <v>30</v>
          </cell>
          <cell r="M97">
            <v>130.82724098296086</v>
          </cell>
        </row>
        <row r="98">
          <cell r="D98">
            <v>42983</v>
          </cell>
          <cell r="E98">
            <v>55783.832000000002</v>
          </cell>
          <cell r="F98">
            <v>0</v>
          </cell>
          <cell r="G98">
            <v>55783.832000000002</v>
          </cell>
          <cell r="H98">
            <v>22901.905749999987</v>
          </cell>
          <cell r="I98">
            <v>2.4357724902435263</v>
          </cell>
          <cell r="J98">
            <v>99841.738483693698</v>
          </cell>
          <cell r="K98">
            <v>0.55872256279983246</v>
          </cell>
          <cell r="L98">
            <v>30</v>
          </cell>
          <cell r="M98">
            <v>130.82724098296086</v>
          </cell>
        </row>
        <row r="99">
          <cell r="D99">
            <v>42984</v>
          </cell>
          <cell r="E99">
            <v>154474.67600000001</v>
          </cell>
          <cell r="F99">
            <v>16.099999904632568</v>
          </cell>
          <cell r="G99">
            <v>154490.77599990464</v>
          </cell>
          <cell r="H99">
            <v>22901.905749999987</v>
          </cell>
          <cell r="I99">
            <v>6.7457607103244985</v>
          </cell>
          <cell r="J99">
            <v>99841.738483693698</v>
          </cell>
          <cell r="K99">
            <v>1.5473566300644526</v>
          </cell>
          <cell r="L99">
            <v>30</v>
          </cell>
          <cell r="M99">
            <v>130.82724098296086</v>
          </cell>
        </row>
        <row r="100">
          <cell r="D100">
            <v>42985</v>
          </cell>
          <cell r="E100">
            <v>116630.72500000001</v>
          </cell>
          <cell r="F100">
            <v>0</v>
          </cell>
          <cell r="G100">
            <v>116630.72500000001</v>
          </cell>
          <cell r="H100">
            <v>22901.905749999987</v>
          </cell>
          <cell r="I100">
            <v>5.0926209492413124</v>
          </cell>
          <cell r="J100">
            <v>99841.738483693698</v>
          </cell>
          <cell r="K100">
            <v>1.1681559913847885</v>
          </cell>
          <cell r="L100">
            <v>30</v>
          </cell>
          <cell r="M100">
            <v>130.82724098296086</v>
          </cell>
        </row>
        <row r="101">
          <cell r="D101">
            <v>42986</v>
          </cell>
          <cell r="E101">
            <v>66373.820000000007</v>
          </cell>
          <cell r="F101">
            <v>0</v>
          </cell>
          <cell r="G101">
            <v>66373.820000000007</v>
          </cell>
          <cell r="H101">
            <v>22901.905749999987</v>
          </cell>
          <cell r="I101">
            <v>2.8981788993695448</v>
          </cell>
          <cell r="J101">
            <v>99841.738483693698</v>
          </cell>
          <cell r="K101">
            <v>0.6647903072204645</v>
          </cell>
          <cell r="L101">
            <v>30</v>
          </cell>
          <cell r="M101">
            <v>130.82724098296086</v>
          </cell>
        </row>
        <row r="102">
          <cell r="D102">
            <v>42987</v>
          </cell>
          <cell r="E102">
            <v>198748.913</v>
          </cell>
          <cell r="F102">
            <v>0</v>
          </cell>
          <cell r="G102">
            <v>198748.913</v>
          </cell>
          <cell r="H102">
            <v>22901.905749999987</v>
          </cell>
          <cell r="I102">
            <v>8.6782696239154724</v>
          </cell>
          <cell r="J102">
            <v>99841.738483693698</v>
          </cell>
          <cell r="K102">
            <v>1.9906395463302151</v>
          </cell>
          <cell r="L102">
            <v>30</v>
          </cell>
          <cell r="M102">
            <v>130.82724098296086</v>
          </cell>
        </row>
        <row r="103">
          <cell r="D103">
            <v>42988</v>
          </cell>
          <cell r="E103">
            <v>183838.83799999999</v>
          </cell>
          <cell r="F103">
            <v>0</v>
          </cell>
          <cell r="G103">
            <v>183838.83799999999</v>
          </cell>
          <cell r="H103">
            <v>22901.905749999987</v>
          </cell>
          <cell r="I103">
            <v>8.027228825705917</v>
          </cell>
          <cell r="J103">
            <v>99841.738483693698</v>
          </cell>
          <cell r="K103">
            <v>1.8413024531821911</v>
          </cell>
          <cell r="L103">
            <v>30</v>
          </cell>
          <cell r="M103">
            <v>130.82724098296086</v>
          </cell>
        </row>
        <row r="104">
          <cell r="D104">
            <v>42989</v>
          </cell>
          <cell r="E104">
            <v>161995.34</v>
          </cell>
          <cell r="F104">
            <v>0</v>
          </cell>
          <cell r="G104">
            <v>161995.34</v>
          </cell>
          <cell r="H104">
            <v>22901.905749999987</v>
          </cell>
          <cell r="I104">
            <v>7.0734436587225975</v>
          </cell>
          <cell r="J104">
            <v>99841.738483693698</v>
          </cell>
          <cell r="K104">
            <v>1.6225212266957603</v>
          </cell>
          <cell r="L104">
            <v>30</v>
          </cell>
          <cell r="M104">
            <v>130.82724098296086</v>
          </cell>
        </row>
        <row r="105">
          <cell r="D105">
            <v>42990</v>
          </cell>
          <cell r="E105">
            <v>95448.856</v>
          </cell>
          <cell r="F105">
            <v>0</v>
          </cell>
          <cell r="G105">
            <v>95448.856</v>
          </cell>
          <cell r="H105">
            <v>22901.905749999987</v>
          </cell>
          <cell r="I105">
            <v>4.167725474112566</v>
          </cell>
          <cell r="J105">
            <v>99841.738483693698</v>
          </cell>
          <cell r="K105">
            <v>0.95600154253713088</v>
          </cell>
          <cell r="L105">
            <v>30</v>
          </cell>
          <cell r="M105">
            <v>130.82724098296086</v>
          </cell>
        </row>
        <row r="106">
          <cell r="D106">
            <v>42991</v>
          </cell>
          <cell r="E106">
            <v>87471.682000000001</v>
          </cell>
          <cell r="F106">
            <v>0</v>
          </cell>
          <cell r="G106">
            <v>87471.682000000001</v>
          </cell>
          <cell r="H106">
            <v>22901.905749999987</v>
          </cell>
          <cell r="I106">
            <v>3.8194062518137839</v>
          </cell>
          <cell r="J106">
            <v>99841.738483693698</v>
          </cell>
          <cell r="K106">
            <v>0.876103354453168</v>
          </cell>
          <cell r="L106">
            <v>30</v>
          </cell>
          <cell r="M106">
            <v>130.82724098296086</v>
          </cell>
        </row>
        <row r="107">
          <cell r="D107">
            <v>42992</v>
          </cell>
          <cell r="E107">
            <v>139463.08799999999</v>
          </cell>
          <cell r="F107">
            <v>0</v>
          </cell>
          <cell r="G107">
            <v>139463.08799999999</v>
          </cell>
          <cell r="H107">
            <v>22901.905749999987</v>
          </cell>
          <cell r="I107">
            <v>6.0895844006344344</v>
          </cell>
          <cell r="J107">
            <v>99841.738483693698</v>
          </cell>
          <cell r="K107">
            <v>1.3968415426057241</v>
          </cell>
          <cell r="L107">
            <v>30</v>
          </cell>
          <cell r="M107">
            <v>130.82724098296086</v>
          </cell>
        </row>
        <row r="108">
          <cell r="D108">
            <v>42993</v>
          </cell>
          <cell r="E108">
            <v>146752.641</v>
          </cell>
          <cell r="F108">
            <v>0</v>
          </cell>
          <cell r="G108">
            <v>146752.641</v>
          </cell>
          <cell r="H108">
            <v>22901.905749999987</v>
          </cell>
          <cell r="I108">
            <v>6.407879003693834</v>
          </cell>
          <cell r="J108">
            <v>99841.738483693698</v>
          </cell>
          <cell r="K108">
            <v>1.4698526210455347</v>
          </cell>
          <cell r="L108">
            <v>30</v>
          </cell>
          <cell r="M108">
            <v>130.82724098296086</v>
          </cell>
        </row>
        <row r="109">
          <cell r="D109">
            <v>42994</v>
          </cell>
          <cell r="E109">
            <v>77430.98</v>
          </cell>
          <cell r="F109">
            <v>0</v>
          </cell>
          <cell r="G109">
            <v>77430.98</v>
          </cell>
          <cell r="H109">
            <v>22901.905749999987</v>
          </cell>
          <cell r="I109">
            <v>3.3809841349120058</v>
          </cell>
          <cell r="J109">
            <v>99841.738483693698</v>
          </cell>
          <cell r="K109">
            <v>0.77553717689567414</v>
          </cell>
          <cell r="L109">
            <v>30</v>
          </cell>
          <cell r="M109">
            <v>130.82724098296086</v>
          </cell>
        </row>
        <row r="110">
          <cell r="D110">
            <v>42995</v>
          </cell>
          <cell r="E110">
            <v>47571.648999999998</v>
          </cell>
          <cell r="F110">
            <v>0</v>
          </cell>
          <cell r="G110">
            <v>47571.648999999998</v>
          </cell>
          <cell r="H110">
            <v>22901.905749999987</v>
          </cell>
          <cell r="I110">
            <v>2.0771917201694023</v>
          </cell>
          <cell r="J110">
            <v>99841.738483693698</v>
          </cell>
          <cell r="K110">
            <v>0.47647055953226886</v>
          </cell>
          <cell r="L110">
            <v>30</v>
          </cell>
          <cell r="M110">
            <v>130.82724098296086</v>
          </cell>
        </row>
        <row r="111">
          <cell r="D111">
            <v>42996</v>
          </cell>
          <cell r="E111">
            <v>112324.86599999999</v>
          </cell>
          <cell r="F111">
            <v>0</v>
          </cell>
          <cell r="G111">
            <v>112324.86599999999</v>
          </cell>
          <cell r="H111">
            <v>22901.905749999987</v>
          </cell>
          <cell r="I111">
            <v>4.9046078184999979</v>
          </cell>
          <cell r="J111">
            <v>99841.738483693698</v>
          </cell>
          <cell r="K111">
            <v>1.1250291481888115</v>
          </cell>
          <cell r="L111">
            <v>30</v>
          </cell>
          <cell r="M111">
            <v>130.82724098296086</v>
          </cell>
        </row>
        <row r="112">
          <cell r="D112">
            <v>42997</v>
          </cell>
          <cell r="E112">
            <v>77409.172999999995</v>
          </cell>
          <cell r="F112">
            <v>14.899999618530273</v>
          </cell>
          <cell r="G112">
            <v>77424.072999618526</v>
          </cell>
          <cell r="H112">
            <v>22901.905749999987</v>
          </cell>
          <cell r="I112">
            <v>3.3806825442733546</v>
          </cell>
          <cell r="J112">
            <v>99841.738483693698</v>
          </cell>
          <cell r="K112">
            <v>0.77546799740735228</v>
          </cell>
          <cell r="L112">
            <v>30</v>
          </cell>
          <cell r="M112">
            <v>130.82724098296086</v>
          </cell>
        </row>
        <row r="113">
          <cell r="D113">
            <v>42998</v>
          </cell>
          <cell r="E113">
            <v>30844.113000000001</v>
          </cell>
          <cell r="F113">
            <v>0</v>
          </cell>
          <cell r="G113">
            <v>30844.113000000001</v>
          </cell>
          <cell r="H113">
            <v>22901.905749999987</v>
          </cell>
          <cell r="I113">
            <v>1.3467924170459054</v>
          </cell>
          <cell r="J113">
            <v>99841.738483693698</v>
          </cell>
          <cell r="K113">
            <v>0.30893004737730512</v>
          </cell>
          <cell r="L113">
            <v>30</v>
          </cell>
          <cell r="M113">
            <v>130.82724098296086</v>
          </cell>
        </row>
        <row r="114">
          <cell r="D114">
            <v>42999</v>
          </cell>
          <cell r="E114">
            <v>53708.983999999997</v>
          </cell>
          <cell r="F114">
            <v>0</v>
          </cell>
          <cell r="G114">
            <v>53708.983999999997</v>
          </cell>
          <cell r="H114">
            <v>22901.905749999987</v>
          </cell>
          <cell r="I114">
            <v>2.3451753136308331</v>
          </cell>
          <cell r="J114">
            <v>99841.738483693698</v>
          </cell>
          <cell r="K114">
            <v>0.53794119389028694</v>
          </cell>
          <cell r="L114">
            <v>30</v>
          </cell>
          <cell r="M114">
            <v>130.82724098296086</v>
          </cell>
        </row>
        <row r="115">
          <cell r="D115">
            <v>43000</v>
          </cell>
          <cell r="E115">
            <v>101335.118</v>
          </cell>
          <cell r="F115">
            <v>0</v>
          </cell>
          <cell r="G115">
            <v>101335.118</v>
          </cell>
          <cell r="H115">
            <v>22901.905749999987</v>
          </cell>
          <cell r="I115">
            <v>4.4247460934555658</v>
          </cell>
          <cell r="J115">
            <v>99841.738483693698</v>
          </cell>
          <cell r="K115">
            <v>1.0149574670772605</v>
          </cell>
          <cell r="L115">
            <v>30</v>
          </cell>
          <cell r="M115">
            <v>130.82724098296086</v>
          </cell>
        </row>
        <row r="116">
          <cell r="D116">
            <v>43001</v>
          </cell>
          <cell r="E116">
            <v>76174.297000000006</v>
          </cell>
          <cell r="F116">
            <v>0</v>
          </cell>
          <cell r="G116">
            <v>76174.297000000006</v>
          </cell>
          <cell r="H116">
            <v>22901.905749999987</v>
          </cell>
          <cell r="I116">
            <v>3.3261117145240218</v>
          </cell>
          <cell r="J116">
            <v>99841.738483693698</v>
          </cell>
          <cell r="K116">
            <v>0.76295042691430004</v>
          </cell>
          <cell r="L116">
            <v>30</v>
          </cell>
          <cell r="M116">
            <v>130.82724098296086</v>
          </cell>
        </row>
        <row r="117">
          <cell r="D117">
            <v>43002</v>
          </cell>
          <cell r="E117">
            <v>66721.762000000002</v>
          </cell>
          <cell r="F117">
            <v>0</v>
          </cell>
          <cell r="G117">
            <v>66721.762000000002</v>
          </cell>
          <cell r="H117">
            <v>22901.905749999987</v>
          </cell>
          <cell r="I117">
            <v>2.9133716088234292</v>
          </cell>
          <cell r="J117">
            <v>99841.738483693698</v>
          </cell>
          <cell r="K117">
            <v>0.66827524253193071</v>
          </cell>
          <cell r="L117">
            <v>30</v>
          </cell>
          <cell r="M117">
            <v>130.82724098296086</v>
          </cell>
        </row>
        <row r="118">
          <cell r="D118">
            <v>43003</v>
          </cell>
          <cell r="E118">
            <v>100506.648</v>
          </cell>
          <cell r="F118">
            <v>0</v>
          </cell>
          <cell r="G118">
            <v>100506.648</v>
          </cell>
          <cell r="H118">
            <v>22901.905749999987</v>
          </cell>
          <cell r="I118">
            <v>4.3885713746769763</v>
          </cell>
          <cell r="J118">
            <v>99841.738483693698</v>
          </cell>
          <cell r="K118">
            <v>1.0066596348020813</v>
          </cell>
          <cell r="L118">
            <v>30</v>
          </cell>
          <cell r="M118">
            <v>130.82724098296086</v>
          </cell>
        </row>
        <row r="119">
          <cell r="D119">
            <v>43004</v>
          </cell>
          <cell r="E119">
            <v>45457.218000000001</v>
          </cell>
          <cell r="F119">
            <v>0</v>
          </cell>
          <cell r="G119">
            <v>45457.218000000001</v>
          </cell>
          <cell r="H119">
            <v>22901.905749999987</v>
          </cell>
          <cell r="I119">
            <v>1.9848661721088441</v>
          </cell>
          <cell r="J119">
            <v>99841.738483693698</v>
          </cell>
          <cell r="K119">
            <v>0.4552927331831681</v>
          </cell>
          <cell r="L119">
            <v>30</v>
          </cell>
          <cell r="M119">
            <v>130.82724098296086</v>
          </cell>
        </row>
        <row r="120">
          <cell r="D120">
            <v>43005</v>
          </cell>
          <cell r="E120">
            <v>61279.726999999999</v>
          </cell>
          <cell r="F120">
            <v>228.10000610351563</v>
          </cell>
          <cell r="G120">
            <v>61507.827006103515</v>
          </cell>
          <cell r="H120">
            <v>22901.905749999987</v>
          </cell>
          <cell r="I120">
            <v>2.685707804299367</v>
          </cell>
          <cell r="J120">
            <v>99841.738483693698</v>
          </cell>
          <cell r="K120">
            <v>0.61605324526825089</v>
          </cell>
          <cell r="L120">
            <v>30</v>
          </cell>
          <cell r="M120">
            <v>130.82724098296086</v>
          </cell>
        </row>
        <row r="121">
          <cell r="D121">
            <v>43006</v>
          </cell>
          <cell r="E121">
            <v>73146.447</v>
          </cell>
          <cell r="F121">
            <v>25.5</v>
          </cell>
          <cell r="G121">
            <v>73171.947</v>
          </cell>
          <cell r="H121">
            <v>22901.905749999987</v>
          </cell>
          <cell r="I121">
            <v>3.1950156375086838</v>
          </cell>
          <cell r="J121">
            <v>99841.738483693698</v>
          </cell>
          <cell r="K121">
            <v>0.73287933594976962</v>
          </cell>
          <cell r="L121">
            <v>30</v>
          </cell>
          <cell r="M121">
            <v>130.82724098296086</v>
          </cell>
        </row>
        <row r="122">
          <cell r="D122">
            <v>43007</v>
          </cell>
          <cell r="E122">
            <v>56059.87</v>
          </cell>
          <cell r="F122">
            <v>0</v>
          </cell>
          <cell r="G122">
            <v>56059.87</v>
          </cell>
          <cell r="H122">
            <v>22901.905749999987</v>
          </cell>
          <cell r="I122">
            <v>2.4478255483170885</v>
          </cell>
          <cell r="J122">
            <v>99841.738483693698</v>
          </cell>
          <cell r="K122">
            <v>0.56148731834387866</v>
          </cell>
          <cell r="L122">
            <v>30</v>
          </cell>
          <cell r="M122">
            <v>130.82724098296086</v>
          </cell>
        </row>
        <row r="123">
          <cell r="D123">
            <v>43008</v>
          </cell>
          <cell r="E123">
            <v>36694.944000000003</v>
          </cell>
          <cell r="F123">
            <v>0</v>
          </cell>
          <cell r="G123">
            <v>36694.944000000003</v>
          </cell>
          <cell r="H123">
            <v>22885.330749999986</v>
          </cell>
          <cell r="I123">
            <v>1.6034264219668324</v>
          </cell>
          <cell r="J123">
            <v>99841.738483693698</v>
          </cell>
          <cell r="K123">
            <v>0.36753110029221975</v>
          </cell>
          <cell r="L123">
            <v>30</v>
          </cell>
          <cell r="M123">
            <v>130.82724098296086</v>
          </cell>
        </row>
        <row r="124">
          <cell r="D124">
            <v>43009</v>
          </cell>
          <cell r="E124">
            <v>68365.736999999994</v>
          </cell>
          <cell r="F124">
            <v>0</v>
          </cell>
          <cell r="G124">
            <v>68365.736999999994</v>
          </cell>
          <cell r="H124">
            <v>22885.330749999986</v>
          </cell>
          <cell r="I124">
            <v>2.9873169737780625</v>
          </cell>
          <cell r="J124">
            <v>114355.44196845269</v>
          </cell>
          <cell r="K124">
            <v>0.59783544904544283</v>
          </cell>
          <cell r="L124">
            <v>31</v>
          </cell>
          <cell r="M124">
            <v>154.84005751878291</v>
          </cell>
        </row>
        <row r="125">
          <cell r="D125">
            <v>43010</v>
          </cell>
          <cell r="E125">
            <v>86373.346000000005</v>
          </cell>
          <cell r="F125">
            <v>0</v>
          </cell>
          <cell r="G125">
            <v>86373.346000000005</v>
          </cell>
          <cell r="H125">
            <v>22920.005749999986</v>
          </cell>
          <cell r="I125">
            <v>3.7684696479624602</v>
          </cell>
          <cell r="J125">
            <v>114355.44196845269</v>
          </cell>
          <cell r="K125">
            <v>0.75530595232912368</v>
          </cell>
          <cell r="L125">
            <v>31</v>
          </cell>
          <cell r="M125">
            <v>154.84005751878291</v>
          </cell>
        </row>
        <row r="126">
          <cell r="D126">
            <v>43011</v>
          </cell>
          <cell r="E126">
            <v>74810.547000000006</v>
          </cell>
          <cell r="F126">
            <v>0</v>
          </cell>
          <cell r="G126">
            <v>74810.547000000006</v>
          </cell>
          <cell r="H126">
            <v>22920.005749999986</v>
          </cell>
          <cell r="I126">
            <v>3.2639846523598735</v>
          </cell>
          <cell r="J126">
            <v>114355.44196845269</v>
          </cell>
          <cell r="K126">
            <v>0.65419315174032588</v>
          </cell>
          <cell r="L126">
            <v>31</v>
          </cell>
          <cell r="M126">
            <v>154.84005751878291</v>
          </cell>
        </row>
        <row r="127">
          <cell r="D127">
            <v>43012</v>
          </cell>
          <cell r="E127">
            <v>84052.551999999996</v>
          </cell>
          <cell r="F127">
            <v>0</v>
          </cell>
          <cell r="G127">
            <v>84052.551999999996</v>
          </cell>
          <cell r="H127">
            <v>22920.005749999986</v>
          </cell>
          <cell r="I127">
            <v>3.6672133906423672</v>
          </cell>
          <cell r="J127">
            <v>114355.44196845269</v>
          </cell>
          <cell r="K127">
            <v>0.73501138689304901</v>
          </cell>
          <cell r="L127">
            <v>31</v>
          </cell>
          <cell r="M127">
            <v>154.84005751878291</v>
          </cell>
        </row>
        <row r="128">
          <cell r="D128">
            <v>43013</v>
          </cell>
          <cell r="E128">
            <v>88975.019</v>
          </cell>
          <cell r="F128">
            <v>0</v>
          </cell>
          <cell r="G128">
            <v>88975.019</v>
          </cell>
          <cell r="H128">
            <v>22920.005749999986</v>
          </cell>
          <cell r="I128">
            <v>3.8819806578800731</v>
          </cell>
          <cell r="J128">
            <v>114355.44196845269</v>
          </cell>
          <cell r="K128">
            <v>0.77805671044973612</v>
          </cell>
          <cell r="L128">
            <v>31</v>
          </cell>
          <cell r="M128">
            <v>154.84005751878291</v>
          </cell>
        </row>
        <row r="129">
          <cell r="D129">
            <v>43014</v>
          </cell>
          <cell r="E129">
            <v>181372.965</v>
          </cell>
          <cell r="F129">
            <v>0</v>
          </cell>
          <cell r="G129">
            <v>181372.965</v>
          </cell>
          <cell r="H129">
            <v>22920.005749999986</v>
          </cell>
          <cell r="I129">
            <v>7.9133036430411936</v>
          </cell>
          <cell r="J129">
            <v>114355.44196845269</v>
          </cell>
          <cell r="K129">
            <v>1.5860457699077886</v>
          </cell>
          <cell r="L129">
            <v>31</v>
          </cell>
          <cell r="M129">
            <v>154.84005751878291</v>
          </cell>
        </row>
        <row r="130">
          <cell r="D130">
            <v>43015</v>
          </cell>
          <cell r="E130">
            <v>115237.63800000001</v>
          </cell>
          <cell r="F130">
            <v>0</v>
          </cell>
          <cell r="G130">
            <v>115237.63800000001</v>
          </cell>
          <cell r="H130">
            <v>22920.005749999986</v>
          </cell>
          <cell r="I130">
            <v>5.0278188957260657</v>
          </cell>
          <cell r="J130">
            <v>114355.44196845269</v>
          </cell>
          <cell r="K130">
            <v>1.0077145085215156</v>
          </cell>
          <cell r="L130">
            <v>31</v>
          </cell>
          <cell r="M130">
            <v>154.84005751878291</v>
          </cell>
        </row>
        <row r="131">
          <cell r="D131">
            <v>43016</v>
          </cell>
          <cell r="E131">
            <v>68036.879000000001</v>
          </cell>
          <cell r="F131">
            <v>0</v>
          </cell>
          <cell r="G131">
            <v>68036.879000000001</v>
          </cell>
          <cell r="H131">
            <v>22920.005749999986</v>
          </cell>
          <cell r="I131">
            <v>2.9684494734474507</v>
          </cell>
          <cell r="J131">
            <v>114355.44196845269</v>
          </cell>
          <cell r="K131">
            <v>0.59495969609185173</v>
          </cell>
          <cell r="L131">
            <v>31</v>
          </cell>
          <cell r="M131">
            <v>154.84005751878291</v>
          </cell>
        </row>
        <row r="132">
          <cell r="D132">
            <v>43017</v>
          </cell>
          <cell r="E132">
            <v>40725.493000000002</v>
          </cell>
          <cell r="F132">
            <v>108</v>
          </cell>
          <cell r="G132">
            <v>40833.493000000002</v>
          </cell>
          <cell r="H132">
            <v>22920.005749999986</v>
          </cell>
          <cell r="I132">
            <v>1.7815655652704201</v>
          </cell>
          <cell r="J132">
            <v>114355.44196845269</v>
          </cell>
          <cell r="K132">
            <v>0.35707520601655984</v>
          </cell>
          <cell r="L132">
            <v>31</v>
          </cell>
          <cell r="M132">
            <v>154.84005751878291</v>
          </cell>
        </row>
        <row r="133">
          <cell r="D133">
            <v>43018</v>
          </cell>
          <cell r="E133">
            <v>21773.647000000001</v>
          </cell>
          <cell r="F133">
            <v>0</v>
          </cell>
          <cell r="G133">
            <v>21773.647000000001</v>
          </cell>
          <cell r="H133">
            <v>22920.005749999986</v>
          </cell>
          <cell r="I133">
            <v>0.94998436027879329</v>
          </cell>
          <cell r="J133">
            <v>114355.44196845269</v>
          </cell>
          <cell r="K133">
            <v>0.19040324295197697</v>
          </cell>
          <cell r="L133">
            <v>31</v>
          </cell>
          <cell r="M133">
            <v>154.84005751878291</v>
          </cell>
        </row>
        <row r="134">
          <cell r="D134">
            <v>43019</v>
          </cell>
          <cell r="E134">
            <v>54838.828000000001</v>
          </cell>
          <cell r="F134">
            <v>0</v>
          </cell>
          <cell r="G134">
            <v>54838.828000000001</v>
          </cell>
          <cell r="H134">
            <v>22920.005749999986</v>
          </cell>
          <cell r="I134">
            <v>2.3926184224452052</v>
          </cell>
          <cell r="J134">
            <v>114355.44196845269</v>
          </cell>
          <cell r="K134">
            <v>0.47954716501492273</v>
          </cell>
          <cell r="L134">
            <v>31</v>
          </cell>
          <cell r="M134">
            <v>154.84005751878291</v>
          </cell>
        </row>
        <row r="135">
          <cell r="D135">
            <v>43020</v>
          </cell>
          <cell r="E135">
            <v>46220.591999999997</v>
          </cell>
          <cell r="F135">
            <v>0</v>
          </cell>
          <cell r="G135">
            <v>46220.591999999997</v>
          </cell>
          <cell r="H135">
            <v>22920.005749999986</v>
          </cell>
          <cell r="I135">
            <v>2.0166047296912231</v>
          </cell>
          <cell r="J135">
            <v>114355.44196845269</v>
          </cell>
          <cell r="K135">
            <v>0.40418358063581178</v>
          </cell>
          <cell r="L135">
            <v>31</v>
          </cell>
          <cell r="M135">
            <v>154.84005751878291</v>
          </cell>
        </row>
        <row r="136">
          <cell r="D136">
            <v>43021</v>
          </cell>
          <cell r="E136">
            <v>45018.370999999999</v>
          </cell>
          <cell r="F136">
            <v>0</v>
          </cell>
          <cell r="G136">
            <v>45018.370999999999</v>
          </cell>
          <cell r="H136">
            <v>22920.005749999986</v>
          </cell>
          <cell r="I136">
            <v>1.9641518196390517</v>
          </cell>
          <cell r="J136">
            <v>114355.44196845269</v>
          </cell>
          <cell r="K136">
            <v>0.39367056106013076</v>
          </cell>
          <cell r="L136">
            <v>31</v>
          </cell>
          <cell r="M136">
            <v>154.84005751878291</v>
          </cell>
        </row>
        <row r="137">
          <cell r="D137">
            <v>43022</v>
          </cell>
          <cell r="E137">
            <v>68216.311000000002</v>
          </cell>
          <cell r="F137">
            <v>0</v>
          </cell>
          <cell r="G137">
            <v>68216.311000000002</v>
          </cell>
          <cell r="H137">
            <v>22920.005749999986</v>
          </cell>
          <cell r="I137">
            <v>2.9762780927749133</v>
          </cell>
          <cell r="J137">
            <v>114355.44196845269</v>
          </cell>
          <cell r="K137">
            <v>0.59652876877358296</v>
          </cell>
          <cell r="L137">
            <v>31</v>
          </cell>
          <cell r="M137">
            <v>154.84005751878291</v>
          </cell>
        </row>
        <row r="138">
          <cell r="D138">
            <v>43023</v>
          </cell>
          <cell r="E138">
            <v>150801.986</v>
          </cell>
          <cell r="F138">
            <v>0</v>
          </cell>
          <cell r="G138">
            <v>150801.986</v>
          </cell>
          <cell r="H138">
            <v>22920.005749999986</v>
          </cell>
          <cell r="I138">
            <v>6.5794916303631421</v>
          </cell>
          <cell r="J138">
            <v>114355.44196845269</v>
          </cell>
          <cell r="K138">
            <v>1.3187128081023187</v>
          </cell>
          <cell r="L138">
            <v>31</v>
          </cell>
          <cell r="M138">
            <v>154.84005751878291</v>
          </cell>
        </row>
        <row r="139">
          <cell r="D139">
            <v>43024</v>
          </cell>
          <cell r="E139">
            <v>145021.785</v>
          </cell>
          <cell r="F139">
            <v>41.7</v>
          </cell>
          <cell r="G139">
            <v>145063.48500000002</v>
          </cell>
          <cell r="H139">
            <v>22920.005749999986</v>
          </cell>
          <cell r="I139">
            <v>6.3291207943959655</v>
          </cell>
          <cell r="J139">
            <v>114355.44196845269</v>
          </cell>
          <cell r="K139">
            <v>1.2685315408078155</v>
          </cell>
          <cell r="L139">
            <v>31</v>
          </cell>
          <cell r="M139">
            <v>154.84005751878291</v>
          </cell>
        </row>
        <row r="140">
          <cell r="D140">
            <v>43025</v>
          </cell>
          <cell r="E140">
            <v>152083.09700000001</v>
          </cell>
          <cell r="F140">
            <v>495.3</v>
          </cell>
          <cell r="G140">
            <v>152578.397</v>
          </cell>
          <cell r="H140">
            <v>22920.005749999986</v>
          </cell>
          <cell r="I140">
            <v>6.6569964538512423</v>
          </cell>
          <cell r="J140">
            <v>114355.44196845269</v>
          </cell>
          <cell r="K140">
            <v>1.3342469267189916</v>
          </cell>
          <cell r="L140">
            <v>31</v>
          </cell>
          <cell r="M140">
            <v>154.84005751878291</v>
          </cell>
        </row>
        <row r="141">
          <cell r="D141">
            <v>43026</v>
          </cell>
          <cell r="E141">
            <v>123433.81299999999</v>
          </cell>
          <cell r="F141">
            <v>0</v>
          </cell>
          <cell r="G141">
            <v>123433.81299999999</v>
          </cell>
          <cell r="H141">
            <v>22920.005749999986</v>
          </cell>
          <cell r="I141">
            <v>5.3854180643039351</v>
          </cell>
          <cell r="J141">
            <v>114355.44196845269</v>
          </cell>
          <cell r="K141">
            <v>1.0793873109602581</v>
          </cell>
          <cell r="L141">
            <v>31</v>
          </cell>
          <cell r="M141">
            <v>154.84005751878291</v>
          </cell>
        </row>
        <row r="142">
          <cell r="D142">
            <v>43027</v>
          </cell>
          <cell r="E142">
            <v>127955.708</v>
          </cell>
          <cell r="F142">
            <v>181.7</v>
          </cell>
          <cell r="G142">
            <v>128137.408</v>
          </cell>
          <cell r="H142">
            <v>22920.005749999986</v>
          </cell>
          <cell r="I142">
            <v>5.5906359447575653</v>
          </cell>
          <cell r="J142">
            <v>114355.44196845269</v>
          </cell>
          <cell r="K142">
            <v>1.1205186722582852</v>
          </cell>
          <cell r="L142">
            <v>31</v>
          </cell>
          <cell r="M142">
            <v>154.84005751878291</v>
          </cell>
        </row>
        <row r="143">
          <cell r="D143">
            <v>43028</v>
          </cell>
          <cell r="E143">
            <v>144953.53400000001</v>
          </cell>
          <cell r="F143">
            <v>3</v>
          </cell>
          <cell r="G143">
            <v>144956.53400000001</v>
          </cell>
          <cell r="H143">
            <v>22920.005749999986</v>
          </cell>
          <cell r="I143">
            <v>6.3244545215700958</v>
          </cell>
          <cell r="J143">
            <v>114355.44196845269</v>
          </cell>
          <cell r="K143">
            <v>1.2675962901703379</v>
          </cell>
          <cell r="L143">
            <v>31</v>
          </cell>
          <cell r="M143">
            <v>154.84005751878291</v>
          </cell>
        </row>
        <row r="144">
          <cell r="D144">
            <v>43029</v>
          </cell>
          <cell r="E144">
            <v>128847.803</v>
          </cell>
          <cell r="F144">
            <v>0</v>
          </cell>
          <cell r="G144">
            <v>128847.803</v>
          </cell>
          <cell r="H144">
            <v>22920.275749999986</v>
          </cell>
          <cell r="I144">
            <v>5.6215642606306808</v>
          </cell>
          <cell r="J144">
            <v>114355.44196845269</v>
          </cell>
          <cell r="K144">
            <v>1.1267308383587493</v>
          </cell>
          <cell r="L144">
            <v>31</v>
          </cell>
          <cell r="M144">
            <v>154.84005751878291</v>
          </cell>
        </row>
        <row r="145">
          <cell r="D145">
            <v>43030</v>
          </cell>
          <cell r="E145">
            <v>86322.445000000007</v>
          </cell>
          <cell r="F145">
            <v>0</v>
          </cell>
          <cell r="G145">
            <v>86322.445000000007</v>
          </cell>
          <cell r="H145">
            <v>22920.275749999986</v>
          </cell>
          <cell r="I145">
            <v>3.7662044707293743</v>
          </cell>
          <cell r="J145">
            <v>114355.44196845269</v>
          </cell>
          <cell r="K145">
            <v>0.75486084014973098</v>
          </cell>
          <cell r="L145">
            <v>31</v>
          </cell>
          <cell r="M145">
            <v>154.84005751878291</v>
          </cell>
        </row>
        <row r="146">
          <cell r="D146">
            <v>43031</v>
          </cell>
          <cell r="E146">
            <v>62964.074999999997</v>
          </cell>
          <cell r="F146">
            <v>0</v>
          </cell>
          <cell r="G146">
            <v>62964.074999999997</v>
          </cell>
          <cell r="H146">
            <v>22920.275749999986</v>
          </cell>
          <cell r="I146">
            <v>2.7470906409143021</v>
          </cell>
          <cell r="J146">
            <v>114355.44196845269</v>
          </cell>
          <cell r="K146">
            <v>0.55059972587373618</v>
          </cell>
          <cell r="L146">
            <v>31</v>
          </cell>
          <cell r="M146">
            <v>154.84005751878291</v>
          </cell>
        </row>
        <row r="147">
          <cell r="D147">
            <v>43032</v>
          </cell>
          <cell r="E147">
            <v>72425.428</v>
          </cell>
          <cell r="F147">
            <v>0</v>
          </cell>
          <cell r="G147">
            <v>72425.428</v>
          </cell>
          <cell r="H147">
            <v>22920.275749999986</v>
          </cell>
          <cell r="I147">
            <v>3.1598846711082889</v>
          </cell>
          <cell r="J147">
            <v>114355.44196845269</v>
          </cell>
          <cell r="K147">
            <v>0.63333608574553057</v>
          </cell>
          <cell r="L147">
            <v>31</v>
          </cell>
          <cell r="M147">
            <v>154.84005751878291</v>
          </cell>
        </row>
        <row r="148">
          <cell r="D148">
            <v>43033</v>
          </cell>
          <cell r="E148">
            <v>64520.01</v>
          </cell>
          <cell r="F148">
            <v>0</v>
          </cell>
          <cell r="G148">
            <v>64520.01</v>
          </cell>
          <cell r="H148">
            <v>22920.275749999986</v>
          </cell>
          <cell r="I148">
            <v>2.8149752953997527</v>
          </cell>
          <cell r="J148">
            <v>114355.44196845269</v>
          </cell>
          <cell r="K148">
            <v>0.56420585578952309</v>
          </cell>
          <cell r="L148">
            <v>31</v>
          </cell>
          <cell r="M148">
            <v>154.84005751878291</v>
          </cell>
        </row>
        <row r="149">
          <cell r="D149">
            <v>43034</v>
          </cell>
          <cell r="E149">
            <v>66314.114000000001</v>
          </cell>
          <cell r="F149">
            <v>0</v>
          </cell>
          <cell r="G149">
            <v>66314.114000000001</v>
          </cell>
          <cell r="H149">
            <v>22920.275749999986</v>
          </cell>
          <cell r="I149">
            <v>2.8932511424955281</v>
          </cell>
          <cell r="J149">
            <v>114355.44196845269</v>
          </cell>
          <cell r="K149">
            <v>0.57989469375925384</v>
          </cell>
          <cell r="L149">
            <v>31</v>
          </cell>
          <cell r="M149">
            <v>154.84005751878291</v>
          </cell>
        </row>
        <row r="150">
          <cell r="D150">
            <v>43035</v>
          </cell>
          <cell r="E150">
            <v>135997.492</v>
          </cell>
          <cell r="F150">
            <v>782</v>
          </cell>
          <cell r="G150">
            <v>136779.492</v>
          </cell>
          <cell r="H150">
            <v>22920.275749999986</v>
          </cell>
          <cell r="I150">
            <v>5.9676198267379084</v>
          </cell>
          <cell r="J150">
            <v>114355.44196845269</v>
          </cell>
          <cell r="K150">
            <v>1.1960907994018635</v>
          </cell>
          <cell r="L150">
            <v>31</v>
          </cell>
          <cell r="M150">
            <v>154.84005751878291</v>
          </cell>
        </row>
        <row r="151">
          <cell r="D151">
            <v>43036</v>
          </cell>
          <cell r="E151">
            <v>194183.14799999999</v>
          </cell>
          <cell r="F151">
            <v>0</v>
          </cell>
          <cell r="G151">
            <v>194183.14799999999</v>
          </cell>
          <cell r="H151">
            <v>22920.275749999986</v>
          </cell>
          <cell r="I151">
            <v>8.4721122083358917</v>
          </cell>
          <cell r="J151">
            <v>114355.44196845269</v>
          </cell>
          <cell r="K151">
            <v>1.6980665253654428</v>
          </cell>
          <cell r="L151">
            <v>31</v>
          </cell>
          <cell r="M151">
            <v>154.84005751878291</v>
          </cell>
        </row>
        <row r="152">
          <cell r="D152">
            <v>43037</v>
          </cell>
          <cell r="E152">
            <v>182632.99600000001</v>
          </cell>
          <cell r="F152">
            <v>0</v>
          </cell>
          <cell r="G152">
            <v>182632.99600000001</v>
          </cell>
          <cell r="H152">
            <v>22920.275749999986</v>
          </cell>
          <cell r="I152">
            <v>7.9681849377401193</v>
          </cell>
          <cell r="J152">
            <v>114355.44196845269</v>
          </cell>
          <cell r="K152">
            <v>1.5970643185514781</v>
          </cell>
          <cell r="L152">
            <v>31</v>
          </cell>
          <cell r="M152">
            <v>154.84005751878291</v>
          </cell>
        </row>
        <row r="153">
          <cell r="D153">
            <v>43038</v>
          </cell>
          <cell r="E153">
            <v>199567.58199999999</v>
          </cell>
          <cell r="F153">
            <v>0</v>
          </cell>
          <cell r="G153">
            <v>199567.58199999999</v>
          </cell>
          <cell r="H153">
            <v>22920.275749999986</v>
          </cell>
          <cell r="I153">
            <v>8.7070323314064026</v>
          </cell>
          <cell r="J153">
            <v>114355.44196845269</v>
          </cell>
          <cell r="K153">
            <v>1.7451515954531909</v>
          </cell>
          <cell r="L153">
            <v>31</v>
          </cell>
          <cell r="M153">
            <v>154.84005751878291</v>
          </cell>
        </row>
        <row r="154">
          <cell r="D154">
            <v>43039</v>
          </cell>
          <cell r="E154">
            <v>104678.628</v>
          </cell>
          <cell r="F154">
            <v>0</v>
          </cell>
          <cell r="G154">
            <v>104678.628</v>
          </cell>
          <cell r="H154">
            <v>22920.275749999986</v>
          </cell>
          <cell r="I154">
            <v>4.5670754201113857</v>
          </cell>
          <cell r="J154">
            <v>114355.44196845269</v>
          </cell>
          <cell r="K154">
            <v>0.9153795061968083</v>
          </cell>
          <cell r="L154">
            <v>31</v>
          </cell>
          <cell r="M154">
            <v>154.84005751878291</v>
          </cell>
        </row>
        <row r="155">
          <cell r="D155">
            <v>43040</v>
          </cell>
          <cell r="E155">
            <v>138041.82800000001</v>
          </cell>
          <cell r="F155">
            <v>0</v>
          </cell>
          <cell r="G155">
            <v>138041.82800000001</v>
          </cell>
          <cell r="H155">
            <v>22920.275749999986</v>
          </cell>
          <cell r="I155">
            <v>6.0226949058411785</v>
          </cell>
          <cell r="J155">
            <v>160369.75673348492</v>
          </cell>
          <cell r="K155">
            <v>0.8607721980236509</v>
          </cell>
          <cell r="L155">
            <v>30</v>
          </cell>
          <cell r="M155">
            <v>210.13989869554447</v>
          </cell>
        </row>
        <row r="156">
          <cell r="D156">
            <v>43041</v>
          </cell>
          <cell r="E156">
            <v>99028.058000000005</v>
          </cell>
          <cell r="F156">
            <v>0</v>
          </cell>
          <cell r="G156">
            <v>99028.058000000005</v>
          </cell>
          <cell r="H156">
            <v>22920.275749999986</v>
          </cell>
          <cell r="I156">
            <v>4.3205439184125023</v>
          </cell>
          <cell r="J156">
            <v>160369.75673348492</v>
          </cell>
          <cell r="K156">
            <v>0.61749833645113417</v>
          </cell>
          <cell r="L156">
            <v>30</v>
          </cell>
          <cell r="M156">
            <v>210.13989869554447</v>
          </cell>
        </row>
        <row r="157">
          <cell r="D157">
            <v>43042</v>
          </cell>
          <cell r="E157">
            <v>70300.178</v>
          </cell>
          <cell r="F157">
            <v>0</v>
          </cell>
          <cell r="G157">
            <v>70300.178</v>
          </cell>
          <cell r="H157">
            <v>22920.275749999986</v>
          </cell>
          <cell r="I157">
            <v>3.0671610920736869</v>
          </cell>
          <cell r="J157">
            <v>160369.75673348492</v>
          </cell>
          <cell r="K157">
            <v>0.43836306440765116</v>
          </cell>
          <cell r="L157">
            <v>30</v>
          </cell>
          <cell r="M157">
            <v>210.13989869554447</v>
          </cell>
        </row>
        <row r="158">
          <cell r="D158">
            <v>43043</v>
          </cell>
          <cell r="E158">
            <v>97174.910999999993</v>
          </cell>
          <cell r="F158">
            <v>0</v>
          </cell>
          <cell r="G158">
            <v>97174.910999999993</v>
          </cell>
          <cell r="H158">
            <v>22920.275749999986</v>
          </cell>
          <cell r="I158">
            <v>4.2396920551882999</v>
          </cell>
          <cell r="J158">
            <v>160369.75673348492</v>
          </cell>
          <cell r="K158">
            <v>0.6059428721432365</v>
          </cell>
          <cell r="L158">
            <v>30</v>
          </cell>
          <cell r="M158">
            <v>210.13989869554447</v>
          </cell>
        </row>
        <row r="159">
          <cell r="D159">
            <v>43044</v>
          </cell>
          <cell r="E159">
            <v>219193.15700000001</v>
          </cell>
          <cell r="F159">
            <v>0</v>
          </cell>
          <cell r="G159">
            <v>219193.15700000001</v>
          </cell>
          <cell r="H159">
            <v>22920.275749999986</v>
          </cell>
          <cell r="I159">
            <v>9.5632862095910927</v>
          </cell>
          <cell r="J159">
            <v>160369.75673348492</v>
          </cell>
          <cell r="K159">
            <v>1.3667985876181907</v>
          </cell>
          <cell r="L159">
            <v>30</v>
          </cell>
          <cell r="M159">
            <v>210.13989869554447</v>
          </cell>
        </row>
        <row r="160">
          <cell r="D160">
            <v>43045</v>
          </cell>
          <cell r="E160">
            <v>202914.57699999999</v>
          </cell>
          <cell r="F160">
            <v>24.9</v>
          </cell>
          <cell r="G160">
            <v>202939.47699999998</v>
          </cell>
          <cell r="H160">
            <v>22920.275749999986</v>
          </cell>
          <cell r="I160">
            <v>8.8541463991767255</v>
          </cell>
          <cell r="J160">
            <v>160369.75673348492</v>
          </cell>
          <cell r="K160">
            <v>1.2654473083554076</v>
          </cell>
          <cell r="L160">
            <v>30</v>
          </cell>
          <cell r="M160">
            <v>210.13989869554447</v>
          </cell>
        </row>
        <row r="161">
          <cell r="D161">
            <v>43046</v>
          </cell>
          <cell r="E161">
            <v>172266.65700000001</v>
          </cell>
          <cell r="F161">
            <v>0</v>
          </cell>
          <cell r="G161">
            <v>172266.65700000001</v>
          </cell>
          <cell r="H161">
            <v>22920.275749999986</v>
          </cell>
          <cell r="I161">
            <v>7.5159068276043808</v>
          </cell>
          <cell r="J161">
            <v>160369.75673348492</v>
          </cell>
          <cell r="K161">
            <v>1.0741841885205718</v>
          </cell>
          <cell r="L161">
            <v>30</v>
          </cell>
          <cell r="M161">
            <v>210.13989869554447</v>
          </cell>
        </row>
        <row r="162">
          <cell r="D162">
            <v>43047</v>
          </cell>
          <cell r="E162">
            <v>166470.943</v>
          </cell>
          <cell r="F162">
            <v>0.4</v>
          </cell>
          <cell r="G162">
            <v>166471.34299999999</v>
          </cell>
          <cell r="H162">
            <v>22920.275749999986</v>
          </cell>
          <cell r="I162">
            <v>7.2630602186363351</v>
          </cell>
          <cell r="J162">
            <v>160369.75673348492</v>
          </cell>
          <cell r="K162">
            <v>1.0380469883523935</v>
          </cell>
          <cell r="L162">
            <v>30</v>
          </cell>
          <cell r="M162">
            <v>210.13989869554447</v>
          </cell>
        </row>
        <row r="163">
          <cell r="D163">
            <v>43048</v>
          </cell>
          <cell r="E163">
            <v>188838.56</v>
          </cell>
          <cell r="F163">
            <v>0</v>
          </cell>
          <cell r="G163">
            <v>188838.56</v>
          </cell>
          <cell r="H163">
            <v>22920.275749999986</v>
          </cell>
          <cell r="I163">
            <v>8.2389305460253954</v>
          </cell>
          <cell r="J163">
            <v>160369.75673348492</v>
          </cell>
          <cell r="K163">
            <v>1.1775197758379516</v>
          </cell>
          <cell r="L163">
            <v>30</v>
          </cell>
          <cell r="M163">
            <v>210.13989869554447</v>
          </cell>
        </row>
        <row r="164">
          <cell r="D164">
            <v>43049</v>
          </cell>
          <cell r="E164">
            <v>194140.005</v>
          </cell>
          <cell r="F164">
            <v>0</v>
          </cell>
          <cell r="G164">
            <v>194140.005</v>
          </cell>
          <cell r="H164">
            <v>22920.275749999986</v>
          </cell>
          <cell r="I164">
            <v>8.470229901138957</v>
          </cell>
          <cell r="J164">
            <v>160369.75673348492</v>
          </cell>
          <cell r="K164">
            <v>1.2105774115666781</v>
          </cell>
          <cell r="L164">
            <v>30</v>
          </cell>
          <cell r="M164">
            <v>210.13989869554447</v>
          </cell>
        </row>
        <row r="165">
          <cell r="D165">
            <v>43050</v>
          </cell>
          <cell r="E165">
            <v>158082.133</v>
          </cell>
          <cell r="F165">
            <v>0.1</v>
          </cell>
          <cell r="G165">
            <v>158082.23300000001</v>
          </cell>
          <cell r="H165">
            <v>22920.275749999986</v>
          </cell>
          <cell r="I165">
            <v>6.8970476064189628</v>
          </cell>
          <cell r="J165">
            <v>160369.75673348492</v>
          </cell>
          <cell r="K165">
            <v>0.98573594061574532</v>
          </cell>
          <cell r="L165">
            <v>30</v>
          </cell>
          <cell r="M165">
            <v>210.13989869554447</v>
          </cell>
        </row>
        <row r="166">
          <cell r="D166">
            <v>43051</v>
          </cell>
          <cell r="E166">
            <v>177045.12599999999</v>
          </cell>
          <cell r="F166">
            <v>0</v>
          </cell>
          <cell r="G166">
            <v>177045.12599999999</v>
          </cell>
          <cell r="H166">
            <v>22920.275749999986</v>
          </cell>
          <cell r="I166">
            <v>7.7243890052239053</v>
          </cell>
          <cell r="J166">
            <v>160369.75673348492</v>
          </cell>
          <cell r="K166">
            <v>1.1039807605010432</v>
          </cell>
          <cell r="L166">
            <v>30</v>
          </cell>
          <cell r="M166">
            <v>210.13989869554447</v>
          </cell>
        </row>
        <row r="167">
          <cell r="D167">
            <v>43052</v>
          </cell>
          <cell r="E167">
            <v>283203.875</v>
          </cell>
          <cell r="F167">
            <v>0</v>
          </cell>
          <cell r="G167">
            <v>283203.875</v>
          </cell>
          <cell r="H167">
            <v>22920.275749999986</v>
          </cell>
          <cell r="I167">
            <v>12.356041353472817</v>
          </cell>
          <cell r="J167">
            <v>160369.75673348492</v>
          </cell>
          <cell r="K167">
            <v>1.7659431601598703</v>
          </cell>
          <cell r="L167">
            <v>30</v>
          </cell>
          <cell r="M167">
            <v>210.13989869554447</v>
          </cell>
        </row>
        <row r="168">
          <cell r="D168">
            <v>43053</v>
          </cell>
          <cell r="E168">
            <v>192964.17</v>
          </cell>
          <cell r="F168">
            <v>0</v>
          </cell>
          <cell r="G168">
            <v>192964.17</v>
          </cell>
          <cell r="H168">
            <v>22920.275749999986</v>
          </cell>
          <cell r="I168">
            <v>8.4189288167704586</v>
          </cell>
          <cell r="J168">
            <v>160369.75673348492</v>
          </cell>
          <cell r="K168">
            <v>1.2032453869758191</v>
          </cell>
          <cell r="L168">
            <v>30</v>
          </cell>
          <cell r="M168">
            <v>210.13989869554447</v>
          </cell>
        </row>
        <row r="169">
          <cell r="D169">
            <v>43054</v>
          </cell>
          <cell r="E169">
            <v>58430.131999999998</v>
          </cell>
          <cell r="F169">
            <v>0</v>
          </cell>
          <cell r="G169">
            <v>58430.131999999998</v>
          </cell>
          <cell r="H169">
            <v>22920.275749999986</v>
          </cell>
          <cell r="I169">
            <v>2.5492770085892196</v>
          </cell>
          <cell r="J169">
            <v>160369.75673348492</v>
          </cell>
          <cell r="K169">
            <v>0.36434632807421286</v>
          </cell>
          <cell r="L169">
            <v>30</v>
          </cell>
          <cell r="M169">
            <v>210.13989869554447</v>
          </cell>
        </row>
        <row r="170">
          <cell r="D170">
            <v>43055</v>
          </cell>
          <cell r="E170">
            <v>27698.620999999999</v>
          </cell>
          <cell r="F170">
            <v>0</v>
          </cell>
          <cell r="G170">
            <v>27698.620999999999</v>
          </cell>
          <cell r="H170">
            <v>22920.275749999986</v>
          </cell>
          <cell r="I170">
            <v>1.2084767784698234</v>
          </cell>
          <cell r="J170">
            <v>160369.75673348492</v>
          </cell>
          <cell r="K170">
            <v>0.17271723524549426</v>
          </cell>
          <cell r="L170">
            <v>30</v>
          </cell>
          <cell r="M170">
            <v>210.13989869554447</v>
          </cell>
        </row>
        <row r="171">
          <cell r="D171">
            <v>43056</v>
          </cell>
          <cell r="E171">
            <v>63926.775000000001</v>
          </cell>
          <cell r="F171">
            <v>0</v>
          </cell>
          <cell r="G171">
            <v>63926.775000000001</v>
          </cell>
          <cell r="H171">
            <v>22920.275749999986</v>
          </cell>
          <cell r="I171">
            <v>2.789092753388887</v>
          </cell>
          <cell r="J171">
            <v>160369.75673348492</v>
          </cell>
          <cell r="K171">
            <v>0.39862113843720887</v>
          </cell>
          <cell r="L171">
            <v>30</v>
          </cell>
          <cell r="M171">
            <v>210.13989869554447</v>
          </cell>
        </row>
        <row r="172">
          <cell r="D172">
            <v>43057</v>
          </cell>
          <cell r="E172">
            <v>102722.976</v>
          </cell>
          <cell r="F172">
            <v>0</v>
          </cell>
          <cell r="G172">
            <v>102722.976</v>
          </cell>
          <cell r="H172">
            <v>22920.275749999986</v>
          </cell>
          <cell r="I172">
            <v>4.481751315753697</v>
          </cell>
          <cell r="J172">
            <v>160369.75673348492</v>
          </cell>
          <cell r="K172">
            <v>0.64053832899873464</v>
          </cell>
          <cell r="L172">
            <v>30</v>
          </cell>
          <cell r="M172">
            <v>210.13989869554447</v>
          </cell>
        </row>
        <row r="173">
          <cell r="D173">
            <v>43058</v>
          </cell>
          <cell r="E173">
            <v>59016.273000000001</v>
          </cell>
          <cell r="F173">
            <v>0</v>
          </cell>
          <cell r="G173">
            <v>59016.273000000001</v>
          </cell>
          <cell r="H173">
            <v>22920.275749999986</v>
          </cell>
          <cell r="I173">
            <v>2.5748500429799601</v>
          </cell>
          <cell r="J173">
            <v>160369.75673348492</v>
          </cell>
          <cell r="K173">
            <v>0.36800126284457668</v>
          </cell>
          <cell r="L173">
            <v>30</v>
          </cell>
          <cell r="M173">
            <v>210.13989869554447</v>
          </cell>
        </row>
        <row r="174">
          <cell r="D174">
            <v>43059</v>
          </cell>
          <cell r="E174">
            <v>38594.400000000001</v>
          </cell>
          <cell r="F174">
            <v>0</v>
          </cell>
          <cell r="G174">
            <v>38594.400000000001</v>
          </cell>
          <cell r="H174">
            <v>22920.275749999986</v>
          </cell>
          <cell r="I174">
            <v>1.6838540871394196</v>
          </cell>
          <cell r="J174">
            <v>160369.75673348492</v>
          </cell>
          <cell r="K174">
            <v>0.24065884232860196</v>
          </cell>
          <cell r="L174">
            <v>30</v>
          </cell>
          <cell r="M174">
            <v>210.13989869554447</v>
          </cell>
        </row>
        <row r="175">
          <cell r="D175">
            <v>43060</v>
          </cell>
          <cell r="E175">
            <v>59428.071000000004</v>
          </cell>
          <cell r="F175">
            <v>0</v>
          </cell>
          <cell r="G175">
            <v>59428.071000000004</v>
          </cell>
          <cell r="H175">
            <v>22920.275749999986</v>
          </cell>
          <cell r="I175">
            <v>2.5928165807516534</v>
          </cell>
          <cell r="J175">
            <v>160369.75673348492</v>
          </cell>
          <cell r="K175">
            <v>0.37056906620343788</v>
          </cell>
          <cell r="L175">
            <v>30</v>
          </cell>
          <cell r="M175">
            <v>210.13989869554447</v>
          </cell>
        </row>
        <row r="176">
          <cell r="D176">
            <v>43061</v>
          </cell>
          <cell r="E176">
            <v>138116.58300000001</v>
          </cell>
          <cell r="F176">
            <v>39.200000000000003</v>
          </cell>
          <cell r="G176">
            <v>138155.78300000002</v>
          </cell>
          <cell r="H176">
            <v>22920.275749999986</v>
          </cell>
          <cell r="I176">
            <v>6.0276667046643233</v>
          </cell>
          <cell r="J176">
            <v>160369.75673348492</v>
          </cell>
          <cell r="K176">
            <v>0.86148277464558465</v>
          </cell>
          <cell r="L176">
            <v>30</v>
          </cell>
          <cell r="M176">
            <v>210.13989869554447</v>
          </cell>
        </row>
        <row r="177">
          <cell r="D177">
            <v>43062</v>
          </cell>
          <cell r="E177">
            <v>181265.52600000001</v>
          </cell>
          <cell r="F177">
            <v>0</v>
          </cell>
          <cell r="G177">
            <v>181265.52600000001</v>
          </cell>
          <cell r="H177">
            <v>22920.275749999986</v>
          </cell>
          <cell r="I177">
            <v>7.9085229155674588</v>
          </cell>
          <cell r="J177">
            <v>160369.75673348492</v>
          </cell>
          <cell r="K177">
            <v>1.1302974431846358</v>
          </cell>
          <cell r="L177">
            <v>30</v>
          </cell>
          <cell r="M177">
            <v>210.13989869554447</v>
          </cell>
        </row>
        <row r="178">
          <cell r="D178">
            <v>43063</v>
          </cell>
          <cell r="E178">
            <v>121509.024</v>
          </cell>
          <cell r="F178">
            <v>0</v>
          </cell>
          <cell r="G178">
            <v>121509.024</v>
          </cell>
          <cell r="H178">
            <v>22920.275749999986</v>
          </cell>
          <cell r="I178">
            <v>5.3013770569492422</v>
          </cell>
          <cell r="J178">
            <v>160369.75673348492</v>
          </cell>
          <cell r="K178">
            <v>0.75768041602715197</v>
          </cell>
          <cell r="L178">
            <v>30</v>
          </cell>
          <cell r="M178">
            <v>210.13989869554447</v>
          </cell>
        </row>
        <row r="179">
          <cell r="D179">
            <v>43064</v>
          </cell>
          <cell r="E179">
            <v>191726.965</v>
          </cell>
          <cell r="F179">
            <v>0</v>
          </cell>
          <cell r="G179">
            <v>191726.965</v>
          </cell>
          <cell r="H179">
            <v>22920.275749999986</v>
          </cell>
          <cell r="I179">
            <v>8.3649501904443753</v>
          </cell>
          <cell r="J179">
            <v>160369.75673348492</v>
          </cell>
          <cell r="K179">
            <v>1.1955306842463256</v>
          </cell>
          <cell r="L179">
            <v>30</v>
          </cell>
          <cell r="M179">
            <v>210.13989869554447</v>
          </cell>
        </row>
        <row r="180">
          <cell r="D180">
            <v>43065</v>
          </cell>
          <cell r="E180">
            <v>144364.09700000001</v>
          </cell>
          <cell r="F180">
            <v>0</v>
          </cell>
          <cell r="G180">
            <v>144364.09700000001</v>
          </cell>
          <cell r="H180">
            <v>22920.275749999986</v>
          </cell>
          <cell r="I180">
            <v>6.2985322940541018</v>
          </cell>
          <cell r="J180">
            <v>160369.75673348492</v>
          </cell>
          <cell r="K180">
            <v>0.90019527335141891</v>
          </cell>
          <cell r="L180">
            <v>30</v>
          </cell>
          <cell r="M180">
            <v>210.13989869554447</v>
          </cell>
        </row>
        <row r="181">
          <cell r="D181">
            <v>43066</v>
          </cell>
          <cell r="E181">
            <v>52239.180999999997</v>
          </cell>
          <cell r="F181">
            <v>6.2</v>
          </cell>
          <cell r="G181">
            <v>52245.380999999994</v>
          </cell>
          <cell r="H181">
            <v>22920.275749999986</v>
          </cell>
          <cell r="I181">
            <v>2.2794394609323154</v>
          </cell>
          <cell r="J181">
            <v>160369.75673348492</v>
          </cell>
          <cell r="K181">
            <v>0.32578075856799782</v>
          </cell>
          <cell r="L181">
            <v>30</v>
          </cell>
          <cell r="M181">
            <v>210.13989869554447</v>
          </cell>
        </row>
        <row r="182">
          <cell r="D182">
            <v>43067</v>
          </cell>
          <cell r="E182">
            <v>73009.680999999997</v>
          </cell>
          <cell r="F182">
            <v>0</v>
          </cell>
          <cell r="G182">
            <v>73009.680999999997</v>
          </cell>
          <cell r="H182">
            <v>22920.275749999986</v>
          </cell>
          <cell r="I182">
            <v>3.1853753330171011</v>
          </cell>
          <cell r="J182">
            <v>160369.75673348492</v>
          </cell>
          <cell r="K182">
            <v>0.4552584133511734</v>
          </cell>
          <cell r="L182">
            <v>30</v>
          </cell>
          <cell r="M182">
            <v>210.13989869554447</v>
          </cell>
        </row>
        <row r="183">
          <cell r="D183">
            <v>43068</v>
          </cell>
          <cell r="E183">
            <v>136646.04</v>
          </cell>
          <cell r="F183">
            <v>0</v>
          </cell>
          <cell r="G183">
            <v>136646.04</v>
          </cell>
          <cell r="H183">
            <v>22920.275749999986</v>
          </cell>
          <cell r="I183">
            <v>5.9617973836985838</v>
          </cell>
          <cell r="J183">
            <v>160369.75673348492</v>
          </cell>
          <cell r="K183">
            <v>0.85206863677600475</v>
          </cell>
          <cell r="L183">
            <v>30</v>
          </cell>
          <cell r="M183">
            <v>210.13989869554447</v>
          </cell>
        </row>
        <row r="184">
          <cell r="D184">
            <v>43069</v>
          </cell>
          <cell r="E184">
            <v>149172.70300000001</v>
          </cell>
          <cell r="F184">
            <v>0</v>
          </cell>
          <cell r="G184">
            <v>149172.70300000001</v>
          </cell>
          <cell r="H184">
            <v>22920.275749999986</v>
          </cell>
          <cell r="I184">
            <v>6.5083293336905035</v>
          </cell>
          <cell r="J184">
            <v>160369.75673348492</v>
          </cell>
          <cell r="K184">
            <v>0.93017976729806329</v>
          </cell>
          <cell r="L184">
            <v>30</v>
          </cell>
          <cell r="M184">
            <v>210.13989869554447</v>
          </cell>
        </row>
        <row r="185">
          <cell r="D185">
            <v>43070</v>
          </cell>
          <cell r="E185">
            <v>248141.962</v>
          </cell>
          <cell r="F185">
            <v>0</v>
          </cell>
          <cell r="G185">
            <v>248141.962</v>
          </cell>
          <cell r="H185">
            <v>22920.275749999986</v>
          </cell>
          <cell r="I185">
            <v>10.826307881570759</v>
          </cell>
          <cell r="J185">
            <v>148883.01429723858</v>
          </cell>
          <cell r="K185">
            <v>1.6666908792200779</v>
          </cell>
          <cell r="L185">
            <v>31</v>
          </cell>
          <cell r="M185">
            <v>201.59123256865956</v>
          </cell>
        </row>
        <row r="186">
          <cell r="D186">
            <v>43071</v>
          </cell>
          <cell r="E186">
            <v>248290.66800000001</v>
          </cell>
          <cell r="F186">
            <v>148.30000000000001</v>
          </cell>
          <cell r="G186">
            <v>248438.96799999999</v>
          </cell>
          <cell r="H186">
            <v>22920.275749999986</v>
          </cell>
          <cell r="I186">
            <v>10.839266102634046</v>
          </cell>
          <cell r="J186">
            <v>148883.01429723858</v>
          </cell>
          <cell r="K186">
            <v>1.6686857743489947</v>
          </cell>
          <cell r="L186">
            <v>31</v>
          </cell>
          <cell r="M186">
            <v>201.59123256865956</v>
          </cell>
        </row>
        <row r="187">
          <cell r="D187">
            <v>43072</v>
          </cell>
          <cell r="E187">
            <v>182892.24100000001</v>
          </cell>
          <cell r="F187">
            <v>10.6</v>
          </cell>
          <cell r="G187">
            <v>182902.84100000001</v>
          </cell>
          <cell r="H187">
            <v>22920.275749999986</v>
          </cell>
          <cell r="I187">
            <v>7.9799581381563494</v>
          </cell>
          <cell r="J187">
            <v>148883.01429723858</v>
          </cell>
          <cell r="K187">
            <v>1.2285003891366835</v>
          </cell>
          <cell r="L187">
            <v>31</v>
          </cell>
          <cell r="M187">
            <v>201.59123256865956</v>
          </cell>
        </row>
        <row r="188">
          <cell r="D188">
            <v>43073</v>
          </cell>
          <cell r="E188">
            <v>102821.087</v>
          </cell>
          <cell r="F188">
            <v>15.2</v>
          </cell>
          <cell r="G188">
            <v>102836.287</v>
          </cell>
          <cell r="H188">
            <v>22920.275749999986</v>
          </cell>
          <cell r="I188">
            <v>4.4866950171836422</v>
          </cell>
          <cell r="J188">
            <v>148883.01429723858</v>
          </cell>
          <cell r="K188">
            <v>0.69071873299590603</v>
          </cell>
          <cell r="L188">
            <v>31</v>
          </cell>
          <cell r="M188">
            <v>201.59123256865956</v>
          </cell>
        </row>
        <row r="189">
          <cell r="D189">
            <v>43074</v>
          </cell>
          <cell r="E189">
            <v>59034.419000000002</v>
          </cell>
          <cell r="F189">
            <v>0</v>
          </cell>
          <cell r="G189">
            <v>59034.419000000002</v>
          </cell>
          <cell r="H189">
            <v>22920.275749999986</v>
          </cell>
          <cell r="I189">
            <v>2.5756417437517101</v>
          </cell>
          <cell r="J189">
            <v>148883.01429723858</v>
          </cell>
          <cell r="K189">
            <v>0.39651547410331378</v>
          </cell>
          <cell r="L189">
            <v>31</v>
          </cell>
          <cell r="M189">
            <v>201.59123256865956</v>
          </cell>
        </row>
        <row r="190">
          <cell r="D190">
            <v>43075</v>
          </cell>
          <cell r="E190">
            <v>59358.45</v>
          </cell>
          <cell r="F190">
            <v>0</v>
          </cell>
          <cell r="G190">
            <v>59358.45</v>
          </cell>
          <cell r="H190">
            <v>22920.275749999986</v>
          </cell>
          <cell r="I190">
            <v>2.5897790518510684</v>
          </cell>
          <cell r="J190">
            <v>148883.01429723858</v>
          </cell>
          <cell r="K190">
            <v>0.39869188758828716</v>
          </cell>
          <cell r="L190">
            <v>31</v>
          </cell>
          <cell r="M190">
            <v>201.59123256865956</v>
          </cell>
        </row>
        <row r="191">
          <cell r="D191">
            <v>43076</v>
          </cell>
          <cell r="E191">
            <v>90116.240999999995</v>
          </cell>
          <cell r="F191">
            <v>0</v>
          </cell>
          <cell r="G191">
            <v>90116.240999999995</v>
          </cell>
          <cell r="H191">
            <v>22920.275749999986</v>
          </cell>
          <cell r="I191">
            <v>3.9317258650345885</v>
          </cell>
          <cell r="J191">
            <v>148883.01429723858</v>
          </cell>
          <cell r="K191">
            <v>0.60528221721845832</v>
          </cell>
          <cell r="L191">
            <v>31</v>
          </cell>
          <cell r="M191">
            <v>201.59123256865956</v>
          </cell>
        </row>
        <row r="192">
          <cell r="D192">
            <v>43077</v>
          </cell>
          <cell r="E192">
            <v>134227.33499999999</v>
          </cell>
          <cell r="F192">
            <v>0</v>
          </cell>
          <cell r="G192">
            <v>134227.33499999999</v>
          </cell>
          <cell r="H192">
            <v>22920.275749999986</v>
          </cell>
          <cell r="I192">
            <v>5.8562705119287264</v>
          </cell>
          <cell r="J192">
            <v>148883.01429723858</v>
          </cell>
          <cell r="K192">
            <v>0.90156244910531469</v>
          </cell>
          <cell r="L192">
            <v>31</v>
          </cell>
          <cell r="M192">
            <v>201.59123256865956</v>
          </cell>
        </row>
        <row r="193">
          <cell r="D193">
            <v>43078</v>
          </cell>
          <cell r="E193">
            <v>202675.503</v>
          </cell>
          <cell r="F193">
            <v>0</v>
          </cell>
          <cell r="G193">
            <v>202675.503</v>
          </cell>
          <cell r="H193">
            <v>22920.275749999986</v>
          </cell>
          <cell r="I193">
            <v>8.8426293475112363</v>
          </cell>
          <cell r="J193">
            <v>148883.01429723858</v>
          </cell>
          <cell r="K193">
            <v>1.3613070903801492</v>
          </cell>
          <cell r="L193">
            <v>31</v>
          </cell>
          <cell r="M193">
            <v>201.59123256865956</v>
          </cell>
        </row>
        <row r="194">
          <cell r="D194">
            <v>43079</v>
          </cell>
          <cell r="E194">
            <v>324231.83399999997</v>
          </cell>
          <cell r="F194">
            <v>1031</v>
          </cell>
          <cell r="G194">
            <v>325262.83399999997</v>
          </cell>
          <cell r="H194">
            <v>22920.275749999986</v>
          </cell>
          <cell r="I194">
            <v>14.191052391679893</v>
          </cell>
          <cell r="J194">
            <v>148883.01429723858</v>
          </cell>
          <cell r="K194">
            <v>2.1846873233680411</v>
          </cell>
          <cell r="L194">
            <v>31</v>
          </cell>
          <cell r="M194">
            <v>201.59123256865956</v>
          </cell>
        </row>
        <row r="195">
          <cell r="D195">
            <v>43080</v>
          </cell>
          <cell r="E195">
            <v>257726.30900000001</v>
          </cell>
          <cell r="F195">
            <v>201.9</v>
          </cell>
          <cell r="G195">
            <v>257928.209</v>
          </cell>
          <cell r="H195">
            <v>22920.275749999986</v>
          </cell>
          <cell r="I195">
            <v>11.253276872116173</v>
          </cell>
          <cell r="J195">
            <v>148883.01429723858</v>
          </cell>
          <cell r="K195">
            <v>1.7324219973479134</v>
          </cell>
          <cell r="L195">
            <v>31</v>
          </cell>
          <cell r="M195">
            <v>201.59123256865956</v>
          </cell>
        </row>
        <row r="196">
          <cell r="D196">
            <v>43081</v>
          </cell>
          <cell r="E196">
            <v>135003.62</v>
          </cell>
          <cell r="F196">
            <v>0</v>
          </cell>
          <cell r="G196">
            <v>135003.62</v>
          </cell>
          <cell r="H196">
            <v>22920.275749999986</v>
          </cell>
          <cell r="I196">
            <v>5.8901394325502423</v>
          </cell>
          <cell r="J196">
            <v>148883.01429723858</v>
          </cell>
          <cell r="K196">
            <v>0.90677650930999443</v>
          </cell>
          <cell r="L196">
            <v>31</v>
          </cell>
          <cell r="M196">
            <v>201.59123256865956</v>
          </cell>
        </row>
        <row r="197">
          <cell r="D197">
            <v>43082</v>
          </cell>
          <cell r="E197">
            <v>205501.84299999999</v>
          </cell>
          <cell r="F197">
            <v>13.1</v>
          </cell>
          <cell r="G197">
            <v>205514.943</v>
          </cell>
          <cell r="H197">
            <v>22920.275749999986</v>
          </cell>
          <cell r="I197">
            <v>8.9665126738276744</v>
          </cell>
          <cell r="J197">
            <v>148883.01429723858</v>
          </cell>
          <cell r="K197">
            <v>1.3803787085456114</v>
          </cell>
          <cell r="L197">
            <v>31</v>
          </cell>
          <cell r="M197">
            <v>201.59123256865956</v>
          </cell>
        </row>
        <row r="198">
          <cell r="D198">
            <v>43083</v>
          </cell>
          <cell r="E198">
            <v>253294.046</v>
          </cell>
          <cell r="F198">
            <v>5</v>
          </cell>
          <cell r="G198">
            <v>253299.046</v>
          </cell>
          <cell r="H198">
            <v>22920.275749999986</v>
          </cell>
          <cell r="I198">
            <v>11.051308839510805</v>
          </cell>
          <cell r="J198">
            <v>148883.01429723858</v>
          </cell>
          <cell r="K198">
            <v>1.7013293772673037</v>
          </cell>
          <cell r="L198">
            <v>31</v>
          </cell>
          <cell r="M198">
            <v>201.59123256865956</v>
          </cell>
        </row>
        <row r="199">
          <cell r="D199">
            <v>43084</v>
          </cell>
          <cell r="E199">
            <v>240310.201</v>
          </cell>
          <cell r="F199">
            <v>0</v>
          </cell>
          <cell r="G199">
            <v>240310.201</v>
          </cell>
          <cell r="H199">
            <v>22920.275749999986</v>
          </cell>
          <cell r="I199">
            <v>10.484612123394726</v>
          </cell>
          <cell r="J199">
            <v>148883.01429723858</v>
          </cell>
          <cell r="K199">
            <v>1.6140874238362137</v>
          </cell>
          <cell r="L199">
            <v>31</v>
          </cell>
          <cell r="M199">
            <v>201.59123256865956</v>
          </cell>
        </row>
        <row r="200">
          <cell r="D200">
            <v>43085</v>
          </cell>
          <cell r="E200">
            <v>165347.20199999999</v>
          </cell>
          <cell r="F200">
            <v>0</v>
          </cell>
          <cell r="G200">
            <v>165347.20199999999</v>
          </cell>
          <cell r="H200">
            <v>22920.275749999986</v>
          </cell>
          <cell r="I200">
            <v>7.2140145172555394</v>
          </cell>
          <cell r="J200">
            <v>148883.01429723858</v>
          </cell>
          <cell r="K200">
            <v>1.1105847284223529</v>
          </cell>
          <cell r="L200">
            <v>31</v>
          </cell>
          <cell r="M200">
            <v>201.59123256865956</v>
          </cell>
        </row>
        <row r="201">
          <cell r="D201">
            <v>43086</v>
          </cell>
          <cell r="E201">
            <v>122129.94</v>
          </cell>
          <cell r="F201">
            <v>0</v>
          </cell>
          <cell r="G201">
            <v>122129.94</v>
          </cell>
          <cell r="H201">
            <v>22920.275749999986</v>
          </cell>
          <cell r="I201">
            <v>5.3284673069432893</v>
          </cell>
          <cell r="J201">
            <v>148883.01429723858</v>
          </cell>
          <cell r="K201">
            <v>0.82030808266799859</v>
          </cell>
          <cell r="L201">
            <v>31</v>
          </cell>
          <cell r="M201">
            <v>201.59123256865956</v>
          </cell>
        </row>
        <row r="202">
          <cell r="D202">
            <v>43087</v>
          </cell>
          <cell r="E202">
            <v>156579.32199999999</v>
          </cell>
          <cell r="F202">
            <v>0</v>
          </cell>
          <cell r="G202">
            <v>156579.32199999999</v>
          </cell>
          <cell r="H202">
            <v>22920.275749999986</v>
          </cell>
          <cell r="I202">
            <v>6.8314763621463008</v>
          </cell>
          <cell r="J202">
            <v>148883.01429723858</v>
          </cell>
          <cell r="K202">
            <v>1.0516936585351238</v>
          </cell>
          <cell r="L202">
            <v>31</v>
          </cell>
          <cell r="M202">
            <v>201.59123256865956</v>
          </cell>
        </row>
        <row r="203">
          <cell r="D203">
            <v>43088</v>
          </cell>
          <cell r="E203">
            <v>162373.435</v>
          </cell>
          <cell r="F203">
            <v>0.1</v>
          </cell>
          <cell r="G203">
            <v>162373.535</v>
          </cell>
          <cell r="H203">
            <v>22920.275749999986</v>
          </cell>
          <cell r="I203">
            <v>7.0842749350430525</v>
          </cell>
          <cell r="J203">
            <v>148883.01429723858</v>
          </cell>
          <cell r="K203">
            <v>1.0906115500578741</v>
          </cell>
          <cell r="L203">
            <v>31</v>
          </cell>
          <cell r="M203">
            <v>201.59123256865956</v>
          </cell>
        </row>
        <row r="204">
          <cell r="D204">
            <v>43089</v>
          </cell>
          <cell r="E204">
            <v>127380.277</v>
          </cell>
          <cell r="F204">
            <v>0</v>
          </cell>
          <cell r="G204">
            <v>127380.277</v>
          </cell>
          <cell r="H204">
            <v>22920.275749999986</v>
          </cell>
          <cell r="I204">
            <v>5.5575368459517804</v>
          </cell>
          <cell r="J204">
            <v>148883.01429723858</v>
          </cell>
          <cell r="K204">
            <v>0.85557293154805902</v>
          </cell>
          <cell r="L204">
            <v>31</v>
          </cell>
          <cell r="M204">
            <v>201.59123256865956</v>
          </cell>
        </row>
        <row r="205">
          <cell r="D205">
            <v>43090</v>
          </cell>
          <cell r="E205">
            <v>117128.538</v>
          </cell>
          <cell r="F205">
            <v>0</v>
          </cell>
          <cell r="G205">
            <v>117128.538</v>
          </cell>
          <cell r="H205">
            <v>22920.275749999986</v>
          </cell>
          <cell r="I205">
            <v>5.1102586756618784</v>
          </cell>
          <cell r="J205">
            <v>148883.01429723858</v>
          </cell>
          <cell r="K205">
            <v>0.78671525125195196</v>
          </cell>
          <cell r="L205">
            <v>31</v>
          </cell>
          <cell r="M205">
            <v>201.59123256865956</v>
          </cell>
        </row>
        <row r="206">
          <cell r="D206">
            <v>43091</v>
          </cell>
          <cell r="E206">
            <v>162859.01800000001</v>
          </cell>
          <cell r="F206">
            <v>26.7</v>
          </cell>
          <cell r="G206">
            <v>162885.71800000002</v>
          </cell>
          <cell r="H206">
            <v>22920.275749999986</v>
          </cell>
          <cell r="I206">
            <v>7.1066212194240341</v>
          </cell>
          <cell r="J206">
            <v>148883.01429723858</v>
          </cell>
          <cell r="K206">
            <v>1.094051720868612</v>
          </cell>
          <cell r="L206">
            <v>31</v>
          </cell>
          <cell r="M206">
            <v>201.59123256865956</v>
          </cell>
        </row>
        <row r="207">
          <cell r="D207">
            <v>43092</v>
          </cell>
          <cell r="E207">
            <v>122009.7</v>
          </cell>
          <cell r="F207">
            <v>0</v>
          </cell>
          <cell r="G207">
            <v>122009.7</v>
          </cell>
          <cell r="H207">
            <v>22920.275749999986</v>
          </cell>
          <cell r="I207">
            <v>5.3232212967594892</v>
          </cell>
          <cell r="J207">
            <v>148883.01429723858</v>
          </cell>
          <cell r="K207">
            <v>0.81950046871305848</v>
          </cell>
          <cell r="L207">
            <v>31</v>
          </cell>
          <cell r="M207">
            <v>201.59123256865956</v>
          </cell>
        </row>
        <row r="208">
          <cell r="D208">
            <v>43093</v>
          </cell>
          <cell r="E208">
            <v>84600.005000000005</v>
          </cell>
          <cell r="F208">
            <v>0</v>
          </cell>
          <cell r="G208">
            <v>84600.005000000005</v>
          </cell>
          <cell r="H208">
            <v>22920.275749999986</v>
          </cell>
          <cell r="I208">
            <v>3.6910552875874565</v>
          </cell>
          <cell r="J208">
            <v>148883.01429723858</v>
          </cell>
          <cell r="K208">
            <v>0.56823140906523906</v>
          </cell>
          <cell r="L208">
            <v>31</v>
          </cell>
          <cell r="M208">
            <v>201.59123256865956</v>
          </cell>
        </row>
        <row r="209">
          <cell r="D209">
            <v>43094</v>
          </cell>
          <cell r="E209">
            <v>152443.13200000001</v>
          </cell>
          <cell r="F209">
            <v>9.6999999999999993</v>
          </cell>
          <cell r="G209">
            <v>152452.83200000002</v>
          </cell>
          <cell r="H209">
            <v>22920.275749999986</v>
          </cell>
          <cell r="I209">
            <v>6.6514396974477989</v>
          </cell>
          <cell r="J209">
            <v>148883.01429723858</v>
          </cell>
          <cell r="K209">
            <v>1.0239773336106324</v>
          </cell>
          <cell r="L209">
            <v>31</v>
          </cell>
          <cell r="M209">
            <v>201.59123256865956</v>
          </cell>
        </row>
        <row r="210">
          <cell r="D210">
            <v>43095</v>
          </cell>
          <cell r="E210">
            <v>248377.81200000001</v>
          </cell>
          <cell r="F210">
            <v>0</v>
          </cell>
          <cell r="G210">
            <v>248377.81200000001</v>
          </cell>
          <cell r="H210">
            <v>22920.275749999986</v>
          </cell>
          <cell r="I210">
            <v>10.836597897387868</v>
          </cell>
          <cell r="J210">
            <v>148883.01429723858</v>
          </cell>
          <cell r="K210">
            <v>1.6682750088880141</v>
          </cell>
          <cell r="L210">
            <v>31</v>
          </cell>
          <cell r="M210">
            <v>201.59123256865956</v>
          </cell>
        </row>
        <row r="211">
          <cell r="D211">
            <v>43096</v>
          </cell>
          <cell r="E211">
            <v>332496.49099999998</v>
          </cell>
          <cell r="F211">
            <v>71.900000000000006</v>
          </cell>
          <cell r="G211">
            <v>332568.391</v>
          </cell>
          <cell r="H211">
            <v>22920.275749999986</v>
          </cell>
          <cell r="I211">
            <v>14.509790136359952</v>
          </cell>
          <cell r="J211">
            <v>148883.01429723858</v>
          </cell>
          <cell r="K211">
            <v>2.2337564333298721</v>
          </cell>
          <cell r="L211">
            <v>31</v>
          </cell>
          <cell r="M211">
            <v>201.59123256865956</v>
          </cell>
        </row>
        <row r="212">
          <cell r="D212">
            <v>43097</v>
          </cell>
          <cell r="E212">
            <v>295938.62300000002</v>
          </cell>
          <cell r="F212">
            <v>0</v>
          </cell>
          <cell r="G212">
            <v>295938.62300000002</v>
          </cell>
          <cell r="H212">
            <v>22920.275749999986</v>
          </cell>
          <cell r="I212">
            <v>12.911651946421291</v>
          </cell>
          <cell r="J212">
            <v>148883.01429723858</v>
          </cell>
          <cell r="K212">
            <v>1.9877258960459465</v>
          </cell>
          <cell r="L212">
            <v>31</v>
          </cell>
          <cell r="M212">
            <v>201.59123256865956</v>
          </cell>
        </row>
        <row r="213">
          <cell r="D213">
            <v>43098</v>
          </cell>
          <cell r="E213">
            <v>253780.66399999999</v>
          </cell>
          <cell r="F213">
            <v>0</v>
          </cell>
          <cell r="G213">
            <v>253780.66399999999</v>
          </cell>
          <cell r="H213">
            <v>22920.275749999986</v>
          </cell>
          <cell r="I213">
            <v>11.0723215884521</v>
          </cell>
          <cell r="J213">
            <v>148883.01429723858</v>
          </cell>
          <cell r="K213">
            <v>1.7045642526644291</v>
          </cell>
          <cell r="L213">
            <v>31</v>
          </cell>
          <cell r="M213">
            <v>201.59123256865956</v>
          </cell>
        </row>
        <row r="214">
          <cell r="D214">
            <v>43099</v>
          </cell>
          <cell r="E214">
            <v>237292.954</v>
          </cell>
          <cell r="F214">
            <v>0</v>
          </cell>
          <cell r="G214">
            <v>237292.954</v>
          </cell>
          <cell r="H214">
            <v>22920.275749999986</v>
          </cell>
          <cell r="I214">
            <v>10.352971167897058</v>
          </cell>
          <cell r="J214">
            <v>148883.01429723858</v>
          </cell>
          <cell r="K214">
            <v>1.5938215324298495</v>
          </cell>
          <cell r="L214">
            <v>31</v>
          </cell>
          <cell r="M214">
            <v>201.59123256865956</v>
          </cell>
        </row>
        <row r="215">
          <cell r="D215">
            <v>43100</v>
          </cell>
          <cell r="E215">
            <v>268890.435</v>
          </cell>
          <cell r="F215">
            <v>0</v>
          </cell>
          <cell r="G215">
            <v>268890.435</v>
          </cell>
          <cell r="H215">
            <v>22920.275749999986</v>
          </cell>
          <cell r="I215">
            <v>11.73155322967701</v>
          </cell>
          <cell r="J215">
            <v>148883.01429723858</v>
          </cell>
          <cell r="K215">
            <v>1.8060517935455802</v>
          </cell>
          <cell r="L215">
            <v>31</v>
          </cell>
          <cell r="M215">
            <v>201.59123256865956</v>
          </cell>
        </row>
        <row r="216">
          <cell r="D216">
            <v>43101</v>
          </cell>
          <cell r="E216">
            <v>245674.62599999999</v>
          </cell>
          <cell r="F216">
            <v>0</v>
          </cell>
          <cell r="G216">
            <v>245674.62599999999</v>
          </cell>
          <cell r="H216">
            <v>22920.275749999986</v>
          </cell>
          <cell r="I216">
            <v>10.71865926394887</v>
          </cell>
          <cell r="J216">
            <v>163829.82042868651</v>
          </cell>
          <cell r="K216">
            <v>1.4995720886292476</v>
          </cell>
          <cell r="L216">
            <v>31</v>
          </cell>
          <cell r="M216">
            <v>221.58216980828797</v>
          </cell>
        </row>
        <row r="217">
          <cell r="D217">
            <v>43102</v>
          </cell>
          <cell r="E217">
            <v>296003.93199999997</v>
          </cell>
          <cell r="F217">
            <v>0</v>
          </cell>
          <cell r="G217">
            <v>296003.93199999997</v>
          </cell>
          <cell r="H217">
            <v>22920.275749999986</v>
          </cell>
          <cell r="I217">
            <v>12.914501344950013</v>
          </cell>
          <cell r="J217">
            <v>163829.82042868651</v>
          </cell>
          <cell r="K217">
            <v>1.8067768811896339</v>
          </cell>
          <cell r="L217">
            <v>31</v>
          </cell>
          <cell r="M217">
            <v>221.58216980828797</v>
          </cell>
        </row>
        <row r="218">
          <cell r="D218">
            <v>43103</v>
          </cell>
          <cell r="E218">
            <v>280929.09100000001</v>
          </cell>
          <cell r="F218">
            <v>0</v>
          </cell>
          <cell r="G218">
            <v>280929.09100000001</v>
          </cell>
          <cell r="H218">
            <v>22920.275749999986</v>
          </cell>
          <cell r="I218">
            <v>12.256793681899756</v>
          </cell>
          <cell r="J218">
            <v>163829.82042868651</v>
          </cell>
          <cell r="K218">
            <v>1.7147616365867022</v>
          </cell>
          <cell r="L218">
            <v>31</v>
          </cell>
          <cell r="M218">
            <v>221.58216980828797</v>
          </cell>
        </row>
        <row r="219">
          <cell r="D219">
            <v>43104</v>
          </cell>
          <cell r="E219">
            <v>307303.065</v>
          </cell>
          <cell r="F219">
            <v>227.6</v>
          </cell>
          <cell r="G219">
            <v>307530.66499999998</v>
          </cell>
          <cell r="H219">
            <v>22920.275749999986</v>
          </cell>
          <cell r="I219">
            <v>13.417406856459838</v>
          </cell>
          <cell r="J219">
            <v>163829.82042868651</v>
          </cell>
          <cell r="K219">
            <v>1.8771348475832885</v>
          </cell>
          <cell r="L219">
            <v>31</v>
          </cell>
          <cell r="M219">
            <v>221.58216980828797</v>
          </cell>
        </row>
        <row r="220">
          <cell r="D220">
            <v>43105</v>
          </cell>
          <cell r="E220">
            <v>232172.16899999999</v>
          </cell>
          <cell r="F220">
            <v>0</v>
          </cell>
          <cell r="G220">
            <v>232172.16899999999</v>
          </cell>
          <cell r="H220">
            <v>22920.275749999986</v>
          </cell>
          <cell r="I220">
            <v>10.129553916906961</v>
          </cell>
          <cell r="J220">
            <v>163829.82042868651</v>
          </cell>
          <cell r="K220">
            <v>1.4171545106530972</v>
          </cell>
          <cell r="L220">
            <v>31</v>
          </cell>
          <cell r="M220">
            <v>221.58216980828797</v>
          </cell>
        </row>
        <row r="221">
          <cell r="D221">
            <v>43106</v>
          </cell>
          <cell r="E221">
            <v>150594.75399999999</v>
          </cell>
          <cell r="F221">
            <v>0</v>
          </cell>
          <cell r="G221">
            <v>150594.75399999999</v>
          </cell>
          <cell r="H221">
            <v>22920.275749999986</v>
          </cell>
          <cell r="I221">
            <v>6.5703726971958476</v>
          </cell>
          <cell r="J221">
            <v>163829.82042868651</v>
          </cell>
          <cell r="K221">
            <v>0.91921454595961294</v>
          </cell>
          <cell r="L221">
            <v>31</v>
          </cell>
          <cell r="M221">
            <v>221.58216980828797</v>
          </cell>
        </row>
        <row r="222">
          <cell r="D222">
            <v>43107</v>
          </cell>
          <cell r="E222">
            <v>126263.341</v>
          </cell>
          <cell r="F222">
            <v>0</v>
          </cell>
          <cell r="G222">
            <v>126263.341</v>
          </cell>
          <cell r="H222">
            <v>22920.275749999986</v>
          </cell>
          <cell r="I222">
            <v>5.5088054950647827</v>
          </cell>
          <cell r="J222">
            <v>163829.82042868651</v>
          </cell>
          <cell r="K222">
            <v>0.77069815903852001</v>
          </cell>
          <cell r="L222">
            <v>31</v>
          </cell>
          <cell r="M222">
            <v>221.58216980828797</v>
          </cell>
        </row>
        <row r="223">
          <cell r="D223">
            <v>43108</v>
          </cell>
          <cell r="E223">
            <v>35422.267</v>
          </cell>
          <cell r="F223">
            <v>7.6</v>
          </cell>
          <cell r="G223">
            <v>35429.866999999998</v>
          </cell>
          <cell r="H223">
            <v>22920.275749999986</v>
          </cell>
          <cell r="I223">
            <v>1.5457871182025382</v>
          </cell>
          <cell r="J223">
            <v>163829.82042868651</v>
          </cell>
          <cell r="K223">
            <v>0.21626018332494154</v>
          </cell>
          <cell r="L223">
            <v>31</v>
          </cell>
          <cell r="M223">
            <v>221.58216980828797</v>
          </cell>
        </row>
        <row r="224">
          <cell r="D224">
            <v>43109</v>
          </cell>
          <cell r="E224">
            <v>170954.28899999999</v>
          </cell>
          <cell r="F224">
            <v>0</v>
          </cell>
          <cell r="G224">
            <v>170954.28899999999</v>
          </cell>
          <cell r="H224">
            <v>22920.275749999986</v>
          </cell>
          <cell r="I224">
            <v>7.4586488777300204</v>
          </cell>
          <cell r="J224">
            <v>163829.82042868651</v>
          </cell>
          <cell r="K224">
            <v>1.0434870071435784</v>
          </cell>
          <cell r="L224">
            <v>31</v>
          </cell>
          <cell r="M224">
            <v>221.58216980828797</v>
          </cell>
        </row>
        <row r="225">
          <cell r="D225">
            <v>43110</v>
          </cell>
          <cell r="E225">
            <v>245112.18400000001</v>
          </cell>
          <cell r="F225">
            <v>0</v>
          </cell>
          <cell r="G225">
            <v>245112.18400000001</v>
          </cell>
          <cell r="H225">
            <v>22920.275749999986</v>
          </cell>
          <cell r="I225">
            <v>10.694120204901992</v>
          </cell>
          <cell r="J225">
            <v>163829.82042868651</v>
          </cell>
          <cell r="K225">
            <v>1.4961390017923806</v>
          </cell>
          <cell r="L225">
            <v>31</v>
          </cell>
          <cell r="M225">
            <v>221.58216980828797</v>
          </cell>
        </row>
        <row r="226">
          <cell r="D226">
            <v>43111</v>
          </cell>
          <cell r="E226">
            <v>280582.63299999997</v>
          </cell>
          <cell r="F226">
            <v>0</v>
          </cell>
          <cell r="G226">
            <v>280582.63299999997</v>
          </cell>
          <cell r="H226">
            <v>22920.275749999986</v>
          </cell>
          <cell r="I226">
            <v>12.241677895171053</v>
          </cell>
          <cell r="J226">
            <v>163829.82042868651</v>
          </cell>
          <cell r="K226">
            <v>1.7126468933788206</v>
          </cell>
          <cell r="L226">
            <v>31</v>
          </cell>
          <cell r="M226">
            <v>221.58216980828797</v>
          </cell>
        </row>
        <row r="227">
          <cell r="D227">
            <v>43112</v>
          </cell>
          <cell r="E227">
            <v>134132.76300000001</v>
          </cell>
          <cell r="F227">
            <v>0</v>
          </cell>
          <cell r="G227">
            <v>134132.76300000001</v>
          </cell>
          <cell r="H227">
            <v>22920.275749999986</v>
          </cell>
          <cell r="I227">
            <v>5.8521443835596125</v>
          </cell>
          <cell r="J227">
            <v>163829.82042868651</v>
          </cell>
          <cell r="K227">
            <v>0.81873228359172046</v>
          </cell>
          <cell r="L227">
            <v>31</v>
          </cell>
          <cell r="M227">
            <v>221.58216980828797</v>
          </cell>
        </row>
        <row r="228">
          <cell r="D228">
            <v>43113</v>
          </cell>
          <cell r="E228">
            <v>109597.126</v>
          </cell>
          <cell r="F228">
            <v>0</v>
          </cell>
          <cell r="G228">
            <v>109597.126</v>
          </cell>
          <cell r="H228">
            <v>22920.275749999986</v>
          </cell>
          <cell r="I228">
            <v>4.7816669919427159</v>
          </cell>
          <cell r="J228">
            <v>163829.82042868651</v>
          </cell>
          <cell r="K228">
            <v>0.66896933484527954</v>
          </cell>
          <cell r="L228">
            <v>31</v>
          </cell>
          <cell r="M228">
            <v>221.58216980828797</v>
          </cell>
        </row>
        <row r="229">
          <cell r="D229">
            <v>43114</v>
          </cell>
          <cell r="E229">
            <v>83830.600000000006</v>
          </cell>
          <cell r="F229">
            <v>0</v>
          </cell>
          <cell r="G229">
            <v>83830.600000000006</v>
          </cell>
          <cell r="H229">
            <v>22920.275749999986</v>
          </cell>
          <cell r="I229">
            <v>3.6574865378746613</v>
          </cell>
          <cell r="J229">
            <v>163829.82042868651</v>
          </cell>
          <cell r="K229">
            <v>0.51169316904971296</v>
          </cell>
          <cell r="L229">
            <v>31</v>
          </cell>
          <cell r="M229">
            <v>221.58216980828797</v>
          </cell>
        </row>
        <row r="230">
          <cell r="D230">
            <v>43115</v>
          </cell>
          <cell r="E230">
            <v>130125.171</v>
          </cell>
          <cell r="F230">
            <v>0</v>
          </cell>
          <cell r="G230">
            <v>130125.171</v>
          </cell>
          <cell r="H230">
            <v>22920.275749999986</v>
          </cell>
          <cell r="I230">
            <v>5.6772951782659105</v>
          </cell>
          <cell r="J230">
            <v>163829.82042868651</v>
          </cell>
          <cell r="K230">
            <v>0.79427036335330781</v>
          </cell>
          <cell r="L230">
            <v>31</v>
          </cell>
          <cell r="M230">
            <v>221.58216980828797</v>
          </cell>
        </row>
        <row r="231">
          <cell r="D231">
            <v>43116</v>
          </cell>
          <cell r="E231">
            <v>246431.533</v>
          </cell>
          <cell r="F231">
            <v>0</v>
          </cell>
          <cell r="G231">
            <v>246431.533</v>
          </cell>
          <cell r="H231">
            <v>22920.275749999986</v>
          </cell>
          <cell r="I231">
            <v>10.751682732263818</v>
          </cell>
          <cell r="J231">
            <v>163829.82042868651</v>
          </cell>
          <cell r="K231">
            <v>1.5041921693814539</v>
          </cell>
          <cell r="L231">
            <v>31</v>
          </cell>
          <cell r="M231">
            <v>221.58216980828797</v>
          </cell>
        </row>
        <row r="232">
          <cell r="D232">
            <v>43117</v>
          </cell>
          <cell r="E232">
            <v>187015.049</v>
          </cell>
          <cell r="F232">
            <v>0</v>
          </cell>
          <cell r="G232">
            <v>187015.049</v>
          </cell>
          <cell r="H232">
            <v>22920.275749999986</v>
          </cell>
          <cell r="I232">
            <v>8.1593716864423023</v>
          </cell>
          <cell r="J232">
            <v>163829.82042868651</v>
          </cell>
          <cell r="K232">
            <v>1.1415201976700315</v>
          </cell>
          <cell r="L232">
            <v>31</v>
          </cell>
          <cell r="M232">
            <v>221.58216980828797</v>
          </cell>
        </row>
        <row r="233">
          <cell r="D233">
            <v>43118</v>
          </cell>
          <cell r="E233">
            <v>81439.107999999993</v>
          </cell>
          <cell r="F233">
            <v>0</v>
          </cell>
          <cell r="G233">
            <v>81439.107999999993</v>
          </cell>
          <cell r="H233">
            <v>22920.275749999986</v>
          </cell>
          <cell r="I233">
            <v>3.5531469554854742</v>
          </cell>
          <cell r="J233">
            <v>163829.82042868651</v>
          </cell>
          <cell r="K233">
            <v>0.49709575330609379</v>
          </cell>
          <cell r="L233">
            <v>31</v>
          </cell>
          <cell r="M233">
            <v>221.58216980828797</v>
          </cell>
        </row>
        <row r="234">
          <cell r="D234">
            <v>43119</v>
          </cell>
          <cell r="E234">
            <v>118763.637</v>
          </cell>
          <cell r="F234">
            <v>0</v>
          </cell>
          <cell r="G234">
            <v>118763.637</v>
          </cell>
          <cell r="H234">
            <v>22920.275749999986</v>
          </cell>
          <cell r="I234">
            <v>5.1815972152952865</v>
          </cell>
          <cell r="J234">
            <v>163829.82042868651</v>
          </cell>
          <cell r="K234">
            <v>0.72492075428781066</v>
          </cell>
          <cell r="L234">
            <v>31</v>
          </cell>
          <cell r="M234">
            <v>221.58216980828797</v>
          </cell>
        </row>
        <row r="235">
          <cell r="D235">
            <v>43120</v>
          </cell>
          <cell r="E235">
            <v>236972.73199999999</v>
          </cell>
          <cell r="F235">
            <v>0</v>
          </cell>
          <cell r="G235">
            <v>236972.73199999999</v>
          </cell>
          <cell r="H235">
            <v>22920.275749999986</v>
          </cell>
          <cell r="I235">
            <v>10.33900004453481</v>
          </cell>
          <cell r="J235">
            <v>163829.82042868651</v>
          </cell>
          <cell r="K235">
            <v>1.4464566425082048</v>
          </cell>
          <cell r="L235">
            <v>31</v>
          </cell>
          <cell r="M235">
            <v>221.58216980828797</v>
          </cell>
        </row>
        <row r="236">
          <cell r="D236">
            <v>43121</v>
          </cell>
          <cell r="E236">
            <v>224659.478</v>
          </cell>
          <cell r="F236">
            <v>0</v>
          </cell>
          <cell r="G236">
            <v>224659.478</v>
          </cell>
          <cell r="H236">
            <v>22920.275749999986</v>
          </cell>
          <cell r="I236">
            <v>9.8017790209177633</v>
          </cell>
          <cell r="J236">
            <v>163829.82042868651</v>
          </cell>
          <cell r="K236">
            <v>1.3712978346197482</v>
          </cell>
          <cell r="L236">
            <v>31</v>
          </cell>
          <cell r="M236">
            <v>221.58216980828797</v>
          </cell>
        </row>
        <row r="237">
          <cell r="D237">
            <v>43122</v>
          </cell>
          <cell r="E237">
            <v>165885.027</v>
          </cell>
          <cell r="F237">
            <v>0</v>
          </cell>
          <cell r="G237">
            <v>165885.027</v>
          </cell>
          <cell r="H237">
            <v>22920.275749999986</v>
          </cell>
          <cell r="I237">
            <v>7.2374795490843997</v>
          </cell>
          <cell r="J237">
            <v>163829.82042868651</v>
          </cell>
          <cell r="K237">
            <v>1.0125447648415637</v>
          </cell>
          <cell r="L237">
            <v>31</v>
          </cell>
          <cell r="M237">
            <v>221.58216980828797</v>
          </cell>
        </row>
        <row r="238">
          <cell r="D238">
            <v>43123</v>
          </cell>
          <cell r="E238">
            <v>72957.987999999998</v>
          </cell>
          <cell r="F238">
            <v>0</v>
          </cell>
          <cell r="G238">
            <v>72957.987999999998</v>
          </cell>
          <cell r="H238">
            <v>22940.275749999986</v>
          </cell>
          <cell r="I238">
            <v>3.1803448570141986</v>
          </cell>
          <cell r="J238">
            <v>163829.82042868651</v>
          </cell>
          <cell r="K238">
            <v>0.44532788847045024</v>
          </cell>
          <cell r="L238">
            <v>31</v>
          </cell>
          <cell r="M238">
            <v>221.58216980828797</v>
          </cell>
        </row>
        <row r="239">
          <cell r="D239">
            <v>43124</v>
          </cell>
          <cell r="E239">
            <v>101247.155</v>
          </cell>
          <cell r="F239">
            <v>0</v>
          </cell>
          <cell r="G239">
            <v>101247.155</v>
          </cell>
          <cell r="H239">
            <v>22940.275749999986</v>
          </cell>
          <cell r="I239">
            <v>4.413510809694607</v>
          </cell>
          <cell r="J239">
            <v>163829.82042868651</v>
          </cell>
          <cell r="K239">
            <v>0.61800198971756715</v>
          </cell>
          <cell r="L239">
            <v>31</v>
          </cell>
          <cell r="M239">
            <v>221.58216980828797</v>
          </cell>
        </row>
        <row r="240">
          <cell r="D240">
            <v>43125</v>
          </cell>
          <cell r="E240">
            <v>139959.68599999999</v>
          </cell>
          <cell r="F240">
            <v>0</v>
          </cell>
          <cell r="G240">
            <v>139959.68599999999</v>
          </cell>
          <cell r="H240">
            <v>22940.275749999986</v>
          </cell>
          <cell r="I240">
            <v>6.1010463660185108</v>
          </cell>
          <cell r="J240">
            <v>163829.82042868651</v>
          </cell>
          <cell r="K240">
            <v>0.85429920898267142</v>
          </cell>
          <cell r="L240">
            <v>31</v>
          </cell>
          <cell r="M240">
            <v>221.58216980828797</v>
          </cell>
        </row>
        <row r="241">
          <cell r="D241">
            <v>43126</v>
          </cell>
          <cell r="E241">
            <v>278740.98200000002</v>
          </cell>
          <cell r="F241">
            <v>0</v>
          </cell>
          <cell r="G241">
            <v>278740.98200000002</v>
          </cell>
          <cell r="H241">
            <v>22940.275749999986</v>
          </cell>
          <cell r="I241">
            <v>12.150724997279085</v>
          </cell>
          <cell r="J241">
            <v>163829.82042868651</v>
          </cell>
          <cell r="K241">
            <v>1.7014056492928478</v>
          </cell>
          <cell r="L241">
            <v>31</v>
          </cell>
          <cell r="M241">
            <v>221.58216980828797</v>
          </cell>
        </row>
        <row r="242">
          <cell r="D242">
            <v>43127</v>
          </cell>
          <cell r="E242">
            <v>211900.56599999999</v>
          </cell>
          <cell r="F242">
            <v>0</v>
          </cell>
          <cell r="G242">
            <v>211900.56599999999</v>
          </cell>
          <cell r="H242">
            <v>22940.275749999986</v>
          </cell>
          <cell r="I242">
            <v>9.2370540053338335</v>
          </cell>
          <cell r="J242">
            <v>163829.82042868651</v>
          </cell>
          <cell r="K242">
            <v>1.2934187771525893</v>
          </cell>
          <cell r="L242">
            <v>31</v>
          </cell>
          <cell r="M242">
            <v>221.58216980828797</v>
          </cell>
        </row>
        <row r="243">
          <cell r="D243">
            <v>43128</v>
          </cell>
          <cell r="E243">
            <v>175660.46400000001</v>
          </cell>
          <cell r="F243">
            <v>0</v>
          </cell>
          <cell r="G243">
            <v>175660.46400000001</v>
          </cell>
          <cell r="H243">
            <v>22940.275749999986</v>
          </cell>
          <cell r="I243">
            <v>7.6572952267149672</v>
          </cell>
          <cell r="J243">
            <v>163829.82042868651</v>
          </cell>
          <cell r="K243">
            <v>1.0722130045699663</v>
          </cell>
          <cell r="L243">
            <v>31</v>
          </cell>
          <cell r="M243">
            <v>221.58216980828797</v>
          </cell>
        </row>
        <row r="244">
          <cell r="D244">
            <v>43129</v>
          </cell>
          <cell r="E244">
            <v>93288.577999999994</v>
          </cell>
          <cell r="F244">
            <v>0</v>
          </cell>
          <cell r="G244">
            <v>93288.577999999994</v>
          </cell>
          <cell r="H244">
            <v>22940.275749999986</v>
          </cell>
          <cell r="I244">
            <v>4.0665848578563857</v>
          </cell>
          <cell r="J244">
            <v>163829.82042868651</v>
          </cell>
          <cell r="K244">
            <v>0.56942367241748637</v>
          </cell>
          <cell r="L244">
            <v>31</v>
          </cell>
          <cell r="M244">
            <v>221.58216980828797</v>
          </cell>
        </row>
        <row r="245">
          <cell r="D245">
            <v>43130</v>
          </cell>
          <cell r="E245">
            <v>73864.074999999997</v>
          </cell>
          <cell r="F245">
            <v>0</v>
          </cell>
          <cell r="G245">
            <v>73864.074999999997</v>
          </cell>
          <cell r="H245">
            <v>22940.275749999986</v>
          </cell>
          <cell r="I245">
            <v>3.2198425077780524</v>
          </cell>
          <cell r="J245">
            <v>163829.82042868651</v>
          </cell>
          <cell r="K245">
            <v>0.45085854825893734</v>
          </cell>
          <cell r="L245">
            <v>31</v>
          </cell>
          <cell r="M245">
            <v>221.58216980828797</v>
          </cell>
        </row>
        <row r="246">
          <cell r="D246">
            <v>43131</v>
          </cell>
          <cell r="E246">
            <v>53935.347000000002</v>
          </cell>
          <cell r="F246">
            <v>0</v>
          </cell>
          <cell r="G246">
            <v>53935.347000000002</v>
          </cell>
          <cell r="H246">
            <v>22940.275749999986</v>
          </cell>
          <cell r="I246">
            <v>2.3511202562593447</v>
          </cell>
          <cell r="J246">
            <v>163829.82042868651</v>
          </cell>
          <cell r="K246">
            <v>0.32921568771100207</v>
          </cell>
          <cell r="L246">
            <v>31</v>
          </cell>
          <cell r="M246">
            <v>221.58216980828797</v>
          </cell>
        </row>
        <row r="247">
          <cell r="D247">
            <v>43132</v>
          </cell>
          <cell r="E247">
            <v>171569.19200000001</v>
          </cell>
          <cell r="F247">
            <v>0</v>
          </cell>
          <cell r="G247">
            <v>171569.19200000001</v>
          </cell>
          <cell r="H247">
            <v>22940.275749999986</v>
          </cell>
          <cell r="I247">
            <v>7.4789507270853148</v>
          </cell>
          <cell r="J247">
            <v>182489.32494512139</v>
          </cell>
          <cell r="K247">
            <v>0.94016015485615223</v>
          </cell>
          <cell r="L247">
            <v>28</v>
          </cell>
          <cell r="M247">
            <v>222.93366599061974</v>
          </cell>
        </row>
        <row r="248">
          <cell r="D248">
            <v>43133</v>
          </cell>
          <cell r="E248">
            <v>232027.56899999999</v>
          </cell>
          <cell r="F248">
            <v>0</v>
          </cell>
          <cell r="G248">
            <v>232027.56899999999</v>
          </cell>
          <cell r="H248">
            <v>22940.275749999986</v>
          </cell>
          <cell r="I248">
            <v>10.114419352609575</v>
          </cell>
          <cell r="J248">
            <v>182489.32494512139</v>
          </cell>
          <cell r="K248">
            <v>1.2714583117109775</v>
          </cell>
          <cell r="L248">
            <v>28</v>
          </cell>
          <cell r="M248">
            <v>222.93366599061974</v>
          </cell>
        </row>
        <row r="249">
          <cell r="D249">
            <v>43134</v>
          </cell>
          <cell r="E249">
            <v>223154.54500000001</v>
          </cell>
          <cell r="F249">
            <v>0</v>
          </cell>
          <cell r="G249">
            <v>223154.54500000001</v>
          </cell>
          <cell r="H249">
            <v>22942.625749999985</v>
          </cell>
          <cell r="I249">
            <v>9.7266349297442627</v>
          </cell>
          <cell r="J249">
            <v>182489.32494512139</v>
          </cell>
          <cell r="K249">
            <v>1.2228361580443545</v>
          </cell>
          <cell r="L249">
            <v>28</v>
          </cell>
          <cell r="M249">
            <v>222.93366599061974</v>
          </cell>
        </row>
        <row r="250">
          <cell r="D250">
            <v>43135</v>
          </cell>
          <cell r="E250">
            <v>123235.00599999999</v>
          </cell>
          <cell r="F250">
            <v>0</v>
          </cell>
          <cell r="G250">
            <v>123235.00599999999</v>
          </cell>
          <cell r="H250">
            <v>22942.625749999985</v>
          </cell>
          <cell r="I250">
            <v>5.3714429787967957</v>
          </cell>
          <cell r="J250">
            <v>182489.32494512139</v>
          </cell>
          <cell r="K250">
            <v>0.67529980746577645</v>
          </cell>
          <cell r="L250">
            <v>28</v>
          </cell>
          <cell r="M250">
            <v>222.93366599061974</v>
          </cell>
        </row>
        <row r="251">
          <cell r="D251">
            <v>43136</v>
          </cell>
          <cell r="E251">
            <v>151363.79</v>
          </cell>
          <cell r="F251">
            <v>105.9</v>
          </cell>
          <cell r="G251">
            <v>151469.69</v>
          </cell>
          <cell r="H251">
            <v>22942.625749999985</v>
          </cell>
          <cell r="I251">
            <v>6.6021078690175692</v>
          </cell>
          <cell r="J251">
            <v>182489.32494512139</v>
          </cell>
          <cell r="K251">
            <v>0.83001945481222161</v>
          </cell>
          <cell r="L251">
            <v>28</v>
          </cell>
          <cell r="M251">
            <v>222.93366599061974</v>
          </cell>
        </row>
        <row r="252">
          <cell r="D252">
            <v>43137</v>
          </cell>
          <cell r="E252">
            <v>188432.08199999999</v>
          </cell>
          <cell r="F252">
            <v>0</v>
          </cell>
          <cell r="G252">
            <v>188432.08199999999</v>
          </cell>
          <cell r="H252">
            <v>22942.625749999985</v>
          </cell>
          <cell r="I252">
            <v>8.2131872808848012</v>
          </cell>
          <cell r="J252">
            <v>182489.32494512139</v>
          </cell>
          <cell r="K252">
            <v>1.0325649571922397</v>
          </cell>
          <cell r="L252">
            <v>28</v>
          </cell>
          <cell r="M252">
            <v>222.93366599061974</v>
          </cell>
        </row>
        <row r="253">
          <cell r="D253">
            <v>43138</v>
          </cell>
          <cell r="E253">
            <v>168953.005</v>
          </cell>
          <cell r="F253">
            <v>89.6</v>
          </cell>
          <cell r="G253">
            <v>169042.60500000001</v>
          </cell>
          <cell r="H253">
            <v>22942.625749999985</v>
          </cell>
          <cell r="I253">
            <v>7.3680583400529089</v>
          </cell>
          <cell r="J253">
            <v>182489.32494512139</v>
          </cell>
          <cell r="K253">
            <v>0.92631503267840398</v>
          </cell>
          <cell r="L253">
            <v>28</v>
          </cell>
          <cell r="M253">
            <v>222.93366599061974</v>
          </cell>
        </row>
        <row r="254">
          <cell r="D254">
            <v>43139</v>
          </cell>
          <cell r="E254">
            <v>111943.185</v>
          </cell>
          <cell r="F254">
            <v>0</v>
          </cell>
          <cell r="G254">
            <v>111943.185</v>
          </cell>
          <cell r="H254">
            <v>22942.625749999985</v>
          </cell>
          <cell r="I254">
            <v>4.8792664893642383</v>
          </cell>
          <cell r="J254">
            <v>182489.32494512139</v>
          </cell>
          <cell r="K254">
            <v>0.61342319630840769</v>
          </cell>
          <cell r="L254">
            <v>28</v>
          </cell>
          <cell r="M254">
            <v>222.93366599061974</v>
          </cell>
        </row>
        <row r="255">
          <cell r="D255">
            <v>43140</v>
          </cell>
          <cell r="E255">
            <v>131358.73699999999</v>
          </cell>
          <cell r="F255">
            <v>0</v>
          </cell>
          <cell r="G255">
            <v>131358.73699999999</v>
          </cell>
          <cell r="H255">
            <v>22942.625749999985</v>
          </cell>
          <cell r="I255">
            <v>5.7255319609613595</v>
          </cell>
          <cell r="J255">
            <v>182489.32494512139</v>
          </cell>
          <cell r="K255">
            <v>0.71981600589241312</v>
          </cell>
          <cell r="L255">
            <v>28</v>
          </cell>
          <cell r="M255">
            <v>222.93366599061974</v>
          </cell>
        </row>
        <row r="256">
          <cell r="D256">
            <v>43141</v>
          </cell>
          <cell r="E256">
            <v>190436.986</v>
          </cell>
          <cell r="F256">
            <v>0</v>
          </cell>
          <cell r="G256">
            <v>190436.986</v>
          </cell>
          <cell r="H256">
            <v>22942.625749999985</v>
          </cell>
          <cell r="I256">
            <v>8.3005750115590029</v>
          </cell>
          <cell r="J256">
            <v>182489.32494512139</v>
          </cell>
          <cell r="K256">
            <v>1.0435513751682113</v>
          </cell>
          <cell r="L256">
            <v>28</v>
          </cell>
          <cell r="M256">
            <v>222.93366599061974</v>
          </cell>
        </row>
        <row r="257">
          <cell r="D257">
            <v>43142</v>
          </cell>
          <cell r="E257">
            <v>208662.37</v>
          </cell>
          <cell r="F257">
            <v>0</v>
          </cell>
          <cell r="G257">
            <v>208662.37</v>
          </cell>
          <cell r="H257">
            <v>22942.625749999985</v>
          </cell>
          <cell r="I257">
            <v>9.0949646423971391</v>
          </cell>
          <cell r="J257">
            <v>182489.32494512139</v>
          </cell>
          <cell r="K257">
            <v>1.1434223347735515</v>
          </cell>
          <cell r="L257">
            <v>28</v>
          </cell>
          <cell r="M257">
            <v>222.93366599061974</v>
          </cell>
        </row>
        <row r="258">
          <cell r="D258">
            <v>43143</v>
          </cell>
          <cell r="E258">
            <v>169720.63200000001</v>
          </cell>
          <cell r="F258">
            <v>0</v>
          </cell>
          <cell r="G258">
            <v>169720.63200000001</v>
          </cell>
          <cell r="H258">
            <v>22942.625749999985</v>
          </cell>
          <cell r="I258">
            <v>7.3976114961470847</v>
          </cell>
          <cell r="J258">
            <v>182489.32494512139</v>
          </cell>
          <cell r="K258">
            <v>0.93003046644530463</v>
          </cell>
          <cell r="L258">
            <v>28</v>
          </cell>
          <cell r="M258">
            <v>222.93366599061974</v>
          </cell>
        </row>
        <row r="259">
          <cell r="D259">
            <v>43144</v>
          </cell>
          <cell r="E259">
            <v>222567.704</v>
          </cell>
          <cell r="F259">
            <v>0</v>
          </cell>
          <cell r="G259">
            <v>222567.704</v>
          </cell>
          <cell r="H259">
            <v>22942.625749999985</v>
          </cell>
          <cell r="I259">
            <v>9.7010562969236478</v>
          </cell>
          <cell r="J259">
            <v>182489.32494512139</v>
          </cell>
          <cell r="K259">
            <v>1.2196204028204447</v>
          </cell>
          <cell r="L259">
            <v>28</v>
          </cell>
          <cell r="M259">
            <v>222.93366599061974</v>
          </cell>
        </row>
        <row r="260">
          <cell r="D260">
            <v>43145</v>
          </cell>
          <cell r="E260">
            <v>293042.19300000003</v>
          </cell>
          <cell r="F260">
            <v>0</v>
          </cell>
          <cell r="G260">
            <v>293042.19300000003</v>
          </cell>
          <cell r="H260">
            <v>22942.625749999985</v>
          </cell>
          <cell r="I260">
            <v>12.772827146866581</v>
          </cell>
          <cell r="J260">
            <v>182489.32494512139</v>
          </cell>
          <cell r="K260">
            <v>1.6058045756272283</v>
          </cell>
          <cell r="L260">
            <v>28</v>
          </cell>
          <cell r="M260">
            <v>222.93366599061974</v>
          </cell>
        </row>
        <row r="261">
          <cell r="D261">
            <v>43146</v>
          </cell>
          <cell r="E261">
            <v>148723.878</v>
          </cell>
          <cell r="F261">
            <v>0</v>
          </cell>
          <cell r="G261">
            <v>148723.878</v>
          </cell>
          <cell r="H261">
            <v>22942.625749999985</v>
          </cell>
          <cell r="I261">
            <v>6.4824261887286418</v>
          </cell>
          <cell r="J261">
            <v>182489.32494512139</v>
          </cell>
          <cell r="K261">
            <v>0.81497302948939387</v>
          </cell>
          <cell r="L261">
            <v>28</v>
          </cell>
          <cell r="M261">
            <v>222.93366599061974</v>
          </cell>
        </row>
        <row r="262">
          <cell r="D262">
            <v>43147</v>
          </cell>
          <cell r="E262">
            <v>42733.406000000003</v>
          </cell>
          <cell r="F262">
            <v>0</v>
          </cell>
          <cell r="G262">
            <v>42733.406000000003</v>
          </cell>
          <cell r="H262">
            <v>22942.625749999985</v>
          </cell>
          <cell r="I262">
            <v>1.8626205415916717</v>
          </cell>
          <cell r="J262">
            <v>182489.32494512139</v>
          </cell>
          <cell r="K262">
            <v>0.23416934668836598</v>
          </cell>
          <cell r="L262">
            <v>28</v>
          </cell>
          <cell r="M262">
            <v>222.93366599061974</v>
          </cell>
        </row>
        <row r="263">
          <cell r="D263">
            <v>43148</v>
          </cell>
          <cell r="E263">
            <v>141821.12599999999</v>
          </cell>
          <cell r="F263">
            <v>0</v>
          </cell>
          <cell r="G263">
            <v>141821.12599999999</v>
          </cell>
          <cell r="H263">
            <v>22942.625749999985</v>
          </cell>
          <cell r="I263">
            <v>6.1815560060731096</v>
          </cell>
          <cell r="J263">
            <v>182489.32494512139</v>
          </cell>
          <cell r="K263">
            <v>0.77714751831455764</v>
          </cell>
          <cell r="L263">
            <v>28</v>
          </cell>
          <cell r="M263">
            <v>222.93366599061974</v>
          </cell>
        </row>
        <row r="264">
          <cell r="D264">
            <v>43149</v>
          </cell>
          <cell r="E264">
            <v>134757.92000000001</v>
          </cell>
          <cell r="F264">
            <v>0</v>
          </cell>
          <cell r="G264">
            <v>134757.92000000001</v>
          </cell>
          <cell r="H264">
            <v>22942.625749999985</v>
          </cell>
          <cell r="I264">
            <v>5.8736921165180975</v>
          </cell>
          <cell r="J264">
            <v>182489.32494512139</v>
          </cell>
          <cell r="K264">
            <v>0.73844275570927076</v>
          </cell>
          <cell r="L264">
            <v>28</v>
          </cell>
          <cell r="M264">
            <v>222.93366599061974</v>
          </cell>
        </row>
        <row r="265">
          <cell r="D265">
            <v>43150</v>
          </cell>
          <cell r="E265">
            <v>119792.901</v>
          </cell>
          <cell r="F265">
            <v>0</v>
          </cell>
          <cell r="G265">
            <v>119792.901</v>
          </cell>
          <cell r="H265">
            <v>22942.625749999985</v>
          </cell>
          <cell r="I265">
            <v>5.2214119824536684</v>
          </cell>
          <cell r="J265">
            <v>182489.32494512139</v>
          </cell>
          <cell r="K265">
            <v>0.6564378548499995</v>
          </cell>
          <cell r="L265">
            <v>28</v>
          </cell>
          <cell r="M265">
            <v>222.93366599061974</v>
          </cell>
        </row>
        <row r="266">
          <cell r="D266">
            <v>43151</v>
          </cell>
          <cell r="E266">
            <v>249480.554</v>
          </cell>
          <cell r="F266">
            <v>0</v>
          </cell>
          <cell r="G266">
            <v>249480.554</v>
          </cell>
          <cell r="H266">
            <v>22942.625749999985</v>
          </cell>
          <cell r="I266">
            <v>10.874106421755155</v>
          </cell>
          <cell r="J266">
            <v>182489.32494512139</v>
          </cell>
          <cell r="K266">
            <v>1.3670967004509682</v>
          </cell>
          <cell r="L266">
            <v>28</v>
          </cell>
          <cell r="M266">
            <v>222.93366599061974</v>
          </cell>
        </row>
        <row r="267">
          <cell r="D267">
            <v>43152</v>
          </cell>
          <cell r="E267">
            <v>271515.826</v>
          </cell>
          <cell r="F267">
            <v>0</v>
          </cell>
          <cell r="G267">
            <v>271515.826</v>
          </cell>
          <cell r="H267">
            <v>22942.625749999985</v>
          </cell>
          <cell r="I267">
            <v>11.834557602893391</v>
          </cell>
          <cell r="J267">
            <v>182489.32494512139</v>
          </cell>
          <cell r="K267">
            <v>1.487844979872937</v>
          </cell>
          <cell r="L267">
            <v>28</v>
          </cell>
          <cell r="M267">
            <v>222.93366599061974</v>
          </cell>
        </row>
        <row r="268">
          <cell r="D268">
            <v>43153</v>
          </cell>
          <cell r="E268">
            <v>208313.75700000001</v>
          </cell>
          <cell r="F268">
            <v>0</v>
          </cell>
          <cell r="G268">
            <v>208313.75700000001</v>
          </cell>
          <cell r="H268">
            <v>22942.625749999985</v>
          </cell>
          <cell r="I268">
            <v>9.0797696510391859</v>
          </cell>
          <cell r="J268">
            <v>182489.32494512139</v>
          </cell>
          <cell r="K268">
            <v>1.1415120148131657</v>
          </cell>
          <cell r="L268">
            <v>28</v>
          </cell>
          <cell r="M268">
            <v>222.93366599061974</v>
          </cell>
        </row>
        <row r="269">
          <cell r="D269">
            <v>43154</v>
          </cell>
          <cell r="E269">
            <v>88510.714999999997</v>
          </cell>
          <cell r="F269">
            <v>0</v>
          </cell>
          <cell r="G269">
            <v>88510.714999999997</v>
          </cell>
          <cell r="H269">
            <v>22942.625749999985</v>
          </cell>
          <cell r="I269">
            <v>3.8579156529195466</v>
          </cell>
          <cell r="J269">
            <v>182489.32494512139</v>
          </cell>
          <cell r="K269">
            <v>0.48501858958937538</v>
          </cell>
          <cell r="L269">
            <v>28</v>
          </cell>
          <cell r="M269">
            <v>222.93366599061974</v>
          </cell>
        </row>
        <row r="270">
          <cell r="D270">
            <v>43155</v>
          </cell>
          <cell r="E270">
            <v>26891.15</v>
          </cell>
          <cell r="F270">
            <v>0</v>
          </cell>
          <cell r="G270">
            <v>26891.15</v>
          </cell>
          <cell r="H270">
            <v>22942.625749999985</v>
          </cell>
          <cell r="I270">
            <v>1.1721042871476914</v>
          </cell>
          <cell r="J270">
            <v>182489.32494512139</v>
          </cell>
          <cell r="K270">
            <v>0.14735738656541564</v>
          </cell>
          <cell r="L270">
            <v>28</v>
          </cell>
          <cell r="M270">
            <v>222.93366599061974</v>
          </cell>
        </row>
        <row r="271">
          <cell r="D271">
            <v>43156</v>
          </cell>
          <cell r="E271">
            <v>64643.81</v>
          </cell>
          <cell r="F271">
            <v>0</v>
          </cell>
          <cell r="G271">
            <v>64643.81</v>
          </cell>
          <cell r="H271">
            <v>22942.625749999985</v>
          </cell>
          <cell r="I271">
            <v>2.8176291024579014</v>
          </cell>
          <cell r="J271">
            <v>182489.32494512139</v>
          </cell>
          <cell r="K271">
            <v>0.3542333778671154</v>
          </cell>
          <cell r="L271">
            <v>28</v>
          </cell>
          <cell r="M271">
            <v>222.93366599061974</v>
          </cell>
        </row>
        <row r="272">
          <cell r="D272">
            <v>43157</v>
          </cell>
          <cell r="E272">
            <v>159866.27100000001</v>
          </cell>
          <cell r="F272">
            <v>12.3</v>
          </cell>
          <cell r="G272">
            <v>159878.571</v>
          </cell>
          <cell r="H272">
            <v>22942.625749999985</v>
          </cell>
          <cell r="I272">
            <v>6.9686256813913339</v>
          </cell>
          <cell r="J272">
            <v>182489.32494512139</v>
          </cell>
          <cell r="K272">
            <v>0.87609821039164371</v>
          </cell>
          <cell r="L272">
            <v>28</v>
          </cell>
          <cell r="M272">
            <v>222.93366599061974</v>
          </cell>
        </row>
        <row r="273">
          <cell r="D273">
            <v>43158</v>
          </cell>
          <cell r="E273">
            <v>172177.307</v>
          </cell>
          <cell r="F273">
            <v>32.700000000000003</v>
          </cell>
          <cell r="G273">
            <v>172210.00700000001</v>
          </cell>
          <cell r="H273">
            <v>22942.625749999985</v>
          </cell>
          <cell r="I273">
            <v>7.5061158594717572</v>
          </cell>
          <cell r="J273">
            <v>182489.32494512139</v>
          </cell>
          <cell r="K273">
            <v>0.94367167532559726</v>
          </cell>
          <cell r="L273">
            <v>28</v>
          </cell>
          <cell r="M273">
            <v>222.93366599061974</v>
          </cell>
        </row>
        <row r="274">
          <cell r="D274">
            <v>43159</v>
          </cell>
          <cell r="E274">
            <v>218239.807</v>
          </cell>
          <cell r="F274">
            <v>0</v>
          </cell>
          <cell r="G274">
            <v>218239.807</v>
          </cell>
          <cell r="H274">
            <v>22942.625749999985</v>
          </cell>
          <cell r="I274">
            <v>9.5124162935011984</v>
          </cell>
          <cell r="J274">
            <v>182489.32494512139</v>
          </cell>
          <cell r="K274">
            <v>1.1959045114865188</v>
          </cell>
          <cell r="L274">
            <v>28</v>
          </cell>
          <cell r="M274">
            <v>222.93366599061974</v>
          </cell>
        </row>
        <row r="275">
          <cell r="D275">
            <v>43160</v>
          </cell>
          <cell r="E275">
            <v>308249.93400000001</v>
          </cell>
          <cell r="F275">
            <v>0</v>
          </cell>
          <cell r="G275">
            <v>308249.93400000001</v>
          </cell>
          <cell r="H275">
            <v>22942.625749999985</v>
          </cell>
          <cell r="I275">
            <v>13.435686802326897</v>
          </cell>
          <cell r="J275">
            <v>165825.85424373666</v>
          </cell>
          <cell r="K275">
            <v>1.8588774073005736</v>
          </cell>
          <cell r="L275">
            <v>31</v>
          </cell>
          <cell r="M275">
            <v>224.28183402443747</v>
          </cell>
        </row>
        <row r="276">
          <cell r="D276">
            <v>43161</v>
          </cell>
          <cell r="E276">
            <v>282210.28999999998</v>
          </cell>
          <cell r="F276">
            <v>0</v>
          </cell>
          <cell r="G276">
            <v>282210.28999999998</v>
          </cell>
          <cell r="H276">
            <v>22942.625749999985</v>
          </cell>
          <cell r="I276">
            <v>12.3006970987181</v>
          </cell>
          <cell r="J276">
            <v>165825.85424373666</v>
          </cell>
          <cell r="K276">
            <v>1.701847346344421</v>
          </cell>
          <cell r="L276">
            <v>31</v>
          </cell>
          <cell r="M276">
            <v>224.28183402443747</v>
          </cell>
        </row>
        <row r="277">
          <cell r="D277">
            <v>43162</v>
          </cell>
          <cell r="E277">
            <v>293838.49800000002</v>
          </cell>
          <cell r="F277">
            <v>0</v>
          </cell>
          <cell r="G277">
            <v>293838.49800000002</v>
          </cell>
          <cell r="H277">
            <v>22942.625749999985</v>
          </cell>
          <cell r="I277">
            <v>12.807535684968414</v>
          </cell>
          <cell r="J277">
            <v>165825.85424373666</v>
          </cell>
          <cell r="K277">
            <v>1.7719703561309921</v>
          </cell>
          <cell r="L277">
            <v>31</v>
          </cell>
          <cell r="M277">
            <v>224.28183402443747</v>
          </cell>
        </row>
        <row r="278">
          <cell r="D278">
            <v>43163</v>
          </cell>
          <cell r="E278">
            <v>208423.701</v>
          </cell>
          <cell r="F278">
            <v>0</v>
          </cell>
          <cell r="G278">
            <v>208423.701</v>
          </cell>
          <cell r="H278">
            <v>22942.625749999985</v>
          </cell>
          <cell r="I278">
            <v>9.0845617790718727</v>
          </cell>
          <cell r="J278">
            <v>165825.85424373666</v>
          </cell>
          <cell r="K278">
            <v>1.2568830231602579</v>
          </cell>
          <cell r="L278">
            <v>31</v>
          </cell>
          <cell r="M278">
            <v>224.28183402443747</v>
          </cell>
        </row>
        <row r="279">
          <cell r="D279">
            <v>43164</v>
          </cell>
          <cell r="E279">
            <v>243262.05600000001</v>
          </cell>
          <cell r="F279">
            <v>0</v>
          </cell>
          <cell r="G279">
            <v>243262.05600000001</v>
          </cell>
          <cell r="H279">
            <v>22942.625749999985</v>
          </cell>
          <cell r="I279">
            <v>10.603060811380763</v>
          </cell>
          <cell r="J279">
            <v>165825.85424373666</v>
          </cell>
          <cell r="K279">
            <v>1.466973030890858</v>
          </cell>
          <cell r="L279">
            <v>31</v>
          </cell>
          <cell r="M279">
            <v>224.28183402443747</v>
          </cell>
        </row>
        <row r="280">
          <cell r="D280">
            <v>43165</v>
          </cell>
          <cell r="E280">
            <v>283321.299</v>
          </cell>
          <cell r="F280">
            <v>0</v>
          </cell>
          <cell r="G280">
            <v>283321.299</v>
          </cell>
          <cell r="H280">
            <v>22942.625749999985</v>
          </cell>
          <cell r="I280">
            <v>12.349122636932705</v>
          </cell>
          <cell r="J280">
            <v>165825.85424373666</v>
          </cell>
          <cell r="K280">
            <v>1.70854720026688</v>
          </cell>
          <cell r="L280">
            <v>31</v>
          </cell>
          <cell r="M280">
            <v>224.28183402443747</v>
          </cell>
        </row>
        <row r="281">
          <cell r="D281">
            <v>43166</v>
          </cell>
          <cell r="E281">
            <v>154920.19399999999</v>
          </cell>
          <cell r="F281">
            <v>0</v>
          </cell>
          <cell r="G281">
            <v>154920.19399999999</v>
          </cell>
          <cell r="H281">
            <v>22942.625749999985</v>
          </cell>
          <cell r="I281">
            <v>6.7525049524900211</v>
          </cell>
          <cell r="J281">
            <v>165825.85424373666</v>
          </cell>
          <cell r="K281">
            <v>0.93423425862346443</v>
          </cell>
          <cell r="L281">
            <v>31</v>
          </cell>
          <cell r="M281">
            <v>224.28183402443747</v>
          </cell>
        </row>
        <row r="282">
          <cell r="D282">
            <v>43167</v>
          </cell>
          <cell r="E282">
            <v>185327.82199999999</v>
          </cell>
          <cell r="F282">
            <v>0</v>
          </cell>
          <cell r="G282">
            <v>185327.82199999999</v>
          </cell>
          <cell r="H282">
            <v>22942.625749999985</v>
          </cell>
          <cell r="I282">
            <v>8.0778819311909018</v>
          </cell>
          <cell r="J282">
            <v>165825.85424373666</v>
          </cell>
          <cell r="K282">
            <v>1.1176051095602899</v>
          </cell>
          <cell r="L282">
            <v>31</v>
          </cell>
          <cell r="M282">
            <v>224.28183402443747</v>
          </cell>
        </row>
        <row r="283">
          <cell r="D283">
            <v>43168</v>
          </cell>
          <cell r="E283">
            <v>261855.549</v>
          </cell>
          <cell r="F283">
            <v>0</v>
          </cell>
          <cell r="G283">
            <v>261855.549</v>
          </cell>
          <cell r="H283">
            <v>22942.625749999985</v>
          </cell>
          <cell r="I283">
            <v>11.413495205534623</v>
          </cell>
          <cell r="J283">
            <v>165825.85424373666</v>
          </cell>
          <cell r="K283">
            <v>1.5790996536349242</v>
          </cell>
          <cell r="L283">
            <v>31</v>
          </cell>
          <cell r="M283">
            <v>224.28183402443747</v>
          </cell>
        </row>
        <row r="284">
          <cell r="D284">
            <v>43169</v>
          </cell>
          <cell r="E284">
            <v>296510.087</v>
          </cell>
          <cell r="F284">
            <v>0</v>
          </cell>
          <cell r="G284">
            <v>296510.087</v>
          </cell>
          <cell r="H284">
            <v>22942.625749999985</v>
          </cell>
          <cell r="I284">
            <v>12.923982208095785</v>
          </cell>
          <cell r="J284">
            <v>165825.85424373666</v>
          </cell>
          <cell r="K284">
            <v>1.788081167151288</v>
          </cell>
          <cell r="L284">
            <v>31</v>
          </cell>
          <cell r="M284">
            <v>224.28183402443747</v>
          </cell>
        </row>
        <row r="285">
          <cell r="D285">
            <v>43170</v>
          </cell>
          <cell r="E285">
            <v>318204.59700000001</v>
          </cell>
          <cell r="F285">
            <v>0</v>
          </cell>
          <cell r="G285">
            <v>318204.59700000001</v>
          </cell>
          <cell r="H285">
            <v>22942.625749999985</v>
          </cell>
          <cell r="I285">
            <v>13.869580599334853</v>
          </cell>
          <cell r="J285">
            <v>165825.85424373666</v>
          </cell>
          <cell r="K285">
            <v>1.9189082332860576</v>
          </cell>
          <cell r="L285">
            <v>31</v>
          </cell>
          <cell r="M285">
            <v>224.28183402443747</v>
          </cell>
        </row>
        <row r="286">
          <cell r="D286">
            <v>43171</v>
          </cell>
          <cell r="E286">
            <v>286616.11300000001</v>
          </cell>
          <cell r="F286">
            <v>0</v>
          </cell>
          <cell r="G286">
            <v>286616.11300000001</v>
          </cell>
          <cell r="H286">
            <v>22942.625749999985</v>
          </cell>
          <cell r="I286">
            <v>12.492733661926216</v>
          </cell>
          <cell r="J286">
            <v>165825.85424373666</v>
          </cell>
          <cell r="K286">
            <v>1.7284163214906259</v>
          </cell>
          <cell r="L286">
            <v>31</v>
          </cell>
          <cell r="M286">
            <v>224.28183402443747</v>
          </cell>
        </row>
        <row r="287">
          <cell r="D287">
            <v>43172</v>
          </cell>
          <cell r="E287">
            <v>158442.95800000001</v>
          </cell>
          <cell r="F287">
            <v>0</v>
          </cell>
          <cell r="G287">
            <v>158442.95800000001</v>
          </cell>
          <cell r="H287">
            <v>22942.625749999985</v>
          </cell>
          <cell r="I287">
            <v>6.9060516318625877</v>
          </cell>
          <cell r="J287">
            <v>165825.85424373666</v>
          </cell>
          <cell r="K287">
            <v>0.95547801470761606</v>
          </cell>
          <cell r="L287">
            <v>31</v>
          </cell>
          <cell r="M287">
            <v>224.28183402443747</v>
          </cell>
        </row>
        <row r="288">
          <cell r="D288">
            <v>43173</v>
          </cell>
          <cell r="E288">
            <v>279057.402</v>
          </cell>
          <cell r="F288">
            <v>0</v>
          </cell>
          <cell r="G288">
            <v>279057.402</v>
          </cell>
          <cell r="H288">
            <v>22942.625749999985</v>
          </cell>
          <cell r="I288">
            <v>12.163272200872656</v>
          </cell>
          <cell r="J288">
            <v>165825.85424373666</v>
          </cell>
          <cell r="K288">
            <v>1.6828340988964945</v>
          </cell>
          <cell r="L288">
            <v>31</v>
          </cell>
          <cell r="M288">
            <v>224.28183402443747</v>
          </cell>
        </row>
        <row r="289">
          <cell r="D289">
            <v>43174</v>
          </cell>
          <cell r="E289">
            <v>271925.25300000003</v>
          </cell>
          <cell r="F289">
            <v>0</v>
          </cell>
          <cell r="G289">
            <v>271925.25300000003</v>
          </cell>
          <cell r="H289">
            <v>22942.625749999985</v>
          </cell>
          <cell r="I289">
            <v>11.852403293463487</v>
          </cell>
          <cell r="J289">
            <v>165825.85424373666</v>
          </cell>
          <cell r="K289">
            <v>1.6398242254812374</v>
          </cell>
          <cell r="L289">
            <v>31</v>
          </cell>
          <cell r="M289">
            <v>224.28183402443747</v>
          </cell>
        </row>
        <row r="290">
          <cell r="D290">
            <v>43175</v>
          </cell>
          <cell r="E290">
            <v>207522.758</v>
          </cell>
          <cell r="F290">
            <v>0</v>
          </cell>
          <cell r="G290">
            <v>207522.758</v>
          </cell>
          <cell r="H290">
            <v>22942.625749999985</v>
          </cell>
          <cell r="I290">
            <v>9.0452923855064906</v>
          </cell>
          <cell r="J290">
            <v>165825.85424373666</v>
          </cell>
          <cell r="K290">
            <v>1.2514499560181718</v>
          </cell>
          <cell r="L290">
            <v>31</v>
          </cell>
          <cell r="M290">
            <v>224.28183402443747</v>
          </cell>
        </row>
        <row r="291">
          <cell r="D291">
            <v>43176</v>
          </cell>
          <cell r="E291">
            <v>207431.12</v>
          </cell>
          <cell r="F291">
            <v>0</v>
          </cell>
          <cell r="G291">
            <v>207431.12</v>
          </cell>
          <cell r="H291">
            <v>22942.625749999985</v>
          </cell>
          <cell r="I291">
            <v>9.0412981609134313</v>
          </cell>
          <cell r="J291">
            <v>165825.85424373666</v>
          </cell>
          <cell r="K291">
            <v>1.2508973401404009</v>
          </cell>
          <cell r="L291">
            <v>31</v>
          </cell>
          <cell r="M291">
            <v>224.28183402443747</v>
          </cell>
        </row>
        <row r="292">
          <cell r="D292">
            <v>43177</v>
          </cell>
          <cell r="E292">
            <v>190483.65599999999</v>
          </cell>
          <cell r="F292">
            <v>0</v>
          </cell>
          <cell r="G292">
            <v>190483.65599999999</v>
          </cell>
          <cell r="H292">
            <v>22942.625749999985</v>
          </cell>
          <cell r="I292">
            <v>8.3026092163840541</v>
          </cell>
          <cell r="J292">
            <v>165825.85424373666</v>
          </cell>
          <cell r="K292">
            <v>1.1486969680856909</v>
          </cell>
          <cell r="L292">
            <v>31</v>
          </cell>
          <cell r="M292">
            <v>224.28183402443747</v>
          </cell>
        </row>
        <row r="293">
          <cell r="D293">
            <v>43178</v>
          </cell>
          <cell r="E293">
            <v>283730.59700000001</v>
          </cell>
          <cell r="F293">
            <v>0</v>
          </cell>
          <cell r="G293">
            <v>283730.59700000001</v>
          </cell>
          <cell r="H293">
            <v>22942.625749999985</v>
          </cell>
          <cell r="I293">
            <v>12.366962704781086</v>
          </cell>
          <cell r="J293">
            <v>165825.85424373666</v>
          </cell>
          <cell r="K293">
            <v>1.7110154402278117</v>
          </cell>
          <cell r="L293">
            <v>31</v>
          </cell>
          <cell r="M293">
            <v>224.28183402443747</v>
          </cell>
        </row>
        <row r="294">
          <cell r="D294">
            <v>43179</v>
          </cell>
          <cell r="E294">
            <v>326926.98</v>
          </cell>
          <cell r="F294">
            <v>0</v>
          </cell>
          <cell r="G294">
            <v>326926.98</v>
          </cell>
          <cell r="H294">
            <v>22942.625749999985</v>
          </cell>
          <cell r="I294">
            <v>14.249763020259362</v>
          </cell>
          <cell r="J294">
            <v>165825.85424373666</v>
          </cell>
          <cell r="K294">
            <v>1.9715078899546703</v>
          </cell>
          <cell r="L294">
            <v>31</v>
          </cell>
          <cell r="M294">
            <v>224.28183402443747</v>
          </cell>
        </row>
        <row r="295">
          <cell r="D295">
            <v>43180</v>
          </cell>
          <cell r="E295">
            <v>288545.22899999999</v>
          </cell>
          <cell r="F295">
            <v>0</v>
          </cell>
          <cell r="G295">
            <v>288545.22899999999</v>
          </cell>
          <cell r="H295">
            <v>22942.625749999985</v>
          </cell>
          <cell r="I295">
            <v>12.576818021799452</v>
          </cell>
          <cell r="J295">
            <v>165825.85424373666</v>
          </cell>
          <cell r="K295">
            <v>1.7400497064582348</v>
          </cell>
          <cell r="L295">
            <v>31</v>
          </cell>
          <cell r="M295">
            <v>224.28183402443747</v>
          </cell>
        </row>
        <row r="296">
          <cell r="D296">
            <v>43181</v>
          </cell>
          <cell r="E296">
            <v>216336.49600000001</v>
          </cell>
          <cell r="F296">
            <v>0</v>
          </cell>
          <cell r="G296">
            <v>216336.49600000001</v>
          </cell>
          <cell r="H296">
            <v>22942.625749999985</v>
          </cell>
          <cell r="I296">
            <v>9.4294566959058805</v>
          </cell>
          <cell r="J296">
            <v>165825.85424373666</v>
          </cell>
          <cell r="K296">
            <v>1.3046005219549242</v>
          </cell>
          <cell r="L296">
            <v>31</v>
          </cell>
          <cell r="M296">
            <v>224.28183402443747</v>
          </cell>
        </row>
        <row r="297">
          <cell r="D297">
            <v>43182</v>
          </cell>
          <cell r="E297">
            <v>292074.94099999999</v>
          </cell>
          <cell r="F297">
            <v>0</v>
          </cell>
          <cell r="G297">
            <v>292074.94099999999</v>
          </cell>
          <cell r="H297">
            <v>22942.625749999985</v>
          </cell>
          <cell r="I297">
            <v>12.730667543578798</v>
          </cell>
          <cell r="J297">
            <v>165825.85424373666</v>
          </cell>
          <cell r="K297">
            <v>1.7613353619194869</v>
          </cell>
          <cell r="L297">
            <v>31</v>
          </cell>
          <cell r="M297">
            <v>224.28183402443747</v>
          </cell>
        </row>
        <row r="298">
          <cell r="D298">
            <v>43183</v>
          </cell>
          <cell r="E298">
            <v>344138.89500000002</v>
          </cell>
          <cell r="F298">
            <v>0</v>
          </cell>
          <cell r="G298">
            <v>344138.89500000002</v>
          </cell>
          <cell r="H298">
            <v>22942.625749999985</v>
          </cell>
          <cell r="I298">
            <v>14.999978587891155</v>
          </cell>
          <cell r="J298">
            <v>165825.85424373666</v>
          </cell>
          <cell r="K298">
            <v>2.0753030133297106</v>
          </cell>
          <cell r="L298">
            <v>31</v>
          </cell>
          <cell r="M298">
            <v>224.28183402443747</v>
          </cell>
        </row>
        <row r="299">
          <cell r="D299">
            <v>43184</v>
          </cell>
          <cell r="E299">
            <v>188275.11</v>
          </cell>
          <cell r="F299">
            <v>0</v>
          </cell>
          <cell r="G299">
            <v>188275.11</v>
          </cell>
          <cell r="H299">
            <v>22942.625749999985</v>
          </cell>
          <cell r="I299">
            <v>8.2063453438846299</v>
          </cell>
          <cell r="J299">
            <v>165825.85424373666</v>
          </cell>
          <cell r="K299">
            <v>1.1353785020957385</v>
          </cell>
          <cell r="L299">
            <v>31</v>
          </cell>
          <cell r="M299">
            <v>224.28183402443747</v>
          </cell>
        </row>
        <row r="300">
          <cell r="D300">
            <v>43185</v>
          </cell>
          <cell r="E300">
            <v>197896.427</v>
          </cell>
          <cell r="F300">
            <v>0</v>
          </cell>
          <cell r="G300">
            <v>197896.427</v>
          </cell>
          <cell r="H300">
            <v>22942.625749999985</v>
          </cell>
          <cell r="I300">
            <v>8.6257095921115354</v>
          </cell>
          <cell r="J300">
            <v>165825.85424373666</v>
          </cell>
          <cell r="K300">
            <v>1.1933991107871809</v>
          </cell>
          <cell r="L300">
            <v>31</v>
          </cell>
          <cell r="M300">
            <v>224.28183402443747</v>
          </cell>
        </row>
        <row r="301">
          <cell r="D301">
            <v>43186</v>
          </cell>
          <cell r="E301">
            <v>185003.12</v>
          </cell>
          <cell r="F301">
            <v>0</v>
          </cell>
          <cell r="G301">
            <v>185003.12</v>
          </cell>
          <cell r="H301">
            <v>22942.625749999985</v>
          </cell>
          <cell r="I301">
            <v>8.0637291483517366</v>
          </cell>
          <cell r="J301">
            <v>165825.85424373666</v>
          </cell>
          <cell r="K301">
            <v>1.1156470192402925</v>
          </cell>
          <cell r="L301">
            <v>31</v>
          </cell>
          <cell r="M301">
            <v>224.28183402443747</v>
          </cell>
        </row>
        <row r="302">
          <cell r="D302">
            <v>43187</v>
          </cell>
          <cell r="E302">
            <v>178656.95499999999</v>
          </cell>
          <cell r="F302">
            <v>0</v>
          </cell>
          <cell r="G302">
            <v>178656.95499999999</v>
          </cell>
          <cell r="H302">
            <v>22942.625749999985</v>
          </cell>
          <cell r="I302">
            <v>7.787118917720222</v>
          </cell>
          <cell r="J302">
            <v>165825.85424373666</v>
          </cell>
          <cell r="K302">
            <v>1.0773769616009559</v>
          </cell>
          <cell r="L302">
            <v>31</v>
          </cell>
          <cell r="M302">
            <v>224.28183402443747</v>
          </cell>
        </row>
        <row r="303">
          <cell r="D303">
            <v>43188</v>
          </cell>
          <cell r="E303">
            <v>204184.04399999999</v>
          </cell>
          <cell r="F303">
            <v>0</v>
          </cell>
          <cell r="G303">
            <v>204184.04399999999</v>
          </cell>
          <cell r="H303">
            <v>22942.625749999985</v>
          </cell>
          <cell r="I303">
            <v>8.8997678916503329</v>
          </cell>
          <cell r="J303">
            <v>165825.85424373666</v>
          </cell>
          <cell r="K303">
            <v>1.2313160992367518</v>
          </cell>
          <cell r="L303">
            <v>31</v>
          </cell>
          <cell r="M303">
            <v>224.28183402443747</v>
          </cell>
        </row>
        <row r="304">
          <cell r="D304">
            <v>43189</v>
          </cell>
          <cell r="E304">
            <v>277080.565</v>
          </cell>
          <cell r="F304">
            <v>5.8</v>
          </cell>
          <cell r="G304">
            <v>277086.36499999999</v>
          </cell>
          <cell r="H304">
            <v>22942.625749999985</v>
          </cell>
          <cell r="I304">
            <v>12.077360630790055</v>
          </cell>
          <cell r="J304">
            <v>165825.85424373666</v>
          </cell>
          <cell r="K304">
            <v>1.6709479125777862</v>
          </cell>
          <cell r="L304">
            <v>31</v>
          </cell>
          <cell r="M304">
            <v>224.28183402443747</v>
          </cell>
        </row>
        <row r="305">
          <cell r="D305">
            <v>43190</v>
          </cell>
          <cell r="E305">
            <v>255053.46100000001</v>
          </cell>
          <cell r="F305">
            <v>0</v>
          </cell>
          <cell r="G305">
            <v>255053.46100000001</v>
          </cell>
          <cell r="H305">
            <v>22942.625749999985</v>
          </cell>
          <cell r="I305">
            <v>11.117012663644228</v>
          </cell>
          <cell r="J305">
            <v>165825.85424373666</v>
          </cell>
          <cell r="K305">
            <v>1.5380801875750538</v>
          </cell>
          <cell r="L305">
            <v>31</v>
          </cell>
          <cell r="M305">
            <v>224.28183402443747</v>
          </cell>
        </row>
        <row r="306">
          <cell r="D306">
            <v>43191</v>
          </cell>
          <cell r="E306">
            <v>150556.33100000001</v>
          </cell>
          <cell r="F306">
            <v>0</v>
          </cell>
          <cell r="G306">
            <v>150556.33100000001</v>
          </cell>
          <cell r="H306">
            <v>22942.625749999985</v>
          </cell>
          <cell r="I306">
            <v>6.5622972993838822</v>
          </cell>
          <cell r="J306">
            <v>142971.50373335477</v>
          </cell>
          <cell r="K306">
            <v>1.0530513218969224</v>
          </cell>
          <cell r="L306">
            <v>30</v>
          </cell>
          <cell r="M306">
            <v>187.1332246951979</v>
          </cell>
        </row>
        <row r="307">
          <cell r="D307">
            <v>43192</v>
          </cell>
          <cell r="E307">
            <v>216342.68</v>
          </cell>
          <cell r="F307">
            <v>0</v>
          </cell>
          <cell r="G307">
            <v>216342.68</v>
          </cell>
          <cell r="H307">
            <v>22942.625749999985</v>
          </cell>
          <cell r="I307">
            <v>9.4297262378522717</v>
          </cell>
          <cell r="J307">
            <v>142971.50373335477</v>
          </cell>
          <cell r="K307">
            <v>1.5131874139302905</v>
          </cell>
          <cell r="L307">
            <v>30</v>
          </cell>
          <cell r="M307">
            <v>187.1332246951979</v>
          </cell>
        </row>
        <row r="308">
          <cell r="D308">
            <v>43193</v>
          </cell>
          <cell r="E308">
            <v>276613.84499999997</v>
          </cell>
          <cell r="F308">
            <v>0</v>
          </cell>
          <cell r="G308">
            <v>276613.84499999997</v>
          </cell>
          <cell r="H308">
            <v>22942.625749999985</v>
          </cell>
          <cell r="I308">
            <v>12.056764906257522</v>
          </cell>
          <cell r="J308">
            <v>142971.50373335477</v>
          </cell>
          <cell r="K308">
            <v>1.9347480985853749</v>
          </cell>
          <cell r="L308">
            <v>30</v>
          </cell>
          <cell r="M308">
            <v>187.1332246951979</v>
          </cell>
        </row>
        <row r="309">
          <cell r="D309">
            <v>43194</v>
          </cell>
          <cell r="E309">
            <v>295887.50099999999</v>
          </cell>
          <cell r="F309">
            <v>0</v>
          </cell>
          <cell r="G309">
            <v>295887.50099999999</v>
          </cell>
          <cell r="H309">
            <v>22942.625749999985</v>
          </cell>
          <cell r="I309">
            <v>12.896845558316279</v>
          </cell>
          <cell r="J309">
            <v>142971.50373335477</v>
          </cell>
          <cell r="K309">
            <v>2.069555773518597</v>
          </cell>
          <cell r="L309">
            <v>30</v>
          </cell>
          <cell r="M309">
            <v>187.1332246951979</v>
          </cell>
        </row>
        <row r="310">
          <cell r="D310">
            <v>43195</v>
          </cell>
          <cell r="E310">
            <v>134414.511</v>
          </cell>
          <cell r="F310">
            <v>0</v>
          </cell>
          <cell r="G310">
            <v>134414.511</v>
          </cell>
          <cell r="H310">
            <v>22942.625749999985</v>
          </cell>
          <cell r="I310">
            <v>5.858723951856299</v>
          </cell>
          <cell r="J310">
            <v>142971.50373335477</v>
          </cell>
          <cell r="K310">
            <v>0.94014896318560259</v>
          </cell>
          <cell r="L310">
            <v>30</v>
          </cell>
          <cell r="M310">
            <v>187.1332246951979</v>
          </cell>
        </row>
        <row r="311">
          <cell r="D311">
            <v>43196</v>
          </cell>
          <cell r="E311">
            <v>226779.47899999999</v>
          </cell>
          <cell r="F311">
            <v>0</v>
          </cell>
          <cell r="G311">
            <v>226779.47899999999</v>
          </cell>
          <cell r="H311">
            <v>22942.625749999985</v>
          </cell>
          <cell r="I311">
            <v>9.8846348918889611</v>
          </cell>
          <cell r="J311">
            <v>142971.50373335477</v>
          </cell>
          <cell r="K311">
            <v>1.586186569198776</v>
          </cell>
          <cell r="L311">
            <v>30</v>
          </cell>
          <cell r="M311">
            <v>187.1332246951979</v>
          </cell>
        </row>
        <row r="312">
          <cell r="D312">
            <v>43197</v>
          </cell>
          <cell r="E312">
            <v>133863.20800000001</v>
          </cell>
          <cell r="F312">
            <v>0</v>
          </cell>
          <cell r="G312">
            <v>133863.20800000001</v>
          </cell>
          <cell r="H312">
            <v>22942.625749999985</v>
          </cell>
          <cell r="I312">
            <v>5.8346943134876401</v>
          </cell>
          <cell r="J312">
            <v>142971.50373335477</v>
          </cell>
          <cell r="K312">
            <v>0.93629292904170647</v>
          </cell>
          <cell r="L312">
            <v>30</v>
          </cell>
          <cell r="M312">
            <v>187.1332246951979</v>
          </cell>
        </row>
        <row r="313">
          <cell r="D313">
            <v>43198</v>
          </cell>
          <cell r="E313">
            <v>159651.59</v>
          </cell>
          <cell r="F313">
            <v>0</v>
          </cell>
          <cell r="G313">
            <v>159651.59</v>
          </cell>
          <cell r="H313">
            <v>22942.625749999985</v>
          </cell>
          <cell r="I313">
            <v>6.9587322628056247</v>
          </cell>
          <cell r="J313">
            <v>142971.50373335477</v>
          </cell>
          <cell r="K313">
            <v>1.1166672087170182</v>
          </cell>
          <cell r="L313">
            <v>30</v>
          </cell>
          <cell r="M313">
            <v>187.1332246951979</v>
          </cell>
        </row>
        <row r="314">
          <cell r="D314">
            <v>43199</v>
          </cell>
          <cell r="E314">
            <v>141191.17300000001</v>
          </cell>
          <cell r="F314">
            <v>5.9</v>
          </cell>
          <cell r="G314">
            <v>141197.073</v>
          </cell>
          <cell r="H314">
            <v>22942.625749999985</v>
          </cell>
          <cell r="I314">
            <v>6.1543554141792205</v>
          </cell>
          <cell r="J314">
            <v>142971.50373335477</v>
          </cell>
          <cell r="K314">
            <v>0.98758892026019307</v>
          </cell>
          <cell r="L314">
            <v>30</v>
          </cell>
          <cell r="M314">
            <v>187.1332246951979</v>
          </cell>
        </row>
        <row r="315">
          <cell r="D315">
            <v>43200</v>
          </cell>
          <cell r="E315">
            <v>208682.959</v>
          </cell>
          <cell r="F315">
            <v>0</v>
          </cell>
          <cell r="G315">
            <v>208682.959</v>
          </cell>
          <cell r="H315">
            <v>22942.625749999985</v>
          </cell>
          <cell r="I315">
            <v>9.0958620549350222</v>
          </cell>
          <cell r="J315">
            <v>142971.50373335477</v>
          </cell>
          <cell r="K315">
            <v>1.4596122552449238</v>
          </cell>
          <cell r="L315">
            <v>30</v>
          </cell>
          <cell r="M315">
            <v>187.1332246951979</v>
          </cell>
        </row>
        <row r="316">
          <cell r="D316">
            <v>43201</v>
          </cell>
          <cell r="E316">
            <v>276696.598</v>
          </cell>
          <cell r="F316">
            <v>6.1</v>
          </cell>
          <cell r="G316">
            <v>276702.69799999997</v>
          </cell>
          <cell r="H316">
            <v>22942.625749999985</v>
          </cell>
          <cell r="I316">
            <v>12.060637741083326</v>
          </cell>
          <cell r="J316">
            <v>142971.50373335477</v>
          </cell>
          <cell r="K316">
            <v>1.9353695720796016</v>
          </cell>
          <cell r="L316">
            <v>30</v>
          </cell>
          <cell r="M316">
            <v>187.1332246951979</v>
          </cell>
        </row>
        <row r="317">
          <cell r="D317">
            <v>43202</v>
          </cell>
          <cell r="E317">
            <v>155739.19500000001</v>
          </cell>
          <cell r="F317">
            <v>0</v>
          </cell>
          <cell r="G317">
            <v>155739.19500000001</v>
          </cell>
          <cell r="H317">
            <v>22942.625749999985</v>
          </cell>
          <cell r="I317">
            <v>6.7882027409177486</v>
          </cell>
          <cell r="J317">
            <v>142971.50373335477</v>
          </cell>
          <cell r="K317">
            <v>1.0893023500015591</v>
          </cell>
          <cell r="L317">
            <v>30</v>
          </cell>
          <cell r="M317">
            <v>187.1332246951979</v>
          </cell>
        </row>
        <row r="318">
          <cell r="D318">
            <v>43203</v>
          </cell>
          <cell r="E318">
            <v>54882.851999999999</v>
          </cell>
          <cell r="F318">
            <v>0</v>
          </cell>
          <cell r="G318">
            <v>54882.851999999999</v>
          </cell>
          <cell r="H318">
            <v>22942.625749999985</v>
          </cell>
          <cell r="I318">
            <v>2.3921783233551652</v>
          </cell>
          <cell r="J318">
            <v>142971.50373335477</v>
          </cell>
          <cell r="K318">
            <v>0.38387266390061769</v>
          </cell>
          <cell r="L318">
            <v>30</v>
          </cell>
          <cell r="M318">
            <v>187.1332246951979</v>
          </cell>
        </row>
        <row r="319">
          <cell r="D319">
            <v>43204</v>
          </cell>
          <cell r="E319">
            <v>55157.097000000002</v>
          </cell>
          <cell r="F319">
            <v>0</v>
          </cell>
          <cell r="G319">
            <v>55157.097000000002</v>
          </cell>
          <cell r="H319">
            <v>22942.625749999985</v>
          </cell>
          <cell r="I319">
            <v>2.4041318374380074</v>
          </cell>
          <cell r="J319">
            <v>142971.50373335477</v>
          </cell>
          <cell r="K319">
            <v>0.38579084334784147</v>
          </cell>
          <cell r="L319">
            <v>30</v>
          </cell>
          <cell r="M319">
            <v>187.1332246951979</v>
          </cell>
        </row>
        <row r="320">
          <cell r="D320">
            <v>43205</v>
          </cell>
          <cell r="E320">
            <v>135720.47700000001</v>
          </cell>
          <cell r="F320">
            <v>83.8</v>
          </cell>
          <cell r="G320">
            <v>135804.277</v>
          </cell>
          <cell r="H320">
            <v>22942.625749999985</v>
          </cell>
          <cell r="I320">
            <v>5.919299668652795</v>
          </cell>
          <cell r="J320">
            <v>142971.50373335477</v>
          </cell>
          <cell r="K320">
            <v>0.94986954360694276</v>
          </cell>
          <cell r="L320">
            <v>30</v>
          </cell>
          <cell r="M320">
            <v>187.1332246951979</v>
          </cell>
        </row>
        <row r="321">
          <cell r="D321">
            <v>43206</v>
          </cell>
          <cell r="E321">
            <v>171297.62299999999</v>
          </cell>
          <cell r="F321">
            <v>0</v>
          </cell>
          <cell r="G321">
            <v>171297.62299999999</v>
          </cell>
          <cell r="H321">
            <v>22942.625749999985</v>
          </cell>
          <cell r="I321">
            <v>7.4663477871533557</v>
          </cell>
          <cell r="J321">
            <v>142971.50373335477</v>
          </cell>
          <cell r="K321">
            <v>1.1981242312417313</v>
          </cell>
          <cell r="L321">
            <v>30</v>
          </cell>
          <cell r="M321">
            <v>187.1332246951979</v>
          </cell>
        </row>
        <row r="322">
          <cell r="D322">
            <v>43207</v>
          </cell>
          <cell r="E322">
            <v>83578.873000000007</v>
          </cell>
          <cell r="F322">
            <v>0</v>
          </cell>
          <cell r="G322">
            <v>83578.873000000007</v>
          </cell>
          <cell r="H322">
            <v>22942.625749999985</v>
          </cell>
          <cell r="I322">
            <v>3.6429515047988814</v>
          </cell>
          <cell r="J322">
            <v>142971.50373335477</v>
          </cell>
          <cell r="K322">
            <v>0.5845841361218147</v>
          </cell>
          <cell r="L322">
            <v>30</v>
          </cell>
          <cell r="M322">
            <v>187.1332246951979</v>
          </cell>
        </row>
        <row r="323">
          <cell r="D323">
            <v>43208</v>
          </cell>
          <cell r="E323">
            <v>108137.23299999999</v>
          </cell>
          <cell r="F323">
            <v>0</v>
          </cell>
          <cell r="G323">
            <v>108137.23299999999</v>
          </cell>
          <cell r="H323">
            <v>22942.625749999985</v>
          </cell>
          <cell r="I323">
            <v>4.7133764974569257</v>
          </cell>
          <cell r="J323">
            <v>142971.50373335477</v>
          </cell>
          <cell r="K323">
            <v>0.75635514893708111</v>
          </cell>
          <cell r="L323">
            <v>30</v>
          </cell>
          <cell r="M323">
            <v>187.1332246951979</v>
          </cell>
        </row>
        <row r="324">
          <cell r="D324">
            <v>43209</v>
          </cell>
          <cell r="E324">
            <v>160882.351</v>
          </cell>
          <cell r="F324">
            <v>0</v>
          </cell>
          <cell r="G324">
            <v>160882.351</v>
          </cell>
          <cell r="H324">
            <v>22942.625749999985</v>
          </cell>
          <cell r="I324">
            <v>7.0123774302512043</v>
          </cell>
          <cell r="J324">
            <v>142971.50373335477</v>
          </cell>
          <cell r="K324">
            <v>1.125275644439254</v>
          </cell>
          <cell r="L324">
            <v>30</v>
          </cell>
          <cell r="M324">
            <v>187.1332246951979</v>
          </cell>
        </row>
        <row r="325">
          <cell r="D325">
            <v>43210</v>
          </cell>
          <cell r="E325">
            <v>183391.19200000001</v>
          </cell>
          <cell r="F325">
            <v>0</v>
          </cell>
          <cell r="G325">
            <v>183391.19200000001</v>
          </cell>
          <cell r="H325">
            <v>22942.625749999985</v>
          </cell>
          <cell r="I325">
            <v>7.9934700586745233</v>
          </cell>
          <cell r="J325">
            <v>142971.50373335477</v>
          </cell>
          <cell r="K325">
            <v>1.2827114999225924</v>
          </cell>
          <cell r="L325">
            <v>30</v>
          </cell>
          <cell r="M325">
            <v>187.1332246951979</v>
          </cell>
        </row>
        <row r="326">
          <cell r="D326">
            <v>43211</v>
          </cell>
          <cell r="E326">
            <v>128718.97500000001</v>
          </cell>
          <cell r="F326">
            <v>160.19999999999999</v>
          </cell>
          <cell r="G326">
            <v>128879.175</v>
          </cell>
          <cell r="H326">
            <v>22942.625749999985</v>
          </cell>
          <cell r="I326">
            <v>5.6174553167699246</v>
          </cell>
          <cell r="J326">
            <v>142971.50373335477</v>
          </cell>
          <cell r="K326">
            <v>0.90143260464240982</v>
          </cell>
          <cell r="L326">
            <v>30</v>
          </cell>
          <cell r="M326">
            <v>187.1332246951979</v>
          </cell>
        </row>
        <row r="327">
          <cell r="D327">
            <v>43212</v>
          </cell>
          <cell r="E327">
            <v>83217.051999999996</v>
          </cell>
          <cell r="F327">
            <v>161.5</v>
          </cell>
          <cell r="G327">
            <v>83378.551999999996</v>
          </cell>
          <cell r="H327">
            <v>22942.625749999985</v>
          </cell>
          <cell r="I327">
            <v>3.6342201153675728</v>
          </cell>
          <cell r="J327">
            <v>142971.50373335477</v>
          </cell>
          <cell r="K327">
            <v>0.58318301075928369</v>
          </cell>
          <cell r="L327">
            <v>30</v>
          </cell>
          <cell r="M327">
            <v>187.1332246951979</v>
          </cell>
        </row>
        <row r="328">
          <cell r="D328">
            <v>43213</v>
          </cell>
          <cell r="E328">
            <v>70310.277000000002</v>
          </cell>
          <cell r="F328">
            <v>0</v>
          </cell>
          <cell r="G328">
            <v>70310.277000000002</v>
          </cell>
          <cell r="H328">
            <v>22942.625749999985</v>
          </cell>
          <cell r="I328">
            <v>3.0646133431348872</v>
          </cell>
          <cell r="J328">
            <v>142971.50373335477</v>
          </cell>
          <cell r="K328">
            <v>0.49177825765286998</v>
          </cell>
          <cell r="L328">
            <v>30</v>
          </cell>
          <cell r="M328">
            <v>187.1332246951979</v>
          </cell>
        </row>
        <row r="329">
          <cell r="D329">
            <v>43214</v>
          </cell>
          <cell r="E329">
            <v>91465.964000000007</v>
          </cell>
          <cell r="F329">
            <v>8.1999999999999993</v>
          </cell>
          <cell r="G329">
            <v>91474.164000000004</v>
          </cell>
          <cell r="H329">
            <v>22942.625749999985</v>
          </cell>
          <cell r="I329">
            <v>3.9870834749592716</v>
          </cell>
          <cell r="J329">
            <v>142971.50373335477</v>
          </cell>
          <cell r="K329">
            <v>0.63980696580348961</v>
          </cell>
          <cell r="L329">
            <v>30</v>
          </cell>
          <cell r="M329">
            <v>187.1332246951979</v>
          </cell>
        </row>
        <row r="330">
          <cell r="D330">
            <v>43215</v>
          </cell>
          <cell r="E330">
            <v>106548.806</v>
          </cell>
          <cell r="F330">
            <v>0</v>
          </cell>
          <cell r="G330">
            <v>106548.806</v>
          </cell>
          <cell r="H330">
            <v>22952.995749999987</v>
          </cell>
          <cell r="I330">
            <v>4.6420435554692272</v>
          </cell>
          <cell r="J330">
            <v>142971.50373335477</v>
          </cell>
          <cell r="K330">
            <v>0.74524505385853701</v>
          </cell>
          <cell r="L330">
            <v>30</v>
          </cell>
          <cell r="M330">
            <v>187.1332246951979</v>
          </cell>
        </row>
        <row r="331">
          <cell r="D331">
            <v>43216</v>
          </cell>
          <cell r="E331">
            <v>112306.488</v>
          </cell>
          <cell r="F331">
            <v>0</v>
          </cell>
          <cell r="G331">
            <v>112306.488</v>
          </cell>
          <cell r="H331">
            <v>22952.995749999987</v>
          </cell>
          <cell r="I331">
            <v>4.892890201489279</v>
          </cell>
          <cell r="J331">
            <v>142971.50373335477</v>
          </cell>
          <cell r="K331">
            <v>0.78551658944186709</v>
          </cell>
          <cell r="L331">
            <v>30</v>
          </cell>
          <cell r="M331">
            <v>187.1332246951979</v>
          </cell>
        </row>
        <row r="332">
          <cell r="D332">
            <v>43217</v>
          </cell>
          <cell r="E332">
            <v>107519.822</v>
          </cell>
          <cell r="F332">
            <v>0</v>
          </cell>
          <cell r="G332">
            <v>107519.822</v>
          </cell>
          <cell r="H332">
            <v>22952.995749999987</v>
          </cell>
          <cell r="I332">
            <v>4.6843480986572335</v>
          </cell>
          <cell r="J332">
            <v>142971.50373335477</v>
          </cell>
          <cell r="K332">
            <v>0.75203672894514006</v>
          </cell>
          <cell r="L332">
            <v>30</v>
          </cell>
          <cell r="M332">
            <v>187.1332246951979</v>
          </cell>
        </row>
        <row r="333">
          <cell r="D333">
            <v>43218</v>
          </cell>
          <cell r="E333">
            <v>103494.59600000001</v>
          </cell>
          <cell r="F333">
            <v>0</v>
          </cell>
          <cell r="G333">
            <v>103494.59600000001</v>
          </cell>
          <cell r="H333">
            <v>22952.995749999987</v>
          </cell>
          <cell r="I333">
            <v>4.5089798790208055</v>
          </cell>
          <cell r="J333">
            <v>142971.50373335477</v>
          </cell>
          <cell r="K333">
            <v>0.72388268499308694</v>
          </cell>
          <cell r="L333">
            <v>30</v>
          </cell>
          <cell r="M333">
            <v>187.1332246951979</v>
          </cell>
        </row>
        <row r="334">
          <cell r="D334">
            <v>43219</v>
          </cell>
          <cell r="E334">
            <v>180313.386</v>
          </cell>
          <cell r="F334">
            <v>0</v>
          </cell>
          <cell r="G334">
            <v>180313.386</v>
          </cell>
          <cell r="H334">
            <v>22952.995749999987</v>
          </cell>
          <cell r="I334">
            <v>7.8557669754284731</v>
          </cell>
          <cell r="J334">
            <v>142971.50373335477</v>
          </cell>
          <cell r="K334">
            <v>1.2611840911758803</v>
          </cell>
          <cell r="L334">
            <v>30</v>
          </cell>
          <cell r="M334">
            <v>187.1332246951979</v>
          </cell>
        </row>
        <row r="335">
          <cell r="D335">
            <v>43220</v>
          </cell>
          <cell r="E335">
            <v>102263.24099999999</v>
          </cell>
          <cell r="F335">
            <v>0</v>
          </cell>
          <cell r="G335">
            <v>102263.24099999999</v>
          </cell>
          <cell r="H335">
            <v>22952.995749999987</v>
          </cell>
          <cell r="I335">
            <v>4.4553330691049355</v>
          </cell>
          <cell r="J335">
            <v>142971.50373335477</v>
          </cell>
          <cell r="K335">
            <v>0.71527009459677615</v>
          </cell>
          <cell r="L335">
            <v>30</v>
          </cell>
          <cell r="M335">
            <v>187.1332246951979</v>
          </cell>
        </row>
        <row r="336">
          <cell r="D336">
            <v>43221</v>
          </cell>
          <cell r="E336">
            <v>94496.027000000002</v>
          </cell>
          <cell r="F336">
            <v>0</v>
          </cell>
          <cell r="G336">
            <v>94496.027000000002</v>
          </cell>
          <cell r="H336">
            <v>22952.995749999987</v>
          </cell>
          <cell r="I336">
            <v>4.1169365441110255</v>
          </cell>
          <cell r="J336">
            <v>122723.15348162784</v>
          </cell>
          <cell r="K336">
            <v>0.7699934716405934</v>
          </cell>
          <cell r="L336">
            <v>31</v>
          </cell>
          <cell r="M336">
            <v>165.98481621367341</v>
          </cell>
        </row>
        <row r="337">
          <cell r="D337">
            <v>43222</v>
          </cell>
          <cell r="E337">
            <v>153727.85399999999</v>
          </cell>
          <cell r="F337">
            <v>0</v>
          </cell>
          <cell r="G337">
            <v>153727.85399999999</v>
          </cell>
          <cell r="H337">
            <v>22952.995749999987</v>
          </cell>
          <cell r="I337">
            <v>6.6975071870520466</v>
          </cell>
          <cell r="J337">
            <v>122723.15348162784</v>
          </cell>
          <cell r="K337">
            <v>1.252639372757103</v>
          </cell>
          <cell r="L337">
            <v>31</v>
          </cell>
          <cell r="M337">
            <v>165.98481621367341</v>
          </cell>
        </row>
        <row r="338">
          <cell r="D338">
            <v>43223</v>
          </cell>
          <cell r="E338">
            <v>236029.51300000001</v>
          </cell>
          <cell r="F338">
            <v>1062.4000000000001</v>
          </cell>
          <cell r="G338">
            <v>237091.913</v>
          </cell>
          <cell r="H338">
            <v>22952.995749999987</v>
          </cell>
          <cell r="I338">
            <v>10.329453966809545</v>
          </cell>
          <cell r="J338">
            <v>122723.15348162784</v>
          </cell>
          <cell r="K338">
            <v>1.931924875410683</v>
          </cell>
          <cell r="L338">
            <v>31</v>
          </cell>
          <cell r="M338">
            <v>165.98481621367341</v>
          </cell>
        </row>
        <row r="339">
          <cell r="D339">
            <v>43224</v>
          </cell>
          <cell r="E339">
            <v>233641.90599999999</v>
          </cell>
          <cell r="F339">
            <v>550.29999999999995</v>
          </cell>
          <cell r="G339">
            <v>234192.20599999998</v>
          </cell>
          <cell r="H339">
            <v>22952.995749999987</v>
          </cell>
          <cell r="I339">
            <v>10.203121568564752</v>
          </cell>
          <cell r="J339">
            <v>122723.15348162784</v>
          </cell>
          <cell r="K339">
            <v>1.9082968401317972</v>
          </cell>
          <cell r="L339">
            <v>31</v>
          </cell>
          <cell r="M339">
            <v>165.98481621367341</v>
          </cell>
        </row>
        <row r="340">
          <cell r="D340">
            <v>43225</v>
          </cell>
          <cell r="E340">
            <v>135906.81899999999</v>
          </cell>
          <cell r="F340">
            <v>0</v>
          </cell>
          <cell r="G340">
            <v>135906.81899999999</v>
          </cell>
          <cell r="H340">
            <v>22952.995749999987</v>
          </cell>
          <cell r="I340">
            <v>5.9210928490674277</v>
          </cell>
          <cell r="J340">
            <v>122723.15348162784</v>
          </cell>
          <cell r="K340">
            <v>1.1074260654518284</v>
          </cell>
          <cell r="L340">
            <v>31</v>
          </cell>
          <cell r="M340">
            <v>165.98481621367341</v>
          </cell>
        </row>
        <row r="341">
          <cell r="D341">
            <v>43226</v>
          </cell>
          <cell r="E341">
            <v>81476.736999999994</v>
          </cell>
          <cell r="F341">
            <v>0</v>
          </cell>
          <cell r="G341">
            <v>81476.736999999994</v>
          </cell>
          <cell r="H341">
            <v>22952.995749999987</v>
          </cell>
          <cell r="I341">
            <v>3.5497212602411623</v>
          </cell>
          <cell r="J341">
            <v>122723.15348162784</v>
          </cell>
          <cell r="K341">
            <v>0.66390680722034567</v>
          </cell>
          <cell r="L341">
            <v>31</v>
          </cell>
          <cell r="M341">
            <v>165.98481621367341</v>
          </cell>
        </row>
        <row r="342">
          <cell r="D342">
            <v>43227</v>
          </cell>
          <cell r="E342">
            <v>36463.692999999999</v>
          </cell>
          <cell r="F342">
            <v>0</v>
          </cell>
          <cell r="G342">
            <v>36463.692999999999</v>
          </cell>
          <cell r="H342">
            <v>22952.995749999987</v>
          </cell>
          <cell r="I342">
            <v>1.588624569845094</v>
          </cell>
          <cell r="J342">
            <v>122723.15348162784</v>
          </cell>
          <cell r="K342">
            <v>0.29712154524662504</v>
          </cell>
          <cell r="L342">
            <v>31</v>
          </cell>
          <cell r="M342">
            <v>165.98481621367341</v>
          </cell>
        </row>
        <row r="343">
          <cell r="D343">
            <v>43228</v>
          </cell>
          <cell r="E343">
            <v>80851.441999999995</v>
          </cell>
          <cell r="F343">
            <v>0</v>
          </cell>
          <cell r="G343">
            <v>80851.441999999995</v>
          </cell>
          <cell r="H343">
            <v>22952.995749999987</v>
          </cell>
          <cell r="I343">
            <v>3.5224788467971568</v>
          </cell>
          <cell r="J343">
            <v>122723.15348162784</v>
          </cell>
          <cell r="K343">
            <v>0.65881163990871361</v>
          </cell>
          <cell r="L343">
            <v>31</v>
          </cell>
          <cell r="M343">
            <v>165.98481621367341</v>
          </cell>
        </row>
        <row r="344">
          <cell r="D344">
            <v>43229</v>
          </cell>
          <cell r="E344">
            <v>127061.09299999999</v>
          </cell>
          <cell r="F344">
            <v>0</v>
          </cell>
          <cell r="G344">
            <v>127061.09299999999</v>
          </cell>
          <cell r="H344">
            <v>22952.995749999987</v>
          </cell>
          <cell r="I344">
            <v>5.5357084706470205</v>
          </cell>
          <cell r="J344">
            <v>122723.15348162784</v>
          </cell>
          <cell r="K344">
            <v>1.0353473602601122</v>
          </cell>
          <cell r="L344">
            <v>31</v>
          </cell>
          <cell r="M344">
            <v>165.98481621367341</v>
          </cell>
        </row>
        <row r="345">
          <cell r="D345">
            <v>43230</v>
          </cell>
          <cell r="E345">
            <v>156648.20499999999</v>
          </cell>
          <cell r="F345">
            <v>0</v>
          </cell>
          <cell r="G345">
            <v>156648.20499999999</v>
          </cell>
          <cell r="H345">
            <v>22952.995749999987</v>
          </cell>
          <cell r="I345">
            <v>6.8247389885915037</v>
          </cell>
          <cell r="J345">
            <v>122723.15348162784</v>
          </cell>
          <cell r="K345">
            <v>1.2764356240523991</v>
          </cell>
          <cell r="L345">
            <v>31</v>
          </cell>
          <cell r="M345">
            <v>165.98481621367341</v>
          </cell>
        </row>
        <row r="346">
          <cell r="D346">
            <v>43231</v>
          </cell>
          <cell r="E346">
            <v>73451.862999999998</v>
          </cell>
          <cell r="F346">
            <v>0</v>
          </cell>
          <cell r="G346">
            <v>73451.862999999998</v>
          </cell>
          <cell r="H346">
            <v>22952.995749999987</v>
          </cell>
          <cell r="I346">
            <v>3.2000991853100498</v>
          </cell>
          <cell r="J346">
            <v>122723.15348162784</v>
          </cell>
          <cell r="K346">
            <v>0.59851675023161821</v>
          </cell>
          <cell r="L346">
            <v>31</v>
          </cell>
          <cell r="M346">
            <v>165.98481621367341</v>
          </cell>
        </row>
        <row r="347">
          <cell r="D347">
            <v>43232</v>
          </cell>
          <cell r="E347">
            <v>191771.049</v>
          </cell>
          <cell r="F347">
            <v>102.6</v>
          </cell>
          <cell r="G347">
            <v>191873.649</v>
          </cell>
          <cell r="H347">
            <v>22952.995749999987</v>
          </cell>
          <cell r="I347">
            <v>8.3594163955700687</v>
          </cell>
          <cell r="J347">
            <v>122723.15348162784</v>
          </cell>
          <cell r="K347">
            <v>1.5634673943472637</v>
          </cell>
          <cell r="L347">
            <v>31</v>
          </cell>
          <cell r="M347">
            <v>165.98481621367341</v>
          </cell>
        </row>
        <row r="348">
          <cell r="D348">
            <v>43233</v>
          </cell>
          <cell r="E348">
            <v>183059.86</v>
          </cell>
          <cell r="F348">
            <v>964.9</v>
          </cell>
          <cell r="G348">
            <v>184024.75999999998</v>
          </cell>
          <cell r="H348">
            <v>22952.995749999987</v>
          </cell>
          <cell r="I348">
            <v>8.0174615115327637</v>
          </cell>
          <cell r="J348">
            <v>122723.15348162784</v>
          </cell>
          <cell r="K348">
            <v>1.4995113373414841</v>
          </cell>
          <cell r="L348">
            <v>31</v>
          </cell>
          <cell r="M348">
            <v>165.98481621367341</v>
          </cell>
        </row>
        <row r="349">
          <cell r="D349">
            <v>43234</v>
          </cell>
          <cell r="E349">
            <v>151039.09700000001</v>
          </cell>
          <cell r="F349">
            <v>2477.4</v>
          </cell>
          <cell r="G349">
            <v>153516.497</v>
          </cell>
          <cell r="H349">
            <v>22952.995749999987</v>
          </cell>
          <cell r="I349">
            <v>6.6882989337023728</v>
          </cell>
          <cell r="J349">
            <v>122723.15348162784</v>
          </cell>
          <cell r="K349">
            <v>1.2509171468037776</v>
          </cell>
          <cell r="L349">
            <v>31</v>
          </cell>
          <cell r="M349">
            <v>165.98481621367341</v>
          </cell>
        </row>
        <row r="350">
          <cell r="D350">
            <v>43235</v>
          </cell>
          <cell r="E350">
            <v>170886.704</v>
          </cell>
          <cell r="F350">
            <v>5175.2</v>
          </cell>
          <cell r="G350">
            <v>176061.90400000001</v>
          </cell>
          <cell r="H350">
            <v>22952.995749999987</v>
          </cell>
          <cell r="I350">
            <v>7.6705413932732549</v>
          </cell>
          <cell r="J350">
            <v>122723.15348162784</v>
          </cell>
          <cell r="K350">
            <v>1.4346266291662493</v>
          </cell>
          <cell r="L350">
            <v>31</v>
          </cell>
          <cell r="M350">
            <v>165.98481621367341</v>
          </cell>
        </row>
        <row r="351">
          <cell r="D351">
            <v>43236</v>
          </cell>
          <cell r="E351">
            <v>168767.522</v>
          </cell>
          <cell r="F351">
            <v>828.3</v>
          </cell>
          <cell r="G351">
            <v>169595.82199999999</v>
          </cell>
          <cell r="H351">
            <v>22952.995749999987</v>
          </cell>
          <cell r="I351">
            <v>7.3888316735300261</v>
          </cell>
          <cell r="J351">
            <v>122723.15348162784</v>
          </cell>
          <cell r="K351">
            <v>1.3819382666481852</v>
          </cell>
          <cell r="L351">
            <v>31</v>
          </cell>
          <cell r="M351">
            <v>165.98481621367341</v>
          </cell>
        </row>
        <row r="352">
          <cell r="D352">
            <v>43237</v>
          </cell>
          <cell r="E352">
            <v>133769.908</v>
          </cell>
          <cell r="F352">
            <v>0</v>
          </cell>
          <cell r="G352">
            <v>133769.908</v>
          </cell>
          <cell r="H352">
            <v>22952.995749999987</v>
          </cell>
          <cell r="I352">
            <v>5.8279934112739973</v>
          </cell>
          <cell r="J352">
            <v>122723.15348162784</v>
          </cell>
          <cell r="K352">
            <v>1.0900136136089911</v>
          </cell>
          <cell r="L352">
            <v>31</v>
          </cell>
          <cell r="M352">
            <v>165.98481621367341</v>
          </cell>
        </row>
        <row r="353">
          <cell r="D353">
            <v>43238</v>
          </cell>
          <cell r="E353">
            <v>99338.369000000006</v>
          </cell>
          <cell r="F353">
            <v>0</v>
          </cell>
          <cell r="G353">
            <v>99338.369000000006</v>
          </cell>
          <cell r="H353">
            <v>22952.995749999987</v>
          </cell>
          <cell r="I353">
            <v>4.3279042998123707</v>
          </cell>
          <cell r="J353">
            <v>122723.15348162784</v>
          </cell>
          <cell r="K353">
            <v>0.80945091599908536</v>
          </cell>
          <cell r="L353">
            <v>31</v>
          </cell>
          <cell r="M353">
            <v>165.98481621367341</v>
          </cell>
        </row>
        <row r="354">
          <cell r="D354">
            <v>43239</v>
          </cell>
          <cell r="E354">
            <v>83217.432000000001</v>
          </cell>
          <cell r="F354">
            <v>0</v>
          </cell>
          <cell r="G354">
            <v>83217.432000000001</v>
          </cell>
          <cell r="H354">
            <v>22952.995749999987</v>
          </cell>
          <cell r="I354">
            <v>3.6255586375909141</v>
          </cell>
          <cell r="J354">
            <v>122723.15348162784</v>
          </cell>
          <cell r="K354">
            <v>0.67809072403324433</v>
          </cell>
          <cell r="L354">
            <v>31</v>
          </cell>
          <cell r="M354">
            <v>165.98481621367341</v>
          </cell>
        </row>
        <row r="355">
          <cell r="D355">
            <v>43240</v>
          </cell>
          <cell r="E355">
            <v>54993.016000000003</v>
          </cell>
          <cell r="F355">
            <v>0</v>
          </cell>
          <cell r="G355">
            <v>54993.016000000003</v>
          </cell>
          <cell r="H355">
            <v>22952.995749999987</v>
          </cell>
          <cell r="I355">
            <v>2.3958971020155411</v>
          </cell>
          <cell r="J355">
            <v>122723.15348162784</v>
          </cell>
          <cell r="K355">
            <v>0.44810628182099871</v>
          </cell>
          <cell r="L355">
            <v>31</v>
          </cell>
          <cell r="M355">
            <v>165.98481621367341</v>
          </cell>
        </row>
        <row r="356">
          <cell r="D356">
            <v>43241</v>
          </cell>
          <cell r="E356">
            <v>30783.186000000002</v>
          </cell>
          <cell r="F356">
            <v>0</v>
          </cell>
          <cell r="G356">
            <v>30783.186000000002</v>
          </cell>
          <cell r="H356">
            <v>22952.995749999987</v>
          </cell>
          <cell r="I356">
            <v>1.34114023002858</v>
          </cell>
          <cell r="J356">
            <v>122723.15348162784</v>
          </cell>
          <cell r="K356">
            <v>0.2508343790612288</v>
          </cell>
          <cell r="L356">
            <v>31</v>
          </cell>
          <cell r="M356">
            <v>165.98481621367341</v>
          </cell>
        </row>
        <row r="357">
          <cell r="D357">
            <v>43242</v>
          </cell>
          <cell r="E357">
            <v>32988.415000000001</v>
          </cell>
          <cell r="F357">
            <v>0</v>
          </cell>
          <cell r="G357">
            <v>32988.415000000001</v>
          </cell>
          <cell r="H357">
            <v>22952.995749999987</v>
          </cell>
          <cell r="I357">
            <v>1.4372160984694131</v>
          </cell>
          <cell r="J357">
            <v>122723.15348162784</v>
          </cell>
          <cell r="K357">
            <v>0.26880351477391345</v>
          </cell>
          <cell r="L357">
            <v>31</v>
          </cell>
          <cell r="M357">
            <v>165.98481621367341</v>
          </cell>
        </row>
        <row r="358">
          <cell r="D358">
            <v>43243</v>
          </cell>
          <cell r="E358">
            <v>48136.815000000002</v>
          </cell>
          <cell r="F358">
            <v>0</v>
          </cell>
          <cell r="G358">
            <v>48136.815000000002</v>
          </cell>
          <cell r="H358">
            <v>22952.995749999987</v>
          </cell>
          <cell r="I358">
            <v>2.097190951642991</v>
          </cell>
          <cell r="J358">
            <v>122723.15348162784</v>
          </cell>
          <cell r="K358">
            <v>0.39223906519975693</v>
          </cell>
          <cell r="L358">
            <v>31</v>
          </cell>
          <cell r="M358">
            <v>165.98481621367341</v>
          </cell>
        </row>
        <row r="359">
          <cell r="D359">
            <v>43244</v>
          </cell>
          <cell r="E359">
            <v>92054.926999999996</v>
          </cell>
          <cell r="F359">
            <v>0</v>
          </cell>
          <cell r="G359">
            <v>92054.926999999996</v>
          </cell>
          <cell r="H359">
            <v>22952.995749999987</v>
          </cell>
          <cell r="I359">
            <v>4.0105844135835751</v>
          </cell>
          <cell r="J359">
            <v>122723.15348162784</v>
          </cell>
          <cell r="K359">
            <v>0.75010235956641214</v>
          </cell>
          <cell r="L359">
            <v>31</v>
          </cell>
          <cell r="M359">
            <v>165.98481621367341</v>
          </cell>
        </row>
        <row r="360">
          <cell r="D360">
            <v>43245</v>
          </cell>
          <cell r="E360">
            <v>105340.798</v>
          </cell>
          <cell r="F360">
            <v>0</v>
          </cell>
          <cell r="G360">
            <v>105340.798</v>
          </cell>
          <cell r="H360">
            <v>22952.995749999987</v>
          </cell>
          <cell r="I360">
            <v>4.589413911253831</v>
          </cell>
          <cell r="J360">
            <v>122723.15348162784</v>
          </cell>
          <cell r="K360">
            <v>0.8583612383768312</v>
          </cell>
          <cell r="L360">
            <v>31</v>
          </cell>
          <cell r="M360">
            <v>165.98481621367341</v>
          </cell>
        </row>
        <row r="361">
          <cell r="D361">
            <v>43246</v>
          </cell>
          <cell r="E361">
            <v>52665.582000000002</v>
          </cell>
          <cell r="F361">
            <v>0</v>
          </cell>
          <cell r="G361">
            <v>52665.582000000002</v>
          </cell>
          <cell r="H361">
            <v>22952.995749999987</v>
          </cell>
          <cell r="I361">
            <v>2.2944970919536738</v>
          </cell>
          <cell r="J361">
            <v>122723.15348162784</v>
          </cell>
          <cell r="K361">
            <v>0.4291413682413584</v>
          </cell>
          <cell r="L361">
            <v>31</v>
          </cell>
          <cell r="M361">
            <v>165.98481621367341</v>
          </cell>
        </row>
        <row r="362">
          <cell r="D362">
            <v>43247</v>
          </cell>
          <cell r="E362">
            <v>48827.669000000002</v>
          </cell>
          <cell r="F362">
            <v>0</v>
          </cell>
          <cell r="G362">
            <v>48827.669000000002</v>
          </cell>
          <cell r="H362">
            <v>22952.995749999987</v>
          </cell>
          <cell r="I362">
            <v>2.1272895935599183</v>
          </cell>
          <cell r="J362">
            <v>122723.15348162784</v>
          </cell>
          <cell r="K362">
            <v>0.39786843488592155</v>
          </cell>
          <cell r="L362">
            <v>31</v>
          </cell>
          <cell r="M362">
            <v>165.98481621367341</v>
          </cell>
        </row>
        <row r="363">
          <cell r="D363">
            <v>43248</v>
          </cell>
          <cell r="E363">
            <v>65198.489000000001</v>
          </cell>
          <cell r="F363">
            <v>0</v>
          </cell>
          <cell r="G363">
            <v>65198.489000000001</v>
          </cell>
          <cell r="H363">
            <v>22952.995749999987</v>
          </cell>
          <cell r="I363">
            <v>2.8405219828440056</v>
          </cell>
          <cell r="J363">
            <v>122723.15348162784</v>
          </cell>
          <cell r="K363">
            <v>0.53126477889732915</v>
          </cell>
          <cell r="L363">
            <v>31</v>
          </cell>
          <cell r="M363">
            <v>165.98481621367341</v>
          </cell>
        </row>
        <row r="364">
          <cell r="D364">
            <v>43249</v>
          </cell>
          <cell r="E364">
            <v>39560.671000000002</v>
          </cell>
          <cell r="F364">
            <v>0</v>
          </cell>
          <cell r="G364">
            <v>39560.671000000002</v>
          </cell>
          <cell r="H364">
            <v>22952.995749999987</v>
          </cell>
          <cell r="I364">
            <v>1.7235515324835113</v>
          </cell>
          <cell r="J364">
            <v>122723.15348162784</v>
          </cell>
          <cell r="K364">
            <v>0.32235702781156444</v>
          </cell>
          <cell r="L364">
            <v>31</v>
          </cell>
          <cell r="M364">
            <v>165.98481621367341</v>
          </cell>
        </row>
        <row r="365">
          <cell r="D365">
            <v>43250</v>
          </cell>
          <cell r="E365">
            <v>55918.383000000002</v>
          </cell>
          <cell r="F365">
            <v>0</v>
          </cell>
          <cell r="G365">
            <v>55918.383000000002</v>
          </cell>
          <cell r="H365">
            <v>22952.995749999987</v>
          </cell>
          <cell r="I365">
            <v>2.4362128416287461</v>
          </cell>
          <cell r="J365">
            <v>122723.15348162784</v>
          </cell>
          <cell r="K365">
            <v>0.45564656231206779</v>
          </cell>
          <cell r="L365">
            <v>31</v>
          </cell>
          <cell r="M365">
            <v>165.98481621367341</v>
          </cell>
        </row>
        <row r="366">
          <cell r="D366">
            <v>43251</v>
          </cell>
          <cell r="E366">
            <v>46078.445</v>
          </cell>
          <cell r="F366">
            <v>2.6</v>
          </cell>
          <cell r="G366">
            <v>46081.044999999998</v>
          </cell>
          <cell r="H366">
            <v>22952.995749999987</v>
          </cell>
          <cell r="I366">
            <v>2.0076266079559582</v>
          </cell>
          <cell r="J366">
            <v>122723.15348162784</v>
          </cell>
          <cell r="K366">
            <v>0.37548778443750241</v>
          </cell>
          <cell r="L366">
            <v>31</v>
          </cell>
          <cell r="M366">
            <v>165.98481621367341</v>
          </cell>
        </row>
        <row r="367">
          <cell r="D367">
            <v>43252</v>
          </cell>
          <cell r="E367">
            <v>57318.171999999999</v>
          </cell>
          <cell r="F367">
            <v>0</v>
          </cell>
          <cell r="G367">
            <v>57318.171999999999</v>
          </cell>
          <cell r="H367">
            <v>22952.995749999987</v>
          </cell>
          <cell r="I367">
            <v>2.4971978657731433</v>
          </cell>
          <cell r="J367">
            <v>107902.39066513017</v>
          </cell>
          <cell r="K367">
            <v>0.53120391167128234</v>
          </cell>
          <cell r="L367">
            <v>30</v>
          </cell>
          <cell r="M367">
            <v>141.23179647844799</v>
          </cell>
        </row>
        <row r="368">
          <cell r="D368">
            <v>43253</v>
          </cell>
          <cell r="E368">
            <v>57507.288999999997</v>
          </cell>
          <cell r="F368">
            <v>0</v>
          </cell>
          <cell r="G368">
            <v>57507.288999999997</v>
          </cell>
          <cell r="H368">
            <v>22952.995749999987</v>
          </cell>
          <cell r="I368">
            <v>2.5054371824209496</v>
          </cell>
          <cell r="J368">
            <v>107902.39066513017</v>
          </cell>
          <cell r="K368">
            <v>0.53295657904810545</v>
          </cell>
          <cell r="L368">
            <v>30</v>
          </cell>
          <cell r="M368">
            <v>141.23179647844799</v>
          </cell>
        </row>
        <row r="369">
          <cell r="D369">
            <v>43254</v>
          </cell>
          <cell r="E369">
            <v>77212.269</v>
          </cell>
          <cell r="F369">
            <v>0</v>
          </cell>
          <cell r="G369">
            <v>77212.269</v>
          </cell>
          <cell r="H369">
            <v>22952.995749999987</v>
          </cell>
          <cell r="I369">
            <v>3.3639299131574161</v>
          </cell>
          <cell r="J369">
            <v>107902.39066513017</v>
          </cell>
          <cell r="K369">
            <v>0.71557514642677877</v>
          </cell>
          <cell r="L369">
            <v>30</v>
          </cell>
          <cell r="M369">
            <v>141.23179647844799</v>
          </cell>
        </row>
        <row r="370">
          <cell r="D370">
            <v>43255</v>
          </cell>
          <cell r="E370">
            <v>88873.630999999994</v>
          </cell>
          <cell r="F370">
            <v>0</v>
          </cell>
          <cell r="G370">
            <v>88873.630999999994</v>
          </cell>
          <cell r="H370">
            <v>22952.995749999987</v>
          </cell>
          <cell r="I370">
            <v>3.8719839435338215</v>
          </cell>
          <cell r="J370">
            <v>107902.39066513017</v>
          </cell>
          <cell r="K370">
            <v>0.82364839603799878</v>
          </cell>
          <cell r="L370">
            <v>30</v>
          </cell>
          <cell r="M370">
            <v>141.23179647844799</v>
          </cell>
        </row>
        <row r="371">
          <cell r="D371">
            <v>43256</v>
          </cell>
          <cell r="E371">
            <v>71022.244000000006</v>
          </cell>
          <cell r="F371">
            <v>0</v>
          </cell>
          <cell r="G371">
            <v>71022.244000000006</v>
          </cell>
          <cell r="H371">
            <v>22952.995749999987</v>
          </cell>
          <cell r="I371">
            <v>3.0942472509280208</v>
          </cell>
          <cell r="J371">
            <v>107902.39066513017</v>
          </cell>
          <cell r="K371">
            <v>0.65820825249751969</v>
          </cell>
          <cell r="L371">
            <v>30</v>
          </cell>
          <cell r="M371">
            <v>141.23179647844799</v>
          </cell>
        </row>
        <row r="372">
          <cell r="D372">
            <v>43257</v>
          </cell>
          <cell r="E372">
            <v>55329.033000000003</v>
          </cell>
          <cell r="F372">
            <v>0</v>
          </cell>
          <cell r="G372">
            <v>55329.033000000003</v>
          </cell>
          <cell r="H372">
            <v>22952.995749999987</v>
          </cell>
          <cell r="I372">
            <v>2.4105364547022159</v>
          </cell>
          <cell r="J372">
            <v>107902.39066513017</v>
          </cell>
          <cell r="K372">
            <v>0.51276929694459661</v>
          </cell>
          <cell r="L372">
            <v>30</v>
          </cell>
          <cell r="M372">
            <v>141.23179647844799</v>
          </cell>
        </row>
        <row r="373">
          <cell r="D373">
            <v>43258</v>
          </cell>
          <cell r="E373">
            <v>55164.205999999998</v>
          </cell>
          <cell r="F373">
            <v>0</v>
          </cell>
          <cell r="G373">
            <v>55164.205999999998</v>
          </cell>
          <cell r="H373">
            <v>22952.995749999987</v>
          </cell>
          <cell r="I373">
            <v>2.4033553877166569</v>
          </cell>
          <cell r="J373">
            <v>107902.39066513017</v>
          </cell>
          <cell r="K373">
            <v>0.5112417404281564</v>
          </cell>
          <cell r="L373">
            <v>30</v>
          </cell>
          <cell r="M373">
            <v>141.23179647844799</v>
          </cell>
        </row>
        <row r="374">
          <cell r="D374">
            <v>43259</v>
          </cell>
          <cell r="E374">
            <v>65288.014000000003</v>
          </cell>
          <cell r="F374">
            <v>0</v>
          </cell>
          <cell r="G374">
            <v>65288.014000000003</v>
          </cell>
          <cell r="H374">
            <v>22952.995749999987</v>
          </cell>
          <cell r="I374">
            <v>2.844422345174705</v>
          </cell>
          <cell r="J374">
            <v>107902.39066513017</v>
          </cell>
          <cell r="K374">
            <v>0.60506550038004425</v>
          </cell>
          <cell r="L374">
            <v>30</v>
          </cell>
          <cell r="M374">
            <v>141.23179647844799</v>
          </cell>
        </row>
        <row r="375">
          <cell r="D375">
            <v>43260</v>
          </cell>
          <cell r="E375">
            <v>84631.247000000003</v>
          </cell>
          <cell r="F375">
            <v>0</v>
          </cell>
          <cell r="G375">
            <v>84631.247000000003</v>
          </cell>
          <cell r="H375">
            <v>22952.995749999987</v>
          </cell>
          <cell r="I375">
            <v>3.6871547366534956</v>
          </cell>
          <cell r="J375">
            <v>107902.39066513017</v>
          </cell>
          <cell r="K375">
            <v>0.78433152850754695</v>
          </cell>
          <cell r="L375">
            <v>30</v>
          </cell>
          <cell r="M375">
            <v>141.23179647844799</v>
          </cell>
        </row>
        <row r="376">
          <cell r="D376">
            <v>43261</v>
          </cell>
          <cell r="E376">
            <v>52229.972000000002</v>
          </cell>
          <cell r="F376">
            <v>0</v>
          </cell>
          <cell r="G376">
            <v>52229.972000000002</v>
          </cell>
          <cell r="H376">
            <v>22952.995749999987</v>
          </cell>
          <cell r="I376">
            <v>2.2755187413825939</v>
          </cell>
          <cell r="J376">
            <v>107902.39066513017</v>
          </cell>
          <cell r="K376">
            <v>0.48404832995863073</v>
          </cell>
          <cell r="L376">
            <v>30</v>
          </cell>
          <cell r="M376">
            <v>141.23179647844799</v>
          </cell>
        </row>
        <row r="377">
          <cell r="D377">
            <v>43262</v>
          </cell>
          <cell r="E377">
            <v>68474.710999999996</v>
          </cell>
          <cell r="F377">
            <v>0</v>
          </cell>
          <cell r="G377">
            <v>68474.710999999996</v>
          </cell>
          <cell r="H377">
            <v>22952.995749999987</v>
          </cell>
          <cell r="I377">
            <v>2.983258122199584</v>
          </cell>
          <cell r="J377">
            <v>107902.39066513017</v>
          </cell>
          <cell r="K377">
            <v>0.63459864584935788</v>
          </cell>
          <cell r="L377">
            <v>30</v>
          </cell>
          <cell r="M377">
            <v>141.23179647844799</v>
          </cell>
        </row>
        <row r="378">
          <cell r="D378">
            <v>43263</v>
          </cell>
          <cell r="E378">
            <v>137747.258</v>
          </cell>
          <cell r="F378">
            <v>285.10000000000002</v>
          </cell>
          <cell r="G378">
            <v>138032.35800000001</v>
          </cell>
          <cell r="H378">
            <v>22952.995749999987</v>
          </cell>
          <cell r="I378">
            <v>6.0136968395508932</v>
          </cell>
          <cell r="J378">
            <v>107902.39066513017</v>
          </cell>
          <cell r="K378">
            <v>1.2792335475529615</v>
          </cell>
          <cell r="L378">
            <v>30</v>
          </cell>
          <cell r="M378">
            <v>141.23179647844799</v>
          </cell>
        </row>
        <row r="379">
          <cell r="D379">
            <v>43264</v>
          </cell>
          <cell r="E379">
            <v>166817.71</v>
          </cell>
          <cell r="F379">
            <v>924.4</v>
          </cell>
          <cell r="G379">
            <v>167742.10999999999</v>
          </cell>
          <cell r="H379">
            <v>22952.995749999987</v>
          </cell>
          <cell r="I379">
            <v>7.3080704508909289</v>
          </cell>
          <cell r="J379">
            <v>107902.39066513017</v>
          </cell>
          <cell r="K379">
            <v>1.5545726926531171</v>
          </cell>
          <cell r="L379">
            <v>30</v>
          </cell>
          <cell r="M379">
            <v>141.23179647844799</v>
          </cell>
        </row>
        <row r="380">
          <cell r="D380">
            <v>43265</v>
          </cell>
          <cell r="E380">
            <v>116417.83199999999</v>
          </cell>
          <cell r="F380">
            <v>701.5</v>
          </cell>
          <cell r="G380">
            <v>117119.33199999999</v>
          </cell>
          <cell r="H380">
            <v>22952.995749999987</v>
          </cell>
          <cell r="I380">
            <v>5.1025728090417157</v>
          </cell>
          <cell r="J380">
            <v>107902.39066513017</v>
          </cell>
          <cell r="K380">
            <v>1.0854192504730888</v>
          </cell>
          <cell r="L380">
            <v>30</v>
          </cell>
          <cell r="M380">
            <v>141.23179647844799</v>
          </cell>
        </row>
        <row r="381">
          <cell r="D381">
            <v>43266</v>
          </cell>
          <cell r="E381">
            <v>94484.832999999999</v>
          </cell>
          <cell r="F381">
            <v>0</v>
          </cell>
          <cell r="G381">
            <v>94484.832999999999</v>
          </cell>
          <cell r="H381">
            <v>22952.995749999987</v>
          </cell>
          <cell r="I381">
            <v>4.1164488517800581</v>
          </cell>
          <cell r="J381">
            <v>107902.39066513017</v>
          </cell>
          <cell r="K381">
            <v>0.87565096952512478</v>
          </cell>
          <cell r="L381">
            <v>30</v>
          </cell>
          <cell r="M381">
            <v>141.23179647844799</v>
          </cell>
        </row>
        <row r="382">
          <cell r="D382">
            <v>43267</v>
          </cell>
          <cell r="E382">
            <v>90267.266000000003</v>
          </cell>
          <cell r="F382">
            <v>0</v>
          </cell>
          <cell r="G382">
            <v>90267.266000000003</v>
          </cell>
          <cell r="H382">
            <v>22952.995749999987</v>
          </cell>
          <cell r="I382">
            <v>3.9327008545278912</v>
          </cell>
          <cell r="J382">
            <v>107902.39066513017</v>
          </cell>
          <cell r="K382">
            <v>0.83656409689883593</v>
          </cell>
          <cell r="L382">
            <v>30</v>
          </cell>
          <cell r="M382">
            <v>141.23179647844799</v>
          </cell>
        </row>
        <row r="383">
          <cell r="D383">
            <v>43268</v>
          </cell>
          <cell r="E383">
            <v>120955.57</v>
          </cell>
          <cell r="F383">
            <v>0.2</v>
          </cell>
          <cell r="G383">
            <v>120955.77</v>
          </cell>
          <cell r="H383">
            <v>22952.995749999987</v>
          </cell>
          <cell r="I383">
            <v>5.2697160456712959</v>
          </cell>
          <cell r="J383">
            <v>107902.39066513017</v>
          </cell>
          <cell r="K383">
            <v>1.1209739585416636</v>
          </cell>
          <cell r="L383">
            <v>30</v>
          </cell>
          <cell r="M383">
            <v>141.23179647844799</v>
          </cell>
        </row>
        <row r="384">
          <cell r="D384">
            <v>43269</v>
          </cell>
          <cell r="E384">
            <v>162996.42000000001</v>
          </cell>
          <cell r="F384">
            <v>0</v>
          </cell>
          <cell r="G384">
            <v>162996.42000000001</v>
          </cell>
          <cell r="H384">
            <v>22952.995749999987</v>
          </cell>
          <cell r="I384">
            <v>7.1013135616513194</v>
          </cell>
          <cell r="J384">
            <v>107902.39066513017</v>
          </cell>
          <cell r="K384">
            <v>1.5105913686922052</v>
          </cell>
          <cell r="L384">
            <v>30</v>
          </cell>
          <cell r="M384">
            <v>141.23179647844799</v>
          </cell>
        </row>
        <row r="385">
          <cell r="D385">
            <v>43270</v>
          </cell>
          <cell r="E385">
            <v>134568.701</v>
          </cell>
          <cell r="F385">
            <v>0</v>
          </cell>
          <cell r="G385">
            <v>134568.701</v>
          </cell>
          <cell r="H385">
            <v>22952.995749999987</v>
          </cell>
          <cell r="I385">
            <v>5.8627946637423172</v>
          </cell>
          <cell r="J385">
            <v>107902.39066513017</v>
          </cell>
          <cell r="K385">
            <v>1.2471336378229787</v>
          </cell>
          <cell r="L385">
            <v>30</v>
          </cell>
          <cell r="M385">
            <v>141.23179647844799</v>
          </cell>
        </row>
        <row r="386">
          <cell r="D386">
            <v>43271</v>
          </cell>
          <cell r="E386">
            <v>70314.548999999999</v>
          </cell>
          <cell r="F386">
            <v>0</v>
          </cell>
          <cell r="G386">
            <v>70314.548999999999</v>
          </cell>
          <cell r="H386">
            <v>22952.995749999987</v>
          </cell>
          <cell r="I386">
            <v>3.0634148921497553</v>
          </cell>
          <cell r="J386">
            <v>107902.39066513017</v>
          </cell>
          <cell r="K386">
            <v>0.65164959336459738</v>
          </cell>
          <cell r="L386">
            <v>30</v>
          </cell>
          <cell r="M386">
            <v>141.23179647844799</v>
          </cell>
        </row>
        <row r="387">
          <cell r="D387">
            <v>43272</v>
          </cell>
          <cell r="E387">
            <v>91340.282000000007</v>
          </cell>
          <cell r="F387">
            <v>0</v>
          </cell>
          <cell r="G387">
            <v>91340.282000000007</v>
          </cell>
          <cell r="H387">
            <v>22952.995749999987</v>
          </cell>
          <cell r="I387">
            <v>3.9794492620859767</v>
          </cell>
          <cell r="J387">
            <v>107902.39066513017</v>
          </cell>
          <cell r="K387">
            <v>0.84650841781133601</v>
          </cell>
          <cell r="L387">
            <v>30</v>
          </cell>
          <cell r="M387">
            <v>141.23179647844799</v>
          </cell>
        </row>
        <row r="388">
          <cell r="D388">
            <v>43273</v>
          </cell>
          <cell r="E388">
            <v>134965.538</v>
          </cell>
          <cell r="F388">
            <v>0</v>
          </cell>
          <cell r="G388">
            <v>134965.538</v>
          </cell>
          <cell r="H388">
            <v>22952.995749999987</v>
          </cell>
          <cell r="I388">
            <v>5.8800837794778955</v>
          </cell>
          <cell r="J388">
            <v>107902.39066513017</v>
          </cell>
          <cell r="K388">
            <v>1.2508113783953037</v>
          </cell>
          <cell r="L388">
            <v>30</v>
          </cell>
          <cell r="M388">
            <v>141.23179647844799</v>
          </cell>
        </row>
        <row r="389">
          <cell r="D389">
            <v>43274</v>
          </cell>
          <cell r="E389">
            <v>100080.758</v>
          </cell>
          <cell r="F389">
            <v>0</v>
          </cell>
          <cell r="G389">
            <v>100080.758</v>
          </cell>
          <cell r="H389">
            <v>22952.995749999987</v>
          </cell>
          <cell r="I389">
            <v>4.3602481824186308</v>
          </cell>
          <cell r="J389">
            <v>107902.39066513017</v>
          </cell>
          <cell r="K389">
            <v>0.9275119613484355</v>
          </cell>
          <cell r="L389">
            <v>30</v>
          </cell>
          <cell r="M389">
            <v>141.23179647844799</v>
          </cell>
        </row>
        <row r="390">
          <cell r="D390">
            <v>43275</v>
          </cell>
          <cell r="E390">
            <v>57222.758000000002</v>
          </cell>
          <cell r="F390">
            <v>0</v>
          </cell>
          <cell r="G390">
            <v>57222.758000000002</v>
          </cell>
          <cell r="H390">
            <v>22952.995749999987</v>
          </cell>
          <cell r="I390">
            <v>2.493040935626019</v>
          </cell>
          <cell r="J390">
            <v>107902.39066513017</v>
          </cell>
          <cell r="K390">
            <v>0.53031964952090871</v>
          </cell>
          <cell r="L390">
            <v>30</v>
          </cell>
          <cell r="M390">
            <v>141.23179647844799</v>
          </cell>
        </row>
        <row r="391">
          <cell r="D391">
            <v>43276</v>
          </cell>
          <cell r="E391">
            <v>52733.841999999997</v>
          </cell>
          <cell r="F391">
            <v>0</v>
          </cell>
          <cell r="G391">
            <v>52733.841999999997</v>
          </cell>
          <cell r="H391">
            <v>22952.995749999987</v>
          </cell>
          <cell r="I391">
            <v>2.2974709956978066</v>
          </cell>
          <cell r="J391">
            <v>107902.39066513017</v>
          </cell>
          <cell r="K391">
            <v>0.48871801333537562</v>
          </cell>
          <cell r="L391">
            <v>30</v>
          </cell>
          <cell r="M391">
            <v>141.23179647844799</v>
          </cell>
        </row>
        <row r="392">
          <cell r="D392">
            <v>43277</v>
          </cell>
          <cell r="E392">
            <v>40406.752</v>
          </cell>
          <cell r="F392">
            <v>0</v>
          </cell>
          <cell r="G392">
            <v>40406.752</v>
          </cell>
          <cell r="H392">
            <v>22952.995749999987</v>
          </cell>
          <cell r="I392">
            <v>1.7604129953276371</v>
          </cell>
          <cell r="J392">
            <v>107902.39066513017</v>
          </cell>
          <cell r="K392">
            <v>0.37447503944004723</v>
          </cell>
          <cell r="L392">
            <v>30</v>
          </cell>
          <cell r="M392">
            <v>141.23179647844799</v>
          </cell>
        </row>
        <row r="393">
          <cell r="D393">
            <v>43278</v>
          </cell>
          <cell r="E393">
            <v>44466.214999999997</v>
          </cell>
          <cell r="F393">
            <v>0</v>
          </cell>
          <cell r="G393">
            <v>44466.214999999997</v>
          </cell>
          <cell r="H393">
            <v>22952.995749999987</v>
          </cell>
          <cell r="I393">
            <v>1.9372728285369905</v>
          </cell>
          <cell r="J393">
            <v>107902.39066513017</v>
          </cell>
          <cell r="K393">
            <v>0.41209666186172589</v>
          </cell>
          <cell r="L393">
            <v>30</v>
          </cell>
          <cell r="M393">
            <v>141.23179647844799</v>
          </cell>
        </row>
        <row r="394">
          <cell r="D394">
            <v>43279</v>
          </cell>
          <cell r="E394">
            <v>67645.510999999999</v>
          </cell>
          <cell r="F394">
            <v>0</v>
          </cell>
          <cell r="G394">
            <v>67645.510999999999</v>
          </cell>
          <cell r="H394">
            <v>22952.995749999987</v>
          </cell>
          <cell r="I394">
            <v>2.9471321189087067</v>
          </cell>
          <cell r="J394">
            <v>107902.39066513017</v>
          </cell>
          <cell r="K394">
            <v>0.62691392269458202</v>
          </cell>
          <cell r="L394">
            <v>30</v>
          </cell>
          <cell r="M394">
            <v>141.23179647844799</v>
          </cell>
        </row>
        <row r="395">
          <cell r="D395">
            <v>43280</v>
          </cell>
          <cell r="E395">
            <v>69789.649999999994</v>
          </cell>
          <cell r="F395">
            <v>0</v>
          </cell>
          <cell r="G395">
            <v>69789.649999999994</v>
          </cell>
          <cell r="H395">
            <v>22952.995749999987</v>
          </cell>
          <cell r="I395">
            <v>3.0405464611302442</v>
          </cell>
          <cell r="J395">
            <v>107902.39066513017</v>
          </cell>
          <cell r="K395">
            <v>0.64678502088604117</v>
          </cell>
          <cell r="L395">
            <v>30</v>
          </cell>
          <cell r="M395">
            <v>141.23179647844799</v>
          </cell>
        </row>
        <row r="396">
          <cell r="D396">
            <v>43281</v>
          </cell>
          <cell r="E396">
            <v>89839.027000000002</v>
          </cell>
          <cell r="F396">
            <v>0</v>
          </cell>
          <cell r="G396">
            <v>89839.027000000002</v>
          </cell>
          <cell r="H396">
            <v>22952.995749999987</v>
          </cell>
          <cell r="I396">
            <v>3.9140436385084962</v>
          </cell>
          <cell r="J396">
            <v>107902.39066513017</v>
          </cell>
          <cell r="K396">
            <v>0.83259533404418318</v>
          </cell>
          <cell r="L396">
            <v>30</v>
          </cell>
          <cell r="M396">
            <v>141.23179647844799</v>
          </cell>
        </row>
        <row r="397">
          <cell r="D397">
            <v>43282</v>
          </cell>
          <cell r="E397">
            <v>66025.72</v>
          </cell>
          <cell r="F397">
            <v>0</v>
          </cell>
          <cell r="G397">
            <v>66025.72</v>
          </cell>
          <cell r="H397">
            <v>22952.995749999987</v>
          </cell>
          <cell r="I397">
            <v>2.8765622021256219</v>
          </cell>
          <cell r="J397">
            <v>104552.2482069268</v>
          </cell>
          <cell r="K397">
            <v>0.63150932794217673</v>
          </cell>
          <cell r="L397">
            <v>31</v>
          </cell>
          <cell r="M397">
            <v>141.40840755001528</v>
          </cell>
        </row>
        <row r="398">
          <cell r="D398">
            <v>43283</v>
          </cell>
          <cell r="E398">
            <v>63200.67</v>
          </cell>
          <cell r="F398">
            <v>0</v>
          </cell>
          <cell r="G398">
            <v>63200.67</v>
          </cell>
          <cell r="H398">
            <v>22952.995749999987</v>
          </cell>
          <cell r="I398">
            <v>2.7534824076286442</v>
          </cell>
          <cell r="J398">
            <v>104552.2482069268</v>
          </cell>
          <cell r="K398">
            <v>0.60448886641743993</v>
          </cell>
          <cell r="L398">
            <v>31</v>
          </cell>
          <cell r="M398">
            <v>141.40840755001528</v>
          </cell>
        </row>
        <row r="399">
          <cell r="D399">
            <v>43284</v>
          </cell>
          <cell r="E399">
            <v>43740.998</v>
          </cell>
          <cell r="F399">
            <v>0</v>
          </cell>
          <cell r="G399">
            <v>43740.998</v>
          </cell>
          <cell r="H399">
            <v>22952.995749999987</v>
          </cell>
          <cell r="I399">
            <v>1.905677083567622</v>
          </cell>
          <cell r="J399">
            <v>104552.2482069268</v>
          </cell>
          <cell r="K399">
            <v>0.41836496823510744</v>
          </cell>
          <cell r="L399">
            <v>31</v>
          </cell>
          <cell r="M399">
            <v>141.40840755001528</v>
          </cell>
        </row>
        <row r="400">
          <cell r="D400">
            <v>43285</v>
          </cell>
          <cell r="E400">
            <v>114198.446</v>
          </cell>
          <cell r="F400">
            <v>0</v>
          </cell>
          <cell r="G400">
            <v>114198.446</v>
          </cell>
          <cell r="H400">
            <v>22952.995749999987</v>
          </cell>
          <cell r="I400">
            <v>4.9753176989979648</v>
          </cell>
          <cell r="J400">
            <v>104552.2482069268</v>
          </cell>
          <cell r="K400">
            <v>1.0922619834437393</v>
          </cell>
          <cell r="L400">
            <v>31</v>
          </cell>
          <cell r="M400">
            <v>141.40840755001528</v>
          </cell>
        </row>
        <row r="401">
          <cell r="D401">
            <v>43286</v>
          </cell>
          <cell r="E401">
            <v>93470.703999999998</v>
          </cell>
          <cell r="F401">
            <v>0</v>
          </cell>
          <cell r="G401">
            <v>93470.703999999998</v>
          </cell>
          <cell r="H401">
            <v>22952.995749999987</v>
          </cell>
          <cell r="I401">
            <v>4.0722659916843336</v>
          </cell>
          <cell r="J401">
            <v>104552.2482069268</v>
          </cell>
          <cell r="K401">
            <v>0.894009508193506</v>
          </cell>
          <cell r="L401">
            <v>31</v>
          </cell>
          <cell r="M401">
            <v>141.40840755001528</v>
          </cell>
        </row>
        <row r="402">
          <cell r="D402">
            <v>43287</v>
          </cell>
          <cell r="E402">
            <v>61517.23</v>
          </cell>
          <cell r="F402">
            <v>0</v>
          </cell>
          <cell r="G402">
            <v>61517.23</v>
          </cell>
          <cell r="H402">
            <v>22952.995749999987</v>
          </cell>
          <cell r="I402">
            <v>2.6801394759113322</v>
          </cell>
          <cell r="J402">
            <v>104552.2482069268</v>
          </cell>
          <cell r="K402">
            <v>0.58838744316857605</v>
          </cell>
          <cell r="L402">
            <v>31</v>
          </cell>
          <cell r="M402">
            <v>141.40840755001528</v>
          </cell>
        </row>
        <row r="403">
          <cell r="D403">
            <v>43288</v>
          </cell>
          <cell r="E403">
            <v>86094.828999999998</v>
          </cell>
          <cell r="F403">
            <v>0</v>
          </cell>
          <cell r="G403">
            <v>86094.828999999998</v>
          </cell>
          <cell r="H403">
            <v>22952.995749999987</v>
          </cell>
          <cell r="I403">
            <v>3.7509190494229951</v>
          </cell>
          <cell r="J403">
            <v>104552.2482069268</v>
          </cell>
          <cell r="K403">
            <v>0.82346224472957852</v>
          </cell>
          <cell r="L403">
            <v>31</v>
          </cell>
          <cell r="M403">
            <v>141.40840755001528</v>
          </cell>
        </row>
        <row r="404">
          <cell r="D404">
            <v>43289</v>
          </cell>
          <cell r="E404">
            <v>83660.048999999999</v>
          </cell>
          <cell r="F404">
            <v>0</v>
          </cell>
          <cell r="G404">
            <v>83660.048999999999</v>
          </cell>
          <cell r="H404">
            <v>22952.995749999987</v>
          </cell>
          <cell r="I404">
            <v>3.6448422642172993</v>
          </cell>
          <cell r="J404">
            <v>104552.2482069268</v>
          </cell>
          <cell r="K404">
            <v>0.80017455802980375</v>
          </cell>
          <cell r="L404">
            <v>31</v>
          </cell>
          <cell r="M404">
            <v>141.40840755001528</v>
          </cell>
        </row>
        <row r="405">
          <cell r="D405">
            <v>43290</v>
          </cell>
          <cell r="E405">
            <v>103043.838</v>
          </cell>
          <cell r="F405">
            <v>0</v>
          </cell>
          <cell r="G405">
            <v>103043.838</v>
          </cell>
          <cell r="H405">
            <v>22952.995749999987</v>
          </cell>
          <cell r="I405">
            <v>4.4893415710234716</v>
          </cell>
          <cell r="J405">
            <v>104552.2482069268</v>
          </cell>
          <cell r="K405">
            <v>0.98557266598474869</v>
          </cell>
          <cell r="L405">
            <v>31</v>
          </cell>
          <cell r="M405">
            <v>141.40840755001528</v>
          </cell>
        </row>
        <row r="406">
          <cell r="D406">
            <v>43291</v>
          </cell>
          <cell r="E406">
            <v>93150.313999999998</v>
          </cell>
          <cell r="F406">
            <v>0</v>
          </cell>
          <cell r="G406">
            <v>93150.313999999998</v>
          </cell>
          <cell r="H406">
            <v>22952.995749999987</v>
          </cell>
          <cell r="I406">
            <v>4.0583074651595341</v>
          </cell>
          <cell r="J406">
            <v>104552.2482069268</v>
          </cell>
          <cell r="K406">
            <v>0.89094510732700438</v>
          </cell>
          <cell r="L406">
            <v>31</v>
          </cell>
          <cell r="M406">
            <v>141.40840755001528</v>
          </cell>
        </row>
        <row r="407">
          <cell r="D407">
            <v>43292</v>
          </cell>
          <cell r="E407">
            <v>115242.735</v>
          </cell>
          <cell r="F407">
            <v>0</v>
          </cell>
          <cell r="G407">
            <v>115242.735</v>
          </cell>
          <cell r="H407">
            <v>22952.995749999987</v>
          </cell>
          <cell r="I407">
            <v>5.0208145487937044</v>
          </cell>
          <cell r="J407">
            <v>104552.2482069268</v>
          </cell>
          <cell r="K407">
            <v>1.1022501856862503</v>
          </cell>
          <cell r="L407">
            <v>31</v>
          </cell>
          <cell r="M407">
            <v>141.40840755001528</v>
          </cell>
        </row>
        <row r="408">
          <cell r="D408">
            <v>43293</v>
          </cell>
          <cell r="E408">
            <v>65463.207999999999</v>
          </cell>
          <cell r="F408">
            <v>34.1</v>
          </cell>
          <cell r="G408">
            <v>65497.307999999997</v>
          </cell>
          <cell r="H408">
            <v>22952.995749999987</v>
          </cell>
          <cell r="I408">
            <v>2.8535407191891293</v>
          </cell>
          <cell r="J408">
            <v>104552.2482069268</v>
          </cell>
          <cell r="K408">
            <v>0.6264552807163899</v>
          </cell>
          <cell r="L408">
            <v>31</v>
          </cell>
          <cell r="M408">
            <v>141.40840755001528</v>
          </cell>
        </row>
        <row r="409">
          <cell r="D409">
            <v>43294</v>
          </cell>
          <cell r="E409">
            <v>100942.58199999999</v>
          </cell>
          <cell r="F409">
            <v>37.299999999999997</v>
          </cell>
          <cell r="G409">
            <v>100979.882</v>
          </cell>
          <cell r="H409">
            <v>22952.995749999987</v>
          </cell>
          <cell r="I409">
            <v>4.3994205854370909</v>
          </cell>
          <cell r="J409">
            <v>104552.2482069268</v>
          </cell>
          <cell r="K409">
            <v>0.9658317609789081</v>
          </cell>
          <cell r="L409">
            <v>31</v>
          </cell>
          <cell r="M409">
            <v>141.40840755001528</v>
          </cell>
        </row>
        <row r="410">
          <cell r="D410">
            <v>43295</v>
          </cell>
          <cell r="E410">
            <v>57327.39</v>
          </cell>
          <cell r="F410">
            <v>0</v>
          </cell>
          <cell r="G410">
            <v>57327.39</v>
          </cell>
          <cell r="H410">
            <v>22952.995749999987</v>
          </cell>
          <cell r="I410">
            <v>2.4975994691237648</v>
          </cell>
          <cell r="J410">
            <v>104552.2482069268</v>
          </cell>
          <cell r="K410">
            <v>0.54831331686468643</v>
          </cell>
          <cell r="L410">
            <v>31</v>
          </cell>
          <cell r="M410">
            <v>141.40840755001528</v>
          </cell>
        </row>
        <row r="411">
          <cell r="D411">
            <v>43296</v>
          </cell>
          <cell r="E411">
            <v>78404.491999999998</v>
          </cell>
          <cell r="F411">
            <v>0</v>
          </cell>
          <cell r="G411">
            <v>78404.491999999998</v>
          </cell>
          <cell r="H411">
            <v>22952.995749999987</v>
          </cell>
          <cell r="I411">
            <v>3.4158718475778937</v>
          </cell>
          <cell r="J411">
            <v>104552.2482069268</v>
          </cell>
          <cell r="K411">
            <v>0.74990727932338752</v>
          </cell>
          <cell r="L411">
            <v>31</v>
          </cell>
          <cell r="M411">
            <v>141.40840755001528</v>
          </cell>
        </row>
        <row r="412">
          <cell r="D412">
            <v>43297</v>
          </cell>
          <cell r="E412">
            <v>152018.397</v>
          </cell>
          <cell r="F412">
            <v>0.5</v>
          </cell>
          <cell r="G412">
            <v>152018.897</v>
          </cell>
          <cell r="H412">
            <v>23020.995749999984</v>
          </cell>
          <cell r="I412">
            <v>6.6034892083241061</v>
          </cell>
          <cell r="J412">
            <v>104552.2482069268</v>
          </cell>
          <cell r="K412">
            <v>1.4539993123737385</v>
          </cell>
          <cell r="L412">
            <v>31</v>
          </cell>
          <cell r="M412">
            <v>141.40840755001528</v>
          </cell>
        </row>
        <row r="413">
          <cell r="D413">
            <v>43298</v>
          </cell>
          <cell r="E413">
            <v>80744.297999999995</v>
          </cell>
          <cell r="F413">
            <v>0</v>
          </cell>
          <cell r="G413">
            <v>80744.297999999995</v>
          </cell>
          <cell r="H413">
            <v>23020.995749999984</v>
          </cell>
          <cell r="I413">
            <v>3.5074198734431397</v>
          </cell>
          <cell r="J413">
            <v>104552.2482069268</v>
          </cell>
          <cell r="K413">
            <v>0.77228657809627588</v>
          </cell>
          <cell r="L413">
            <v>31</v>
          </cell>
          <cell r="M413">
            <v>141.40840755001528</v>
          </cell>
        </row>
        <row r="414">
          <cell r="D414">
            <v>43299</v>
          </cell>
          <cell r="E414">
            <v>94787.324999999997</v>
          </cell>
          <cell r="F414">
            <v>2.1</v>
          </cell>
          <cell r="G414">
            <v>94789.425000000003</v>
          </cell>
          <cell r="H414">
            <v>23020.995749999984</v>
          </cell>
          <cell r="I414">
            <v>4.117520633311444</v>
          </cell>
          <cell r="J414">
            <v>104552.2482069268</v>
          </cell>
          <cell r="K414">
            <v>0.90662254160614031</v>
          </cell>
          <cell r="L414">
            <v>31</v>
          </cell>
          <cell r="M414">
            <v>141.40840755001528</v>
          </cell>
        </row>
        <row r="415">
          <cell r="D415">
            <v>43300</v>
          </cell>
          <cell r="E415">
            <v>75598.504000000001</v>
          </cell>
          <cell r="F415">
            <v>38.700000000000003</v>
          </cell>
          <cell r="G415">
            <v>75637.203999999998</v>
          </cell>
          <cell r="H415">
            <v>23020.995749999984</v>
          </cell>
          <cell r="I415">
            <v>3.2855748214105835</v>
          </cell>
          <cell r="J415">
            <v>104552.2482069268</v>
          </cell>
          <cell r="K415">
            <v>0.72343928798452062</v>
          </cell>
          <cell r="L415">
            <v>31</v>
          </cell>
          <cell r="M415">
            <v>141.40840755001528</v>
          </cell>
        </row>
        <row r="416">
          <cell r="D416">
            <v>43301</v>
          </cell>
          <cell r="E416">
            <v>122338.47</v>
          </cell>
          <cell r="F416">
            <v>0</v>
          </cell>
          <cell r="G416">
            <v>122338.47</v>
          </cell>
          <cell r="H416">
            <v>23020.995749999984</v>
          </cell>
          <cell r="I416">
            <v>5.3142127876896934</v>
          </cell>
          <cell r="J416">
            <v>104552.2482069268</v>
          </cell>
          <cell r="K416">
            <v>1.1701180232669051</v>
          </cell>
          <cell r="L416">
            <v>31</v>
          </cell>
          <cell r="M416">
            <v>141.40840755001528</v>
          </cell>
        </row>
        <row r="417">
          <cell r="D417">
            <v>43302</v>
          </cell>
          <cell r="E417">
            <v>69319.293000000005</v>
          </cell>
          <cell r="F417">
            <v>0</v>
          </cell>
          <cell r="G417">
            <v>69319.293000000005</v>
          </cell>
          <cell r="H417">
            <v>23020.995749999984</v>
          </cell>
          <cell r="I417">
            <v>3.0111335648893491</v>
          </cell>
          <cell r="J417">
            <v>104552.2482069268</v>
          </cell>
          <cell r="K417">
            <v>0.66301102261144351</v>
          </cell>
          <cell r="L417">
            <v>31</v>
          </cell>
          <cell r="M417">
            <v>141.40840755001528</v>
          </cell>
        </row>
        <row r="418">
          <cell r="D418">
            <v>43303</v>
          </cell>
          <cell r="E418">
            <v>67933.69</v>
          </cell>
          <cell r="F418">
            <v>0</v>
          </cell>
          <cell r="G418">
            <v>67933.69</v>
          </cell>
          <cell r="H418">
            <v>23020.995749999984</v>
          </cell>
          <cell r="I418">
            <v>2.9509448999398757</v>
          </cell>
          <cell r="J418">
            <v>104552.2482069268</v>
          </cell>
          <cell r="K418">
            <v>0.64975828989872697</v>
          </cell>
          <cell r="L418">
            <v>31</v>
          </cell>
          <cell r="M418">
            <v>141.40840755001528</v>
          </cell>
        </row>
        <row r="419">
          <cell r="D419">
            <v>43304</v>
          </cell>
          <cell r="E419">
            <v>60004.491000000002</v>
          </cell>
          <cell r="F419">
            <v>0</v>
          </cell>
          <cell r="G419">
            <v>60004.491000000002</v>
          </cell>
          <cell r="H419">
            <v>23020.995749999984</v>
          </cell>
          <cell r="I419">
            <v>2.6065115363222309</v>
          </cell>
          <cell r="J419">
            <v>104552.2482069268</v>
          </cell>
          <cell r="K419">
            <v>0.57391870599703265</v>
          </cell>
          <cell r="L419">
            <v>31</v>
          </cell>
          <cell r="M419">
            <v>141.40840755001528</v>
          </cell>
        </row>
        <row r="420">
          <cell r="D420">
            <v>43305</v>
          </cell>
          <cell r="E420">
            <v>50892.374000000003</v>
          </cell>
          <cell r="F420">
            <v>0</v>
          </cell>
          <cell r="G420">
            <v>50892.374000000003</v>
          </cell>
          <cell r="H420">
            <v>23020.995749999984</v>
          </cell>
          <cell r="I420">
            <v>2.2106938619281937</v>
          </cell>
          <cell r="J420">
            <v>104552.2482069268</v>
          </cell>
          <cell r="K420">
            <v>0.48676498949382019</v>
          </cell>
          <cell r="L420">
            <v>31</v>
          </cell>
          <cell r="M420">
            <v>141.40840755001528</v>
          </cell>
        </row>
        <row r="421">
          <cell r="D421">
            <v>43306</v>
          </cell>
          <cell r="E421">
            <v>54708.686000000002</v>
          </cell>
          <cell r="F421">
            <v>0</v>
          </cell>
          <cell r="G421">
            <v>54708.686000000002</v>
          </cell>
          <cell r="H421">
            <v>23023.49574999998</v>
          </cell>
          <cell r="I421">
            <v>2.3762110929657609</v>
          </cell>
          <cell r="J421">
            <v>104552.2482069268</v>
          </cell>
          <cell r="K421">
            <v>0.52326647143657923</v>
          </cell>
          <cell r="L421">
            <v>31</v>
          </cell>
          <cell r="M421">
            <v>141.40840755001528</v>
          </cell>
        </row>
        <row r="422">
          <cell r="D422">
            <v>43307</v>
          </cell>
          <cell r="E422">
            <v>47126.464</v>
          </cell>
          <cell r="F422">
            <v>0</v>
          </cell>
          <cell r="G422">
            <v>47126.464</v>
          </cell>
          <cell r="H422">
            <v>23023.49574999998</v>
          </cell>
          <cell r="I422">
            <v>2.0468856906753632</v>
          </cell>
          <cell r="J422">
            <v>104552.2482069268</v>
          </cell>
          <cell r="K422">
            <v>0.45074558231142631</v>
          </cell>
          <cell r="L422">
            <v>31</v>
          </cell>
          <cell r="M422">
            <v>141.40840755001528</v>
          </cell>
        </row>
        <row r="423">
          <cell r="D423">
            <v>43308</v>
          </cell>
          <cell r="E423">
            <v>71750.644</v>
          </cell>
          <cell r="F423">
            <v>0</v>
          </cell>
          <cell r="G423">
            <v>71750.644</v>
          </cell>
          <cell r="H423">
            <v>23023.49574999998</v>
          </cell>
          <cell r="I423">
            <v>3.1164096355784747</v>
          </cell>
          <cell r="J423">
            <v>104552.2482069268</v>
          </cell>
          <cell r="K423">
            <v>0.68626591231202594</v>
          </cell>
          <cell r="L423">
            <v>31</v>
          </cell>
          <cell r="M423">
            <v>141.40840755001528</v>
          </cell>
        </row>
        <row r="424">
          <cell r="D424">
            <v>43309</v>
          </cell>
          <cell r="E424">
            <v>68025.850000000006</v>
          </cell>
          <cell r="F424">
            <v>0.5</v>
          </cell>
          <cell r="G424">
            <v>68026.350000000006</v>
          </cell>
          <cell r="H424">
            <v>23023.49574999998</v>
          </cell>
          <cell r="I424">
            <v>2.9546490567141639</v>
          </cell>
          <cell r="J424">
            <v>104552.2482069268</v>
          </cell>
          <cell r="K424">
            <v>0.65064454535080118</v>
          </cell>
          <cell r="L424">
            <v>31</v>
          </cell>
          <cell r="M424">
            <v>141.40840755001528</v>
          </cell>
        </row>
        <row r="425">
          <cell r="D425">
            <v>43310</v>
          </cell>
          <cell r="E425">
            <v>102923.68399999999</v>
          </cell>
          <cell r="F425">
            <v>0</v>
          </cell>
          <cell r="G425">
            <v>102923.68399999999</v>
          </cell>
          <cell r="H425">
            <v>23023.49574999998</v>
          </cell>
          <cell r="I425">
            <v>4.4703760505178751</v>
          </cell>
          <cell r="J425">
            <v>104552.2482069268</v>
          </cell>
          <cell r="K425">
            <v>0.98442344153419259</v>
          </cell>
          <cell r="L425">
            <v>31</v>
          </cell>
          <cell r="M425">
            <v>141.40840755001528</v>
          </cell>
        </row>
        <row r="426">
          <cell r="D426">
            <v>43311</v>
          </cell>
          <cell r="E426">
            <v>78545.88</v>
          </cell>
          <cell r="F426">
            <v>0</v>
          </cell>
          <cell r="G426">
            <v>78545.88</v>
          </cell>
          <cell r="H426">
            <v>23023.49574999998</v>
          </cell>
          <cell r="I426">
            <v>3.4115531738919391</v>
          </cell>
          <cell r="J426">
            <v>104552.2482069268</v>
          </cell>
          <cell r="K426">
            <v>0.751259598402363</v>
          </cell>
          <cell r="L426">
            <v>31</v>
          </cell>
          <cell r="M426">
            <v>141.40840755001528</v>
          </cell>
        </row>
        <row r="427">
          <cell r="D427">
            <v>43312</v>
          </cell>
          <cell r="E427">
            <v>58690.180999999997</v>
          </cell>
          <cell r="F427">
            <v>0</v>
          </cell>
          <cell r="G427">
            <v>58690.180999999997</v>
          </cell>
          <cell r="H427">
            <v>23023.49574999998</v>
          </cell>
          <cell r="I427">
            <v>2.5491429119750437</v>
          </cell>
          <cell r="J427">
            <v>104552.2482069268</v>
          </cell>
          <cell r="K427">
            <v>0.56134786201672182</v>
          </cell>
          <cell r="L427">
            <v>31</v>
          </cell>
          <cell r="M427">
            <v>141.40840755001528</v>
          </cell>
        </row>
        <row r="428">
          <cell r="D428">
            <v>43313</v>
          </cell>
          <cell r="E428">
            <v>109543.37699999999</v>
          </cell>
          <cell r="F428">
            <v>0</v>
          </cell>
          <cell r="G428">
            <v>109543.37699999999</v>
          </cell>
          <cell r="H428">
            <v>23023.49574999998</v>
          </cell>
          <cell r="I428">
            <v>4.757895073340463</v>
          </cell>
          <cell r="J428">
            <v>102140.83431774632</v>
          </cell>
          <cell r="K428">
            <v>1.0724738811044499</v>
          </cell>
          <cell r="L428">
            <v>31</v>
          </cell>
          <cell r="M428">
            <v>138.1469358565696</v>
          </cell>
        </row>
        <row r="429">
          <cell r="D429">
            <v>43314</v>
          </cell>
          <cell r="E429">
            <v>90563.452999999994</v>
          </cell>
          <cell r="F429">
            <v>5.8</v>
          </cell>
          <cell r="G429">
            <v>90569.252999999997</v>
          </cell>
          <cell r="H429">
            <v>23023.49574999998</v>
          </cell>
          <cell r="I429">
            <v>3.9337750436963979</v>
          </cell>
          <cell r="J429">
            <v>102140.83431774632</v>
          </cell>
          <cell r="K429">
            <v>0.88670954770401911</v>
          </cell>
          <cell r="L429">
            <v>31</v>
          </cell>
          <cell r="M429">
            <v>138.1469358565696</v>
          </cell>
        </row>
        <row r="430">
          <cell r="D430">
            <v>43315</v>
          </cell>
          <cell r="E430">
            <v>76992.717999999993</v>
          </cell>
          <cell r="F430">
            <v>0</v>
          </cell>
          <cell r="G430">
            <v>76992.717999999993</v>
          </cell>
          <cell r="H430">
            <v>23023.49574999998</v>
          </cell>
          <cell r="I430">
            <v>3.3440933052054036</v>
          </cell>
          <cell r="J430">
            <v>102140.83431774632</v>
          </cell>
          <cell r="K430">
            <v>0.75378978950265918</v>
          </cell>
          <cell r="L430">
            <v>31</v>
          </cell>
          <cell r="M430">
            <v>138.1469358565696</v>
          </cell>
        </row>
        <row r="431">
          <cell r="D431">
            <v>43316</v>
          </cell>
          <cell r="E431">
            <v>95380.130999999994</v>
          </cell>
          <cell r="F431">
            <v>0</v>
          </cell>
          <cell r="G431">
            <v>95380.130999999994</v>
          </cell>
          <cell r="H431">
            <v>23023.49574999998</v>
          </cell>
          <cell r="I431">
            <v>4.1427301933504204</v>
          </cell>
          <cell r="J431">
            <v>102140.83431774632</v>
          </cell>
          <cell r="K431">
            <v>0.9338099853706433</v>
          </cell>
          <cell r="L431">
            <v>31</v>
          </cell>
          <cell r="M431">
            <v>138.1469358565696</v>
          </cell>
        </row>
        <row r="432">
          <cell r="D432">
            <v>43317</v>
          </cell>
          <cell r="E432">
            <v>81654.195999999996</v>
          </cell>
          <cell r="F432">
            <v>0</v>
          </cell>
          <cell r="G432">
            <v>81654.195999999996</v>
          </cell>
          <cell r="H432">
            <v>23023.49574999998</v>
          </cell>
          <cell r="I432">
            <v>3.5465594315754623</v>
          </cell>
          <cell r="J432">
            <v>102140.83431774632</v>
          </cell>
          <cell r="K432">
            <v>0.79942754085975876</v>
          </cell>
          <cell r="L432">
            <v>31</v>
          </cell>
          <cell r="M432">
            <v>138.1469358565696</v>
          </cell>
        </row>
        <row r="433">
          <cell r="D433">
            <v>43318</v>
          </cell>
          <cell r="E433">
            <v>61536.396999999997</v>
          </cell>
          <cell r="F433">
            <v>0</v>
          </cell>
          <cell r="G433">
            <v>61536.396999999997</v>
          </cell>
          <cell r="H433">
            <v>23023.49574999998</v>
          </cell>
          <cell r="I433">
            <v>2.6727651468826168</v>
          </cell>
          <cell r="J433">
            <v>102140.83431774632</v>
          </cell>
          <cell r="K433">
            <v>0.60246616753264992</v>
          </cell>
          <cell r="L433">
            <v>31</v>
          </cell>
          <cell r="M433">
            <v>138.1469358565696</v>
          </cell>
        </row>
        <row r="434">
          <cell r="D434">
            <v>43319</v>
          </cell>
          <cell r="E434">
            <v>103519.243</v>
          </cell>
          <cell r="F434">
            <v>0</v>
          </cell>
          <cell r="G434">
            <v>103519.243</v>
          </cell>
          <cell r="H434">
            <v>23023.49574999998</v>
          </cell>
          <cell r="I434">
            <v>4.4962434950826307</v>
          </cell>
          <cell r="J434">
            <v>102140.83431774632</v>
          </cell>
          <cell r="K434">
            <v>1.0134951774328143</v>
          </cell>
          <cell r="L434">
            <v>31</v>
          </cell>
          <cell r="M434">
            <v>138.1469358565696</v>
          </cell>
        </row>
        <row r="435">
          <cell r="D435">
            <v>43320</v>
          </cell>
          <cell r="E435">
            <v>104483.458</v>
          </cell>
          <cell r="F435">
            <v>0</v>
          </cell>
          <cell r="G435">
            <v>104483.458</v>
          </cell>
          <cell r="H435">
            <v>23023.49574999998</v>
          </cell>
          <cell r="I435">
            <v>4.5381231040903112</v>
          </cell>
          <cell r="J435">
            <v>102140.83431774632</v>
          </cell>
          <cell r="K435">
            <v>1.0229352315154006</v>
          </cell>
          <cell r="L435">
            <v>31</v>
          </cell>
          <cell r="M435">
            <v>138.1469358565696</v>
          </cell>
        </row>
        <row r="436">
          <cell r="D436">
            <v>43321</v>
          </cell>
          <cell r="E436">
            <v>126863.095</v>
          </cell>
          <cell r="F436">
            <v>0</v>
          </cell>
          <cell r="G436">
            <v>126863.095</v>
          </cell>
          <cell r="H436">
            <v>23023.49574999998</v>
          </cell>
          <cell r="I436">
            <v>5.5101578134588927</v>
          </cell>
          <cell r="J436">
            <v>102140.83431774632</v>
          </cell>
          <cell r="K436">
            <v>1.2420409119172267</v>
          </cell>
          <cell r="L436">
            <v>31</v>
          </cell>
          <cell r="M436">
            <v>138.1469358565696</v>
          </cell>
        </row>
        <row r="437">
          <cell r="D437">
            <v>43322</v>
          </cell>
          <cell r="E437">
            <v>102014.481</v>
          </cell>
          <cell r="F437">
            <v>0</v>
          </cell>
          <cell r="G437">
            <v>102014.481</v>
          </cell>
          <cell r="H437">
            <v>23023.49574999998</v>
          </cell>
          <cell r="I437">
            <v>4.4308858267103108</v>
          </cell>
          <cell r="J437">
            <v>102140.83431774632</v>
          </cell>
          <cell r="K437">
            <v>0.99876295001318227</v>
          </cell>
          <cell r="L437">
            <v>31</v>
          </cell>
          <cell r="M437">
            <v>138.1469358565696</v>
          </cell>
        </row>
        <row r="438">
          <cell r="D438">
            <v>43323</v>
          </cell>
          <cell r="E438">
            <v>77761.695999999996</v>
          </cell>
          <cell r="F438">
            <v>0</v>
          </cell>
          <cell r="G438">
            <v>77761.695999999996</v>
          </cell>
          <cell r="H438">
            <v>23023.49574999998</v>
          </cell>
          <cell r="I438">
            <v>3.3774930116769979</v>
          </cell>
          <cell r="J438">
            <v>102140.83431774632</v>
          </cell>
          <cell r="K438">
            <v>0.76131839454232253</v>
          </cell>
          <cell r="L438">
            <v>31</v>
          </cell>
          <cell r="M438">
            <v>138.1469358565696</v>
          </cell>
        </row>
        <row r="439">
          <cell r="D439">
            <v>43324</v>
          </cell>
          <cell r="E439">
            <v>91105.422999999995</v>
          </cell>
          <cell r="F439">
            <v>0</v>
          </cell>
          <cell r="G439">
            <v>91105.422999999995</v>
          </cell>
          <cell r="H439">
            <v>23023.49574999998</v>
          </cell>
          <cell r="I439">
            <v>3.9570629929210499</v>
          </cell>
          <cell r="J439">
            <v>102140.83431774632</v>
          </cell>
          <cell r="K439">
            <v>0.8919588684441655</v>
          </cell>
          <cell r="L439">
            <v>31</v>
          </cell>
          <cell r="M439">
            <v>138.1469358565696</v>
          </cell>
        </row>
        <row r="440">
          <cell r="D440">
            <v>43325</v>
          </cell>
          <cell r="E440">
            <v>71327.244999999995</v>
          </cell>
          <cell r="F440">
            <v>0</v>
          </cell>
          <cell r="G440">
            <v>71327.244999999995</v>
          </cell>
          <cell r="H440">
            <v>23023.49574999998</v>
          </cell>
          <cell r="I440">
            <v>3.0980197696520544</v>
          </cell>
          <cell r="J440">
            <v>102140.83431774632</v>
          </cell>
          <cell r="K440">
            <v>0.69832252180465437</v>
          </cell>
          <cell r="L440">
            <v>31</v>
          </cell>
          <cell r="M440">
            <v>138.1469358565696</v>
          </cell>
        </row>
        <row r="441">
          <cell r="D441">
            <v>43326</v>
          </cell>
          <cell r="E441">
            <v>141854.52600000001</v>
          </cell>
          <cell r="F441">
            <v>0</v>
          </cell>
          <cell r="G441">
            <v>141854.52600000001</v>
          </cell>
          <cell r="H441">
            <v>23023.49574999998</v>
          </cell>
          <cell r="I441">
            <v>6.1612939902925099</v>
          </cell>
          <cell r="J441">
            <v>102140.83431774632</v>
          </cell>
          <cell r="K441">
            <v>1.3888130731212727</v>
          </cell>
          <cell r="L441">
            <v>31</v>
          </cell>
          <cell r="M441">
            <v>138.1469358565696</v>
          </cell>
        </row>
        <row r="442">
          <cell r="D442">
            <v>43327</v>
          </cell>
          <cell r="E442">
            <v>90947.918999999994</v>
          </cell>
          <cell r="F442">
            <v>0</v>
          </cell>
          <cell r="G442">
            <v>90947.918999999994</v>
          </cell>
          <cell r="H442">
            <v>23023.49574999998</v>
          </cell>
          <cell r="I442">
            <v>3.950221981386127</v>
          </cell>
          <cell r="J442">
            <v>102140.83431774632</v>
          </cell>
          <cell r="K442">
            <v>0.89041684070323257</v>
          </cell>
          <cell r="L442">
            <v>31</v>
          </cell>
          <cell r="M442">
            <v>138.1469358565696</v>
          </cell>
        </row>
        <row r="443">
          <cell r="D443">
            <v>43328</v>
          </cell>
          <cell r="E443">
            <v>81060.395000000004</v>
          </cell>
          <cell r="F443">
            <v>0</v>
          </cell>
          <cell r="G443">
            <v>81060.395000000004</v>
          </cell>
          <cell r="H443">
            <v>23023.49574999998</v>
          </cell>
          <cell r="I443">
            <v>3.5207683437907153</v>
          </cell>
          <cell r="J443">
            <v>102140.83431774632</v>
          </cell>
          <cell r="K443">
            <v>0.79361398936523342</v>
          </cell>
          <cell r="L443">
            <v>31</v>
          </cell>
          <cell r="M443">
            <v>138.1469358565696</v>
          </cell>
        </row>
        <row r="444">
          <cell r="D444">
            <v>43329</v>
          </cell>
          <cell r="E444">
            <v>161136.22399999999</v>
          </cell>
          <cell r="F444">
            <v>0</v>
          </cell>
          <cell r="G444">
            <v>161136.22399999999</v>
          </cell>
          <cell r="H444">
            <v>23023.49574999998</v>
          </cell>
          <cell r="I444">
            <v>6.9987731554622901</v>
          </cell>
          <cell r="J444">
            <v>102140.83431774632</v>
          </cell>
          <cell r="K444">
            <v>1.5775886801426253</v>
          </cell>
          <cell r="L444">
            <v>31</v>
          </cell>
          <cell r="M444">
            <v>138.1469358565696</v>
          </cell>
        </row>
        <row r="445">
          <cell r="D445">
            <v>43330</v>
          </cell>
          <cell r="E445">
            <v>170950.29199999999</v>
          </cell>
          <cell r="F445">
            <v>0</v>
          </cell>
          <cell r="G445">
            <v>170950.29199999999</v>
          </cell>
          <cell r="H445">
            <v>23023.49574999998</v>
          </cell>
          <cell r="I445">
            <v>7.4250363131758625</v>
          </cell>
          <cell r="J445">
            <v>102140.83431774632</v>
          </cell>
          <cell r="K445">
            <v>1.6736723675880378</v>
          </cell>
          <cell r="L445">
            <v>31</v>
          </cell>
          <cell r="M445">
            <v>138.1469358565696</v>
          </cell>
        </row>
        <row r="446">
          <cell r="D446">
            <v>43331</v>
          </cell>
          <cell r="E446">
            <v>137540.51500000001</v>
          </cell>
          <cell r="F446">
            <v>148.30000000000001</v>
          </cell>
          <cell r="G446">
            <v>137688.815</v>
          </cell>
          <cell r="H446">
            <v>23023.49574999998</v>
          </cell>
          <cell r="I446">
            <v>5.9803609536575317</v>
          </cell>
          <cell r="J446">
            <v>102140.83431774632</v>
          </cell>
          <cell r="K446">
            <v>1.3480290808245086</v>
          </cell>
          <cell r="L446">
            <v>31</v>
          </cell>
          <cell r="M446">
            <v>138.1469358565696</v>
          </cell>
        </row>
        <row r="447">
          <cell r="D447">
            <v>43332</v>
          </cell>
          <cell r="E447">
            <v>132520.94699999999</v>
          </cell>
          <cell r="F447">
            <v>240.3</v>
          </cell>
          <cell r="G447">
            <v>132761.24699999997</v>
          </cell>
          <cell r="H447">
            <v>23023.49574999998</v>
          </cell>
          <cell r="I447">
            <v>5.7663375032872706</v>
          </cell>
          <cell r="J447">
            <v>102140.83431774632</v>
          </cell>
          <cell r="K447">
            <v>1.2997862009526737</v>
          </cell>
          <cell r="L447">
            <v>31</v>
          </cell>
          <cell r="M447">
            <v>138.1469358565696</v>
          </cell>
        </row>
        <row r="448">
          <cell r="D448">
            <v>43333</v>
          </cell>
          <cell r="E448">
            <v>84051.663</v>
          </cell>
          <cell r="F448">
            <v>0</v>
          </cell>
          <cell r="G448">
            <v>84051.663</v>
          </cell>
          <cell r="H448">
            <v>23023.49574999998</v>
          </cell>
          <cell r="I448">
            <v>3.650690751425099</v>
          </cell>
          <cell r="J448">
            <v>102140.83431774632</v>
          </cell>
          <cell r="K448">
            <v>0.82289971059494815</v>
          </cell>
          <cell r="L448">
            <v>31</v>
          </cell>
          <cell r="M448">
            <v>138.1469358565696</v>
          </cell>
        </row>
        <row r="449">
          <cell r="D449">
            <v>43334</v>
          </cell>
          <cell r="E449">
            <v>49413.175000000003</v>
          </cell>
          <cell r="F449">
            <v>2.2999999999999998</v>
          </cell>
          <cell r="G449">
            <v>49415.475000000006</v>
          </cell>
          <cell r="H449">
            <v>23023.49574999998</v>
          </cell>
          <cell r="I449">
            <v>2.146306344465525</v>
          </cell>
          <cell r="J449">
            <v>102140.83431774632</v>
          </cell>
          <cell r="K449">
            <v>0.48379744820054188</v>
          </cell>
          <cell r="L449">
            <v>31</v>
          </cell>
          <cell r="M449">
            <v>138.1469358565696</v>
          </cell>
        </row>
        <row r="450">
          <cell r="D450">
            <v>43335</v>
          </cell>
          <cell r="E450">
            <v>62459.042000000001</v>
          </cell>
          <cell r="F450">
            <v>0</v>
          </cell>
          <cell r="G450">
            <v>62459.042000000001</v>
          </cell>
          <cell r="H450">
            <v>23023.49574999998</v>
          </cell>
          <cell r="I450">
            <v>2.7128392090501747</v>
          </cell>
          <cell r="J450">
            <v>102140.83431774632</v>
          </cell>
          <cell r="K450">
            <v>0.61149923453433297</v>
          </cell>
          <cell r="L450">
            <v>31</v>
          </cell>
          <cell r="M450">
            <v>138.1469358565696</v>
          </cell>
        </row>
        <row r="451">
          <cell r="D451">
            <v>43336</v>
          </cell>
          <cell r="E451">
            <v>112750.167</v>
          </cell>
          <cell r="F451">
            <v>0</v>
          </cell>
          <cell r="G451">
            <v>112750.167</v>
          </cell>
          <cell r="H451">
            <v>23023.49574999998</v>
          </cell>
          <cell r="I451">
            <v>4.8971784399856002</v>
          </cell>
          <cell r="J451">
            <v>102140.83431774632</v>
          </cell>
          <cell r="K451">
            <v>1.1038696497157001</v>
          </cell>
          <cell r="L451">
            <v>31</v>
          </cell>
          <cell r="M451">
            <v>138.1469358565696</v>
          </cell>
        </row>
        <row r="452">
          <cell r="D452">
            <v>43337</v>
          </cell>
          <cell r="E452">
            <v>109117.601</v>
          </cell>
          <cell r="F452">
            <v>153.4</v>
          </cell>
          <cell r="G452">
            <v>109271.00099999999</v>
          </cell>
          <cell r="H452">
            <v>23023.49574999998</v>
          </cell>
          <cell r="I452">
            <v>4.7460647239027587</v>
          </cell>
          <cell r="J452">
            <v>102140.83431774632</v>
          </cell>
          <cell r="K452">
            <v>1.0698072101121936</v>
          </cell>
          <cell r="L452">
            <v>31</v>
          </cell>
          <cell r="M452">
            <v>138.1469358565696</v>
          </cell>
        </row>
        <row r="453">
          <cell r="D453">
            <v>43338</v>
          </cell>
          <cell r="E453">
            <v>53960.243000000002</v>
          </cell>
          <cell r="F453">
            <v>0</v>
          </cell>
          <cell r="G453">
            <v>53960.243000000002</v>
          </cell>
          <cell r="H453">
            <v>23023.49574999998</v>
          </cell>
          <cell r="I453">
            <v>2.3437033014415305</v>
          </cell>
          <cell r="J453">
            <v>102140.83431774632</v>
          </cell>
          <cell r="K453">
            <v>0.52829256154435733</v>
          </cell>
          <cell r="L453">
            <v>31</v>
          </cell>
          <cell r="M453">
            <v>138.1469358565696</v>
          </cell>
        </row>
        <row r="454">
          <cell r="D454">
            <v>43339</v>
          </cell>
          <cell r="E454">
            <v>69715.904999999999</v>
          </cell>
          <cell r="F454">
            <v>0</v>
          </cell>
          <cell r="G454">
            <v>69715.904999999999</v>
          </cell>
          <cell r="H454">
            <v>23023.49574999998</v>
          </cell>
          <cell r="I454">
            <v>3.0280330040671628</v>
          </cell>
          <cell r="J454">
            <v>102140.83431774632</v>
          </cell>
          <cell r="K454">
            <v>0.68254685274180593</v>
          </cell>
          <cell r="L454">
            <v>31</v>
          </cell>
          <cell r="M454">
            <v>138.1469358565696</v>
          </cell>
        </row>
        <row r="455">
          <cell r="D455">
            <v>43340</v>
          </cell>
          <cell r="E455">
            <v>124753.09699999999</v>
          </cell>
          <cell r="F455">
            <v>0</v>
          </cell>
          <cell r="G455">
            <v>124753.09699999999</v>
          </cell>
          <cell r="H455">
            <v>23023.49574999998</v>
          </cell>
          <cell r="I455">
            <v>5.4185123907606476</v>
          </cell>
          <cell r="J455">
            <v>102140.83431774632</v>
          </cell>
          <cell r="K455">
            <v>1.2213831797370087</v>
          </cell>
          <cell r="L455">
            <v>31</v>
          </cell>
          <cell r="M455">
            <v>138.1469358565696</v>
          </cell>
        </row>
        <row r="456">
          <cell r="D456">
            <v>43341</v>
          </cell>
          <cell r="E456">
            <v>77835.991999999998</v>
          </cell>
          <cell r="F456">
            <v>0</v>
          </cell>
          <cell r="G456">
            <v>77835.991999999998</v>
          </cell>
          <cell r="H456">
            <v>23023.49574999998</v>
          </cell>
          <cell r="I456">
            <v>3.3807199760271014</v>
          </cell>
          <cell r="J456">
            <v>102140.83431774632</v>
          </cell>
          <cell r="K456">
            <v>0.76204578237399889</v>
          </cell>
          <cell r="L456">
            <v>31</v>
          </cell>
          <cell r="M456">
            <v>138.1469358565696</v>
          </cell>
        </row>
        <row r="457">
          <cell r="D457">
            <v>43342</v>
          </cell>
          <cell r="E457">
            <v>91853.456999999995</v>
          </cell>
          <cell r="F457">
            <v>0</v>
          </cell>
          <cell r="G457">
            <v>91853.456999999995</v>
          </cell>
          <cell r="H457">
            <v>23023.49574999998</v>
          </cell>
          <cell r="I457">
            <v>3.9895530199839473</v>
          </cell>
          <cell r="J457">
            <v>102140.83431774632</v>
          </cell>
          <cell r="K457">
            <v>0.89928242326919228</v>
          </cell>
          <cell r="L457">
            <v>31</v>
          </cell>
          <cell r="M457">
            <v>138.1469358565696</v>
          </cell>
        </row>
        <row r="458">
          <cell r="D458">
            <v>43343</v>
          </cell>
          <cell r="E458">
            <v>122745.58</v>
          </cell>
          <cell r="F458">
            <v>0</v>
          </cell>
          <cell r="G458">
            <v>122745.58</v>
          </cell>
          <cell r="H458">
            <v>23023.49574999998</v>
          </cell>
          <cell r="I458">
            <v>5.3313181166244101</v>
          </cell>
          <cell r="J458">
            <v>102140.83431774632</v>
          </cell>
          <cell r="K458">
            <v>1.2017287779161379</v>
          </cell>
          <cell r="L458">
            <v>31</v>
          </cell>
          <cell r="M458">
            <v>138.1469358565696</v>
          </cell>
        </row>
        <row r="459">
          <cell r="D459">
            <v>43344</v>
          </cell>
          <cell r="E459">
            <v>117085.337</v>
          </cell>
          <cell r="F459">
            <v>0</v>
          </cell>
          <cell r="G459">
            <v>117085.337</v>
          </cell>
          <cell r="H459">
            <v>23023.49574999998</v>
          </cell>
          <cell r="I459">
            <v>5.0854717403198908</v>
          </cell>
          <cell r="J459">
            <v>97437.729366812418</v>
          </cell>
          <cell r="K459">
            <v>1.2016427082287862</v>
          </cell>
          <cell r="L459">
            <v>30</v>
          </cell>
          <cell r="M459">
            <v>127.53476061492734</v>
          </cell>
        </row>
        <row r="460">
          <cell r="D460">
            <v>43345</v>
          </cell>
          <cell r="E460">
            <v>77990.784</v>
          </cell>
          <cell r="F460">
            <v>0</v>
          </cell>
          <cell r="G460">
            <v>77990.784</v>
          </cell>
          <cell r="H460">
            <v>23023.49574999998</v>
          </cell>
          <cell r="I460">
            <v>3.3874431948502028</v>
          </cell>
          <cell r="J460">
            <v>97437.729366812418</v>
          </cell>
          <cell r="K460">
            <v>0.80041668157513424</v>
          </cell>
          <cell r="L460">
            <v>30</v>
          </cell>
          <cell r="M460">
            <v>127.53476061492734</v>
          </cell>
        </row>
        <row r="461">
          <cell r="D461">
            <v>43346</v>
          </cell>
          <cell r="E461">
            <v>110481.77899999999</v>
          </cell>
          <cell r="F461">
            <v>0</v>
          </cell>
          <cell r="G461">
            <v>110481.77899999999</v>
          </cell>
          <cell r="H461">
            <v>23023.49574999998</v>
          </cell>
          <cell r="I461">
            <v>4.7986535233251919</v>
          </cell>
          <cell r="J461">
            <v>97437.729366812418</v>
          </cell>
          <cell r="K461">
            <v>1.1338706240175422</v>
          </cell>
          <cell r="L461">
            <v>30</v>
          </cell>
          <cell r="M461">
            <v>127.53476061492734</v>
          </cell>
        </row>
        <row r="462">
          <cell r="D462">
            <v>43347</v>
          </cell>
          <cell r="E462">
            <v>100346.864</v>
          </cell>
          <cell r="F462">
            <v>0</v>
          </cell>
          <cell r="G462">
            <v>100346.864</v>
          </cell>
          <cell r="H462">
            <v>23023.49574999998</v>
          </cell>
          <cell r="I462">
            <v>4.3584547320534544</v>
          </cell>
          <cell r="J462">
            <v>97437.729366812418</v>
          </cell>
          <cell r="K462">
            <v>1.0298563467364465</v>
          </cell>
          <cell r="L462">
            <v>30</v>
          </cell>
          <cell r="M462">
            <v>127.53476061492734</v>
          </cell>
        </row>
        <row r="463">
          <cell r="D463">
            <v>43348</v>
          </cell>
          <cell r="E463">
            <v>82891.592000000004</v>
          </cell>
          <cell r="F463">
            <v>40.1</v>
          </cell>
          <cell r="G463">
            <v>82931.69200000001</v>
          </cell>
          <cell r="H463">
            <v>23023.49574999998</v>
          </cell>
          <cell r="I463">
            <v>3.6020460533235958</v>
          </cell>
          <cell r="J463">
            <v>97437.729366812418</v>
          </cell>
          <cell r="K463">
            <v>0.8511250471344296</v>
          </cell>
          <cell r="L463">
            <v>30</v>
          </cell>
          <cell r="M463">
            <v>127.53476061492734</v>
          </cell>
        </row>
        <row r="464">
          <cell r="D464">
            <v>43349</v>
          </cell>
          <cell r="E464">
            <v>105797.959</v>
          </cell>
          <cell r="F464">
            <v>0</v>
          </cell>
          <cell r="G464">
            <v>105797.959</v>
          </cell>
          <cell r="H464">
            <v>23023.49574999998</v>
          </cell>
          <cell r="I464">
            <v>4.5952169969671131</v>
          </cell>
          <cell r="J464">
            <v>97437.729366812418</v>
          </cell>
          <cell r="K464">
            <v>1.0858007435878847</v>
          </cell>
          <cell r="L464">
            <v>30</v>
          </cell>
          <cell r="M464">
            <v>127.53476061492734</v>
          </cell>
        </row>
        <row r="465">
          <cell r="D465">
            <v>43350</v>
          </cell>
          <cell r="E465">
            <v>108874.527</v>
          </cell>
          <cell r="F465">
            <v>7.9</v>
          </cell>
          <cell r="G465">
            <v>108882.427</v>
          </cell>
          <cell r="H465">
            <v>23023.49574999998</v>
          </cell>
          <cell r="I465">
            <v>4.7291874432230863</v>
          </cell>
          <cell r="J465">
            <v>97437.729366812418</v>
          </cell>
          <cell r="K465">
            <v>1.1174565305201547</v>
          </cell>
          <cell r="L465">
            <v>30</v>
          </cell>
          <cell r="M465">
            <v>127.53476061492734</v>
          </cell>
        </row>
        <row r="466">
          <cell r="D466">
            <v>43351</v>
          </cell>
          <cell r="E466">
            <v>69610.217000000004</v>
          </cell>
          <cell r="F466">
            <v>0</v>
          </cell>
          <cell r="G466">
            <v>69610.217000000004</v>
          </cell>
          <cell r="H466">
            <v>23023.49574999998</v>
          </cell>
          <cell r="I466">
            <v>3.0234425630173933</v>
          </cell>
          <cell r="J466">
            <v>97437.729366812418</v>
          </cell>
          <cell r="K466">
            <v>0.71440721630474957</v>
          </cell>
          <cell r="L466">
            <v>30</v>
          </cell>
          <cell r="M466">
            <v>127.53476061492734</v>
          </cell>
        </row>
        <row r="467">
          <cell r="D467">
            <v>43352</v>
          </cell>
          <cell r="E467">
            <v>35711.64</v>
          </cell>
          <cell r="F467">
            <v>0</v>
          </cell>
          <cell r="G467">
            <v>35711.64</v>
          </cell>
          <cell r="H467">
            <v>23023.49574999998</v>
          </cell>
          <cell r="I467">
            <v>1.5510954716770162</v>
          </cell>
          <cell r="J467">
            <v>97437.729366812418</v>
          </cell>
          <cell r="K467">
            <v>0.36650730915085844</v>
          </cell>
          <cell r="L467">
            <v>30</v>
          </cell>
          <cell r="M467">
            <v>127.53476061492734</v>
          </cell>
        </row>
        <row r="468">
          <cell r="D468">
            <v>43353</v>
          </cell>
          <cell r="E468">
            <v>67297.758000000002</v>
          </cell>
          <cell r="F468">
            <v>0</v>
          </cell>
          <cell r="G468">
            <v>67297.758000000002</v>
          </cell>
          <cell r="H468">
            <v>23023.49574999998</v>
          </cell>
          <cell r="I468">
            <v>2.9230034713559978</v>
          </cell>
          <cell r="J468">
            <v>97437.729366812418</v>
          </cell>
          <cell r="K468">
            <v>0.69067453067027051</v>
          </cell>
          <cell r="L468">
            <v>30</v>
          </cell>
          <cell r="M468">
            <v>127.53476061492734</v>
          </cell>
        </row>
        <row r="469">
          <cell r="D469">
            <v>43354</v>
          </cell>
          <cell r="E469">
            <v>78143.466</v>
          </cell>
          <cell r="F469">
            <v>0</v>
          </cell>
          <cell r="G469">
            <v>78143.466</v>
          </cell>
          <cell r="H469">
            <v>23023.49574999998</v>
          </cell>
          <cell r="I469">
            <v>3.3940747681637387</v>
          </cell>
          <cell r="J469">
            <v>97437.729366812418</v>
          </cell>
          <cell r="K469">
            <v>0.80198365158759433</v>
          </cell>
          <cell r="L469">
            <v>30</v>
          </cell>
          <cell r="M469">
            <v>127.53476061492734</v>
          </cell>
        </row>
        <row r="470">
          <cell r="D470">
            <v>43355</v>
          </cell>
          <cell r="E470">
            <v>46308.099000000002</v>
          </cell>
          <cell r="F470">
            <v>0</v>
          </cell>
          <cell r="G470">
            <v>46308.099000000002</v>
          </cell>
          <cell r="H470">
            <v>23023.49574999998</v>
          </cell>
          <cell r="I470">
            <v>2.0113409146393435</v>
          </cell>
          <cell r="J470">
            <v>97437.729366812418</v>
          </cell>
          <cell r="K470">
            <v>0.47525839632068312</v>
          </cell>
          <cell r="L470">
            <v>30</v>
          </cell>
          <cell r="M470">
            <v>127.53476061492734</v>
          </cell>
        </row>
        <row r="471">
          <cell r="D471">
            <v>43356</v>
          </cell>
          <cell r="E471">
            <v>63040.512000000002</v>
          </cell>
          <cell r="F471">
            <v>0</v>
          </cell>
          <cell r="G471">
            <v>63040.512000000002</v>
          </cell>
          <cell r="H471">
            <v>23023.49574999998</v>
          </cell>
          <cell r="I471">
            <v>2.7380947135275955</v>
          </cell>
          <cell r="J471">
            <v>97437.729366812418</v>
          </cell>
          <cell r="K471">
            <v>0.6469825642455066</v>
          </cell>
          <cell r="L471">
            <v>30</v>
          </cell>
          <cell r="M471">
            <v>127.53476061492734</v>
          </cell>
        </row>
        <row r="472">
          <cell r="D472">
            <v>43357</v>
          </cell>
          <cell r="E472">
            <v>76166.600000000006</v>
          </cell>
          <cell r="F472">
            <v>0</v>
          </cell>
          <cell r="G472">
            <v>76166.600000000006</v>
          </cell>
          <cell r="H472">
            <v>23023.49574999998</v>
          </cell>
          <cell r="I472">
            <v>3.3082117862140925</v>
          </cell>
          <cell r="J472">
            <v>97437.729366812418</v>
          </cell>
          <cell r="K472">
            <v>0.78169514514510618</v>
          </cell>
          <cell r="L472">
            <v>30</v>
          </cell>
          <cell r="M472">
            <v>127.53476061492734</v>
          </cell>
        </row>
        <row r="473">
          <cell r="D473">
            <v>43358</v>
          </cell>
          <cell r="E473">
            <v>59439.659</v>
          </cell>
          <cell r="F473">
            <v>0</v>
          </cell>
          <cell r="G473">
            <v>59439.659</v>
          </cell>
          <cell r="H473">
            <v>23023.49574999998</v>
          </cell>
          <cell r="I473">
            <v>2.5816956575762413</v>
          </cell>
          <cell r="J473">
            <v>97437.729366812418</v>
          </cell>
          <cell r="K473">
            <v>0.61002713616441606</v>
          </cell>
          <cell r="L473">
            <v>30</v>
          </cell>
          <cell r="M473">
            <v>127.53476061492734</v>
          </cell>
        </row>
        <row r="474">
          <cell r="D474">
            <v>43359</v>
          </cell>
          <cell r="E474">
            <v>36728.830999999998</v>
          </cell>
          <cell r="F474">
            <v>0</v>
          </cell>
          <cell r="G474">
            <v>36728.830999999998</v>
          </cell>
          <cell r="H474">
            <v>23023.49574999998</v>
          </cell>
          <cell r="I474">
            <v>1.5952760344831662</v>
          </cell>
          <cell r="J474">
            <v>97437.729366812418</v>
          </cell>
          <cell r="K474">
            <v>0.37694670471775121</v>
          </cell>
          <cell r="L474">
            <v>30</v>
          </cell>
          <cell r="M474">
            <v>127.53476061492734</v>
          </cell>
        </row>
        <row r="475">
          <cell r="D475">
            <v>43360</v>
          </cell>
          <cell r="E475">
            <v>94396.009000000005</v>
          </cell>
          <cell r="F475">
            <v>23.2</v>
          </cell>
          <cell r="G475">
            <v>94419.209000000003</v>
          </cell>
          <cell r="H475">
            <v>23023.49574999998</v>
          </cell>
          <cell r="I475">
            <v>4.1009936121451096</v>
          </cell>
          <cell r="J475">
            <v>97437.729366812418</v>
          </cell>
          <cell r="K475">
            <v>0.96902103131479034</v>
          </cell>
          <cell r="L475">
            <v>30</v>
          </cell>
          <cell r="M475">
            <v>127.53476061492734</v>
          </cell>
        </row>
        <row r="476">
          <cell r="D476">
            <v>43361</v>
          </cell>
          <cell r="E476">
            <v>28268.671999999999</v>
          </cell>
          <cell r="F476">
            <v>0</v>
          </cell>
          <cell r="G476">
            <v>28268.671999999999</v>
          </cell>
          <cell r="H476">
            <v>23023.49574999998</v>
          </cell>
          <cell r="I476">
            <v>1.2278184124146319</v>
          </cell>
          <cell r="J476">
            <v>97437.729366812418</v>
          </cell>
          <cell r="K476">
            <v>0.29012038954212732</v>
          </cell>
          <cell r="L476">
            <v>30</v>
          </cell>
          <cell r="M476">
            <v>127.53476061492734</v>
          </cell>
        </row>
        <row r="477">
          <cell r="D477">
            <v>43362</v>
          </cell>
          <cell r="E477">
            <v>16543.191999999999</v>
          </cell>
          <cell r="F477">
            <v>0</v>
          </cell>
          <cell r="G477">
            <v>16543.191999999999</v>
          </cell>
          <cell r="H477">
            <v>23023.49574999998</v>
          </cell>
          <cell r="I477">
            <v>0.71853519463915527</v>
          </cell>
          <cell r="J477">
            <v>97437.729366812418</v>
          </cell>
          <cell r="K477">
            <v>0.16978219943654249</v>
          </cell>
          <cell r="L477">
            <v>30</v>
          </cell>
          <cell r="M477">
            <v>127.53476061492734</v>
          </cell>
        </row>
        <row r="478">
          <cell r="D478">
            <v>43363</v>
          </cell>
          <cell r="E478">
            <v>44960.74</v>
          </cell>
          <cell r="F478">
            <v>0</v>
          </cell>
          <cell r="G478">
            <v>44960.74</v>
          </cell>
          <cell r="H478">
            <v>23023.49574999998</v>
          </cell>
          <cell r="I478">
            <v>1.9528198709789775</v>
          </cell>
          <cell r="J478">
            <v>97437.729366812418</v>
          </cell>
          <cell r="K478">
            <v>0.46143049814658099</v>
          </cell>
          <cell r="L478">
            <v>30</v>
          </cell>
          <cell r="M478">
            <v>127.53476061492734</v>
          </cell>
        </row>
        <row r="479">
          <cell r="D479">
            <v>43364</v>
          </cell>
          <cell r="E479">
            <v>51797.027999999998</v>
          </cell>
          <cell r="F479">
            <v>0</v>
          </cell>
          <cell r="G479">
            <v>51797.027999999998</v>
          </cell>
          <cell r="H479">
            <v>23023.49574999998</v>
          </cell>
          <cell r="I479">
            <v>2.2497464573771357</v>
          </cell>
          <cell r="J479">
            <v>97437.729366812418</v>
          </cell>
          <cell r="K479">
            <v>0.53159108218753526</v>
          </cell>
          <cell r="L479">
            <v>30</v>
          </cell>
          <cell r="M479">
            <v>127.53476061492734</v>
          </cell>
        </row>
        <row r="480">
          <cell r="D480">
            <v>43365</v>
          </cell>
          <cell r="E480">
            <v>41008.858</v>
          </cell>
          <cell r="F480">
            <v>0</v>
          </cell>
          <cell r="G480">
            <v>41008.858</v>
          </cell>
          <cell r="H480">
            <v>23023.49574999998</v>
          </cell>
          <cell r="I480">
            <v>1.7811742597776463</v>
          </cell>
          <cell r="J480">
            <v>97437.729366812418</v>
          </cell>
          <cell r="K480">
            <v>0.42087247174673736</v>
          </cell>
          <cell r="L480">
            <v>30</v>
          </cell>
          <cell r="M480">
            <v>127.53476061492734</v>
          </cell>
        </row>
        <row r="481">
          <cell r="D481">
            <v>43366</v>
          </cell>
          <cell r="E481">
            <v>65095.218000000001</v>
          </cell>
          <cell r="F481">
            <v>0</v>
          </cell>
          <cell r="G481">
            <v>65095.218000000001</v>
          </cell>
          <cell r="H481">
            <v>23023.49574999998</v>
          </cell>
          <cell r="I481">
            <v>2.8273385895363026</v>
          </cell>
          <cell r="J481">
            <v>97437.729366812418</v>
          </cell>
          <cell r="K481">
            <v>0.66806993987866492</v>
          </cell>
          <cell r="L481">
            <v>30</v>
          </cell>
          <cell r="M481">
            <v>127.53476061492734</v>
          </cell>
        </row>
        <row r="482">
          <cell r="D482">
            <v>43367</v>
          </cell>
          <cell r="E482">
            <v>203710.17</v>
          </cell>
          <cell r="F482">
            <v>1.5</v>
          </cell>
          <cell r="G482">
            <v>203711.67</v>
          </cell>
          <cell r="H482">
            <v>23023.49574999998</v>
          </cell>
          <cell r="I482">
            <v>8.8479904273442145</v>
          </cell>
          <cell r="J482">
            <v>97437.729366812418</v>
          </cell>
          <cell r="K482">
            <v>2.0906857263997862</v>
          </cell>
          <cell r="L482">
            <v>30</v>
          </cell>
          <cell r="M482">
            <v>127.53476061492734</v>
          </cell>
        </row>
        <row r="483">
          <cell r="D483">
            <v>43368</v>
          </cell>
          <cell r="E483">
            <v>162082.78599999999</v>
          </cell>
          <cell r="F483">
            <v>1.3</v>
          </cell>
          <cell r="G483">
            <v>162084.08599999998</v>
          </cell>
          <cell r="H483">
            <v>23023.49574999998</v>
          </cell>
          <cell r="I483">
            <v>7.0399424900538889</v>
          </cell>
          <cell r="J483">
            <v>97437.729366812418</v>
          </cell>
          <cell r="K483">
            <v>1.6634632914096448</v>
          </cell>
          <cell r="L483">
            <v>30</v>
          </cell>
          <cell r="M483">
            <v>127.53476061492734</v>
          </cell>
        </row>
        <row r="484">
          <cell r="D484">
            <v>43369</v>
          </cell>
          <cell r="E484">
            <v>164209.701</v>
          </cell>
          <cell r="F484">
            <v>0</v>
          </cell>
          <cell r="G484">
            <v>164209.701</v>
          </cell>
          <cell r="H484">
            <v>23023.49574999998</v>
          </cell>
          <cell r="I484">
            <v>7.1322662198245954</v>
          </cell>
          <cell r="J484">
            <v>97437.729366812418</v>
          </cell>
          <cell r="K484">
            <v>1.6852784036234973</v>
          </cell>
          <cell r="L484">
            <v>30</v>
          </cell>
          <cell r="M484">
            <v>127.53476061492734</v>
          </cell>
        </row>
        <row r="485">
          <cell r="D485">
            <v>43370</v>
          </cell>
          <cell r="E485">
            <v>81334.126999999993</v>
          </cell>
          <cell r="F485">
            <v>0</v>
          </cell>
          <cell r="G485">
            <v>81334.126999999993</v>
          </cell>
          <cell r="H485">
            <v>23023.49574999998</v>
          </cell>
          <cell r="I485">
            <v>3.5326575895843297</v>
          </cell>
          <cell r="J485">
            <v>97437.729366812418</v>
          </cell>
          <cell r="K485">
            <v>0.83472929355538372</v>
          </cell>
          <cell r="L485">
            <v>30</v>
          </cell>
          <cell r="M485">
            <v>127.53476061492734</v>
          </cell>
        </row>
        <row r="486">
          <cell r="D486">
            <v>43371</v>
          </cell>
          <cell r="E486">
            <v>64118.43</v>
          </cell>
          <cell r="F486">
            <v>0</v>
          </cell>
          <cell r="G486">
            <v>64118.43</v>
          </cell>
          <cell r="H486">
            <v>23023.49574999998</v>
          </cell>
          <cell r="I486">
            <v>2.7849128862197241</v>
          </cell>
          <cell r="J486">
            <v>97437.729366812418</v>
          </cell>
          <cell r="K486">
            <v>0.65804519888410828</v>
          </cell>
          <cell r="L486">
            <v>30</v>
          </cell>
          <cell r="M486">
            <v>127.53476061492734</v>
          </cell>
        </row>
        <row r="487">
          <cell r="D487">
            <v>43372</v>
          </cell>
          <cell r="E487">
            <v>85342.903000000006</v>
          </cell>
          <cell r="F487">
            <v>0</v>
          </cell>
          <cell r="G487">
            <v>85342.903000000006</v>
          </cell>
          <cell r="H487">
            <v>23023.49574999998</v>
          </cell>
          <cell r="I487">
            <v>3.7067743285682444</v>
          </cell>
          <cell r="J487">
            <v>97437.729366812418</v>
          </cell>
          <cell r="K487">
            <v>0.87587122108233417</v>
          </cell>
          <cell r="L487">
            <v>30</v>
          </cell>
          <cell r="M487">
            <v>127.53476061492734</v>
          </cell>
        </row>
        <row r="488">
          <cell r="D488">
            <v>43373</v>
          </cell>
          <cell r="E488">
            <v>67828.994000000006</v>
          </cell>
          <cell r="F488">
            <v>0</v>
          </cell>
          <cell r="G488">
            <v>67828.994000000006</v>
          </cell>
          <cell r="H488">
            <v>23023.49574999998</v>
          </cell>
          <cell r="I488">
            <v>2.9460771177634943</v>
          </cell>
          <cell r="J488">
            <v>97437.729366812418</v>
          </cell>
          <cell r="K488">
            <v>0.69612658711136555</v>
          </cell>
          <cell r="L488">
            <v>30</v>
          </cell>
          <cell r="M488">
            <v>127.53476061492734</v>
          </cell>
        </row>
        <row r="489">
          <cell r="D489">
            <v>43374</v>
          </cell>
          <cell r="E489">
            <v>226882.63</v>
          </cell>
          <cell r="F489">
            <v>0</v>
          </cell>
          <cell r="G489">
            <v>226882.63</v>
          </cell>
          <cell r="H489">
            <v>23023.49574999998</v>
          </cell>
          <cell r="I489">
            <v>9.8543953734740821</v>
          </cell>
          <cell r="J489">
            <v>114135.03685843264</v>
          </cell>
          <cell r="K489">
            <v>1.9878438404625376</v>
          </cell>
          <cell r="L489">
            <v>31</v>
          </cell>
          <cell r="M489">
            <v>154.36926593744903</v>
          </cell>
        </row>
        <row r="490">
          <cell r="D490">
            <v>43375</v>
          </cell>
          <cell r="E490">
            <v>198435.37599999999</v>
          </cell>
          <cell r="F490">
            <v>0</v>
          </cell>
          <cell r="G490">
            <v>198435.37599999999</v>
          </cell>
          <cell r="H490">
            <v>23023.49574999998</v>
          </cell>
          <cell r="I490">
            <v>8.6188204499744643</v>
          </cell>
          <cell r="J490">
            <v>114135.03685843264</v>
          </cell>
          <cell r="K490">
            <v>1.7386017603527764</v>
          </cell>
          <cell r="L490">
            <v>31</v>
          </cell>
          <cell r="M490">
            <v>154.36926593744903</v>
          </cell>
        </row>
        <row r="491">
          <cell r="D491">
            <v>43376</v>
          </cell>
          <cell r="E491">
            <v>119750.15399999999</v>
          </cell>
          <cell r="F491">
            <v>0</v>
          </cell>
          <cell r="G491">
            <v>119750.15399999999</v>
          </cell>
          <cell r="H491">
            <v>23023.49574999998</v>
          </cell>
          <cell r="I491">
            <v>5.2012151108721225</v>
          </cell>
          <cell r="J491">
            <v>114135.03685843264</v>
          </cell>
          <cell r="K491">
            <v>1.0491971378476188</v>
          </cell>
          <cell r="L491">
            <v>31</v>
          </cell>
          <cell r="M491">
            <v>154.36926593744903</v>
          </cell>
        </row>
        <row r="492">
          <cell r="D492">
            <v>43377</v>
          </cell>
          <cell r="E492">
            <v>54510.955999999998</v>
          </cell>
          <cell r="F492">
            <v>0</v>
          </cell>
          <cell r="G492">
            <v>54510.955999999998</v>
          </cell>
          <cell r="H492">
            <v>23023.49574999998</v>
          </cell>
          <cell r="I492">
            <v>2.3676229097399357</v>
          </cell>
          <cell r="J492">
            <v>114135.03685843264</v>
          </cell>
          <cell r="K492">
            <v>0.47760054668938029</v>
          </cell>
          <cell r="L492">
            <v>31</v>
          </cell>
          <cell r="M492">
            <v>154.36926593744903</v>
          </cell>
        </row>
        <row r="493">
          <cell r="D493">
            <v>43378</v>
          </cell>
          <cell r="E493">
            <v>72401.293999999994</v>
          </cell>
          <cell r="F493">
            <v>0</v>
          </cell>
          <cell r="G493">
            <v>72401.293999999994</v>
          </cell>
          <cell r="H493">
            <v>23023.49574999998</v>
          </cell>
          <cell r="I493">
            <v>3.1446698966207189</v>
          </cell>
          <cell r="J493">
            <v>114135.03685843264</v>
          </cell>
          <cell r="K493">
            <v>0.6343476638974842</v>
          </cell>
          <cell r="L493">
            <v>31</v>
          </cell>
          <cell r="M493">
            <v>154.36926593744903</v>
          </cell>
        </row>
        <row r="494">
          <cell r="D494">
            <v>43379</v>
          </cell>
          <cell r="E494">
            <v>129946.183</v>
          </cell>
          <cell r="F494">
            <v>0</v>
          </cell>
          <cell r="G494">
            <v>129946.183</v>
          </cell>
          <cell r="H494">
            <v>23023.49574999998</v>
          </cell>
          <cell r="I494">
            <v>5.6440683209455766</v>
          </cell>
          <cell r="J494">
            <v>114135.03685843264</v>
          </cell>
          <cell r="K494">
            <v>1.1385301707238131</v>
          </cell>
          <cell r="L494">
            <v>31</v>
          </cell>
          <cell r="M494">
            <v>154.36926593744903</v>
          </cell>
        </row>
        <row r="495">
          <cell r="D495">
            <v>43380</v>
          </cell>
          <cell r="E495">
            <v>198196.30600000001</v>
          </cell>
          <cell r="F495">
            <v>0</v>
          </cell>
          <cell r="G495">
            <v>198196.30600000001</v>
          </cell>
          <cell r="H495">
            <v>23023.49574999998</v>
          </cell>
          <cell r="I495">
            <v>8.6084367097033994</v>
          </cell>
          <cell r="J495">
            <v>114135.03685843264</v>
          </cell>
          <cell r="K495">
            <v>1.7365071362427713</v>
          </cell>
          <cell r="L495">
            <v>31</v>
          </cell>
          <cell r="M495">
            <v>154.36926593744903</v>
          </cell>
        </row>
        <row r="496">
          <cell r="D496">
            <v>43381</v>
          </cell>
          <cell r="E496">
            <v>97204.588000000003</v>
          </cell>
          <cell r="F496">
            <v>0</v>
          </cell>
          <cell r="G496">
            <v>97204.588000000003</v>
          </cell>
          <cell r="H496">
            <v>23023.49574999998</v>
          </cell>
          <cell r="I496">
            <v>4.2219734594387166</v>
          </cell>
          <cell r="J496">
            <v>114135.03685843264</v>
          </cell>
          <cell r="K496">
            <v>0.85166300091152281</v>
          </cell>
          <cell r="L496">
            <v>31</v>
          </cell>
          <cell r="M496">
            <v>154.36926593744903</v>
          </cell>
        </row>
        <row r="497">
          <cell r="D497">
            <v>43382</v>
          </cell>
          <cell r="E497">
            <v>78208.248000000007</v>
          </cell>
          <cell r="F497">
            <v>0</v>
          </cell>
          <cell r="G497">
            <v>78208.248000000007</v>
          </cell>
          <cell r="H497">
            <v>23023.49574999998</v>
          </cell>
          <cell r="I497">
            <v>3.3968885024768696</v>
          </cell>
          <cell r="J497">
            <v>114135.03685843264</v>
          </cell>
          <cell r="K497">
            <v>0.68522559025416174</v>
          </cell>
          <cell r="L497">
            <v>31</v>
          </cell>
          <cell r="M497">
            <v>154.36926593744903</v>
          </cell>
        </row>
        <row r="498">
          <cell r="D498">
            <v>43383</v>
          </cell>
          <cell r="E498">
            <v>115727.412</v>
          </cell>
          <cell r="F498">
            <v>0</v>
          </cell>
          <cell r="G498">
            <v>115727.412</v>
          </cell>
          <cell r="H498">
            <v>23023.49574999998</v>
          </cell>
          <cell r="I498">
            <v>5.0264917741694415</v>
          </cell>
          <cell r="J498">
            <v>114135.03685843264</v>
          </cell>
          <cell r="K498">
            <v>1.0139516767628722</v>
          </cell>
          <cell r="L498">
            <v>31</v>
          </cell>
          <cell r="M498">
            <v>154.36926593744903</v>
          </cell>
        </row>
        <row r="499">
          <cell r="D499">
            <v>43384</v>
          </cell>
          <cell r="E499">
            <v>178629.22899999999</v>
          </cell>
          <cell r="F499">
            <v>2.9</v>
          </cell>
          <cell r="G499">
            <v>178632.12899999999</v>
          </cell>
          <cell r="H499">
            <v>23023.49574999998</v>
          </cell>
          <cell r="I499">
            <v>7.7586883824972643</v>
          </cell>
          <cell r="J499">
            <v>114135.03685843264</v>
          </cell>
          <cell r="K499">
            <v>1.5650945924831681</v>
          </cell>
          <cell r="L499">
            <v>31</v>
          </cell>
          <cell r="M499">
            <v>154.36926593744903</v>
          </cell>
        </row>
        <row r="500">
          <cell r="D500">
            <v>43385</v>
          </cell>
          <cell r="E500">
            <v>144793.99799999999</v>
          </cell>
          <cell r="F500">
            <v>0</v>
          </cell>
          <cell r="G500">
            <v>144793.99799999999</v>
          </cell>
          <cell r="H500">
            <v>23023.49574999998</v>
          </cell>
          <cell r="I500">
            <v>6.2889666961195552</v>
          </cell>
          <cell r="J500">
            <v>114135.03685843264</v>
          </cell>
          <cell r="K500">
            <v>1.2686200660678384</v>
          </cell>
          <cell r="L500">
            <v>31</v>
          </cell>
          <cell r="M500">
            <v>154.36926593744903</v>
          </cell>
        </row>
        <row r="501">
          <cell r="D501">
            <v>43386</v>
          </cell>
          <cell r="E501">
            <v>163495.179</v>
          </cell>
          <cell r="F501">
            <v>203.6</v>
          </cell>
          <cell r="G501">
            <v>163698.77900000001</v>
          </cell>
          <cell r="H501">
            <v>23023.49574999998</v>
          </cell>
          <cell r="I501">
            <v>7.1100748894745989</v>
          </cell>
          <cell r="J501">
            <v>114135.03685843264</v>
          </cell>
          <cell r="K501">
            <v>1.4342552778341304</v>
          </cell>
          <cell r="L501">
            <v>31</v>
          </cell>
          <cell r="M501">
            <v>154.36926593744903</v>
          </cell>
        </row>
        <row r="502">
          <cell r="D502">
            <v>43387</v>
          </cell>
          <cell r="E502">
            <v>208775.39</v>
          </cell>
          <cell r="F502">
            <v>1138</v>
          </cell>
          <cell r="G502">
            <v>209913.39</v>
          </cell>
          <cell r="H502">
            <v>23023.49574999998</v>
          </cell>
          <cell r="I502">
            <v>9.1173552565318055</v>
          </cell>
          <cell r="J502">
            <v>114135.03685843264</v>
          </cell>
          <cell r="K502">
            <v>1.8391669707906262</v>
          </cell>
          <cell r="L502">
            <v>31</v>
          </cell>
          <cell r="M502">
            <v>154.36926593744903</v>
          </cell>
        </row>
        <row r="503">
          <cell r="D503">
            <v>43388</v>
          </cell>
          <cell r="E503">
            <v>147633.72500000001</v>
          </cell>
          <cell r="F503">
            <v>348.1</v>
          </cell>
          <cell r="G503">
            <v>147981.82500000001</v>
          </cell>
          <cell r="H503">
            <v>23023.49574999998</v>
          </cell>
          <cell r="I503">
            <v>6.4274264258936498</v>
          </cell>
          <cell r="J503">
            <v>114135.03685843264</v>
          </cell>
          <cell r="K503">
            <v>1.2965503764067579</v>
          </cell>
          <cell r="L503">
            <v>31</v>
          </cell>
          <cell r="M503">
            <v>154.36926593744903</v>
          </cell>
        </row>
        <row r="504">
          <cell r="D504">
            <v>43389</v>
          </cell>
          <cell r="E504">
            <v>18565.482</v>
          </cell>
          <cell r="F504">
            <v>12.6</v>
          </cell>
          <cell r="G504">
            <v>18578.081999999999</v>
          </cell>
          <cell r="H504">
            <v>23023.49574999998</v>
          </cell>
          <cell r="I504">
            <v>0.80691838466797616</v>
          </cell>
          <cell r="J504">
            <v>114135.03685843264</v>
          </cell>
          <cell r="K504">
            <v>0.16277282166249543</v>
          </cell>
          <cell r="L504">
            <v>31</v>
          </cell>
          <cell r="M504">
            <v>154.36926593744903</v>
          </cell>
        </row>
        <row r="505">
          <cell r="D505">
            <v>43390</v>
          </cell>
          <cell r="E505">
            <v>16872.534</v>
          </cell>
          <cell r="F505">
            <v>16.100000000000001</v>
          </cell>
          <cell r="G505">
            <v>16888.633999999998</v>
          </cell>
          <cell r="H505">
            <v>23023.49574999998</v>
          </cell>
          <cell r="I505">
            <v>0.73353908474129137</v>
          </cell>
          <cell r="J505">
            <v>114135.03685843264</v>
          </cell>
          <cell r="K505">
            <v>0.14797063605409627</v>
          </cell>
          <cell r="L505">
            <v>31</v>
          </cell>
          <cell r="M505">
            <v>154.36926593744903</v>
          </cell>
        </row>
        <row r="506">
          <cell r="D506">
            <v>43391</v>
          </cell>
          <cell r="E506">
            <v>138925.00700000001</v>
          </cell>
          <cell r="F506">
            <v>0</v>
          </cell>
          <cell r="G506">
            <v>138925.00700000001</v>
          </cell>
          <cell r="H506">
            <v>23023.49574999998</v>
          </cell>
          <cell r="I506">
            <v>6.0340535819804924</v>
          </cell>
          <cell r="J506">
            <v>114135.03685843264</v>
          </cell>
          <cell r="K506">
            <v>1.217198599342598</v>
          </cell>
          <cell r="L506">
            <v>31</v>
          </cell>
          <cell r="M506">
            <v>154.36926593744903</v>
          </cell>
        </row>
        <row r="507">
          <cell r="D507">
            <v>43392</v>
          </cell>
          <cell r="E507">
            <v>178574.22899999999</v>
          </cell>
          <cell r="F507">
            <v>0</v>
          </cell>
          <cell r="G507">
            <v>178574.22899999999</v>
          </cell>
          <cell r="H507">
            <v>23023.49574999998</v>
          </cell>
          <cell r="I507">
            <v>7.7561735602205477</v>
          </cell>
          <cell r="J507">
            <v>114135.03685843264</v>
          </cell>
          <cell r="K507">
            <v>1.5645872986530376</v>
          </cell>
          <cell r="L507">
            <v>31</v>
          </cell>
          <cell r="M507">
            <v>154.36926593744903</v>
          </cell>
        </row>
        <row r="508">
          <cell r="D508">
            <v>43393</v>
          </cell>
          <cell r="E508">
            <v>180146.83199999999</v>
          </cell>
          <cell r="F508">
            <v>0</v>
          </cell>
          <cell r="G508">
            <v>180146.83199999999</v>
          </cell>
          <cell r="H508">
            <v>23023.49574999998</v>
          </cell>
          <cell r="I508">
            <v>7.8244778271779234</v>
          </cell>
          <cell r="J508">
            <v>114135.03685843264</v>
          </cell>
          <cell r="K508">
            <v>1.5783657407798892</v>
          </cell>
          <cell r="L508">
            <v>31</v>
          </cell>
          <cell r="M508">
            <v>154.36926593744903</v>
          </cell>
        </row>
        <row r="509">
          <cell r="D509">
            <v>43394</v>
          </cell>
          <cell r="E509">
            <v>96133.466</v>
          </cell>
          <cell r="F509">
            <v>0</v>
          </cell>
          <cell r="G509">
            <v>96133.466</v>
          </cell>
          <cell r="H509">
            <v>23023.49574999998</v>
          </cell>
          <cell r="I509">
            <v>4.1754504634683931</v>
          </cell>
          <cell r="J509">
            <v>114135.03685843264</v>
          </cell>
          <cell r="K509">
            <v>0.84227831037754974</v>
          </cell>
          <cell r="L509">
            <v>31</v>
          </cell>
          <cell r="M509">
            <v>154.36926593744903</v>
          </cell>
        </row>
        <row r="510">
          <cell r="D510">
            <v>43395</v>
          </cell>
          <cell r="E510">
            <v>183670.06899999999</v>
          </cell>
          <cell r="F510">
            <v>369.5</v>
          </cell>
          <cell r="G510">
            <v>184039.56899999999</v>
          </cell>
          <cell r="H510">
            <v>23023.49574999998</v>
          </cell>
          <cell r="I510">
            <v>7.9935545409085043</v>
          </cell>
          <cell r="J510">
            <v>114135.03685843264</v>
          </cell>
          <cell r="K510">
            <v>1.6124721563657392</v>
          </cell>
          <cell r="L510">
            <v>31</v>
          </cell>
          <cell r="M510">
            <v>154.36926593744903</v>
          </cell>
        </row>
        <row r="511">
          <cell r="D511">
            <v>43396</v>
          </cell>
          <cell r="E511">
            <v>167145.61300000001</v>
          </cell>
          <cell r="F511">
            <v>0</v>
          </cell>
          <cell r="G511">
            <v>167145.61300000001</v>
          </cell>
          <cell r="H511">
            <v>23023.49574999998</v>
          </cell>
          <cell r="I511">
            <v>7.2597843010004315</v>
          </cell>
          <cell r="J511">
            <v>114135.03685843264</v>
          </cell>
          <cell r="K511">
            <v>1.4644548913347182</v>
          </cell>
          <cell r="L511">
            <v>31</v>
          </cell>
          <cell r="M511">
            <v>154.36926593744903</v>
          </cell>
        </row>
        <row r="512">
          <cell r="D512">
            <v>43397</v>
          </cell>
          <cell r="E512">
            <v>101527.86199999999</v>
          </cell>
          <cell r="F512">
            <v>323.7</v>
          </cell>
          <cell r="G512">
            <v>101851.56199999999</v>
          </cell>
          <cell r="H512">
            <v>23023.49574999998</v>
          </cell>
          <cell r="I512">
            <v>4.4238096206567619</v>
          </cell>
          <cell r="J512">
            <v>114135.03685843264</v>
          </cell>
          <cell r="K512">
            <v>0.89237770279367901</v>
          </cell>
          <cell r="L512">
            <v>31</v>
          </cell>
          <cell r="M512">
            <v>154.36926593744903</v>
          </cell>
        </row>
        <row r="513">
          <cell r="D513">
            <v>43398</v>
          </cell>
          <cell r="E513">
            <v>40019.866999999998</v>
          </cell>
          <cell r="F513">
            <v>0</v>
          </cell>
          <cell r="G513">
            <v>40019.866999999998</v>
          </cell>
          <cell r="H513">
            <v>23023.49574999998</v>
          </cell>
          <cell r="I513">
            <v>1.7382185326917627</v>
          </cell>
          <cell r="J513">
            <v>114135.03685843264</v>
          </cell>
          <cell r="K513">
            <v>0.35063612455514981</v>
          </cell>
          <cell r="L513">
            <v>31</v>
          </cell>
          <cell r="M513">
            <v>154.36926593744903</v>
          </cell>
        </row>
        <row r="514">
          <cell r="D514">
            <v>43399</v>
          </cell>
          <cell r="E514">
            <v>50788.13</v>
          </cell>
          <cell r="F514">
            <v>0</v>
          </cell>
          <cell r="G514">
            <v>50788.13</v>
          </cell>
          <cell r="H514">
            <v>23023.49574999998</v>
          </cell>
          <cell r="I514">
            <v>2.2059260918273038</v>
          </cell>
          <cell r="J514">
            <v>114135.03685843264</v>
          </cell>
          <cell r="K514">
            <v>0.44498281507540094</v>
          </cell>
          <cell r="L514">
            <v>31</v>
          </cell>
          <cell r="M514">
            <v>154.36926593744903</v>
          </cell>
        </row>
        <row r="515">
          <cell r="D515">
            <v>43400</v>
          </cell>
          <cell r="E515">
            <v>211943.01199999999</v>
          </cell>
          <cell r="F515">
            <v>0</v>
          </cell>
          <cell r="G515">
            <v>211943.01199999999</v>
          </cell>
          <cell r="H515">
            <v>23023.49574999998</v>
          </cell>
          <cell r="I515">
            <v>9.2055096368239457</v>
          </cell>
          <cell r="J515">
            <v>114135.03685843264</v>
          </cell>
          <cell r="K515">
            <v>1.8569496084088837</v>
          </cell>
          <cell r="L515">
            <v>31</v>
          </cell>
          <cell r="M515">
            <v>154.36926593744903</v>
          </cell>
        </row>
        <row r="516">
          <cell r="D516">
            <v>43401</v>
          </cell>
          <cell r="E516">
            <v>224827.41899999999</v>
          </cell>
          <cell r="F516">
            <v>0</v>
          </cell>
          <cell r="G516">
            <v>224827.41899999999</v>
          </cell>
          <cell r="H516">
            <v>23023.49574999998</v>
          </cell>
          <cell r="I516">
            <v>9.7651295633505253</v>
          </cell>
          <cell r="J516">
            <v>114135.03685843264</v>
          </cell>
          <cell r="K516">
            <v>1.9698370035037061</v>
          </cell>
          <cell r="L516">
            <v>31</v>
          </cell>
          <cell r="M516">
            <v>154.36926593744903</v>
          </cell>
        </row>
        <row r="517">
          <cell r="D517">
            <v>43402</v>
          </cell>
          <cell r="E517">
            <v>274593.31099999999</v>
          </cell>
          <cell r="F517">
            <v>0.9</v>
          </cell>
          <cell r="G517">
            <v>274594.21100000001</v>
          </cell>
          <cell r="H517">
            <v>23023.49574999998</v>
          </cell>
          <cell r="I517">
            <v>11.926694972026576</v>
          </cell>
          <cell r="J517">
            <v>114135.03685843264</v>
          </cell>
          <cell r="K517">
            <v>2.4058713131235319</v>
          </cell>
          <cell r="L517">
            <v>31</v>
          </cell>
          <cell r="M517">
            <v>154.36926593744903</v>
          </cell>
        </row>
        <row r="518">
          <cell r="D518">
            <v>43403</v>
          </cell>
          <cell r="E518">
            <v>180900.81899999999</v>
          </cell>
          <cell r="F518">
            <v>0</v>
          </cell>
          <cell r="G518">
            <v>180900.81899999999</v>
          </cell>
          <cell r="H518">
            <v>23023.49574999998</v>
          </cell>
          <cell r="I518">
            <v>7.8572264161926908</v>
          </cell>
          <cell r="J518">
            <v>114135.03685843264</v>
          </cell>
          <cell r="K518">
            <v>1.5849718366883281</v>
          </cell>
          <cell r="L518">
            <v>31</v>
          </cell>
          <cell r="M518">
            <v>154.36926593744903</v>
          </cell>
        </row>
        <row r="519">
          <cell r="D519">
            <v>43404</v>
          </cell>
          <cell r="E519">
            <v>99773.770999999993</v>
          </cell>
          <cell r="F519">
            <v>0</v>
          </cell>
          <cell r="G519">
            <v>99773.770999999993</v>
          </cell>
          <cell r="H519">
            <v>23023.49574999998</v>
          </cell>
          <cell r="I519">
            <v>4.3335630732791772</v>
          </cell>
          <cell r="J519">
            <v>114135.03685843264</v>
          </cell>
          <cell r="K519">
            <v>0.87417303000264823</v>
          </cell>
          <cell r="L519">
            <v>31</v>
          </cell>
          <cell r="M519">
            <v>154.36926593744903</v>
          </cell>
        </row>
        <row r="520">
          <cell r="D520">
            <v>43405</v>
          </cell>
          <cell r="E520">
            <v>102107.68799999999</v>
          </cell>
          <cell r="F520">
            <v>0</v>
          </cell>
          <cell r="G520">
            <v>102107.68799999999</v>
          </cell>
          <cell r="H520">
            <v>23073.445749999981</v>
          </cell>
          <cell r="I520">
            <v>4.425333307661691</v>
          </cell>
          <cell r="J520">
            <v>158146.36066839722</v>
          </cell>
          <cell r="K520">
            <v>0.64565309987815878</v>
          </cell>
          <cell r="L520">
            <v>30</v>
          </cell>
          <cell r="M520">
            <v>206.99536392147988</v>
          </cell>
        </row>
        <row r="521">
          <cell r="D521">
            <v>43406</v>
          </cell>
          <cell r="E521">
            <v>163078.75599999999</v>
          </cell>
          <cell r="F521">
            <v>0</v>
          </cell>
          <cell r="G521">
            <v>163078.75599999999</v>
          </cell>
          <cell r="H521">
            <v>23073.445749999981</v>
          </cell>
          <cell r="I521">
            <v>7.0678111005591839</v>
          </cell>
          <cell r="J521">
            <v>158146.36066839722</v>
          </cell>
          <cell r="K521">
            <v>1.0311888007460701</v>
          </cell>
          <cell r="L521">
            <v>30</v>
          </cell>
          <cell r="M521">
            <v>206.99536392147988</v>
          </cell>
        </row>
        <row r="522">
          <cell r="D522">
            <v>43407</v>
          </cell>
          <cell r="E522">
            <v>75331.894</v>
          </cell>
          <cell r="F522">
            <v>0.6</v>
          </cell>
          <cell r="G522">
            <v>75332.494000000006</v>
          </cell>
          <cell r="H522">
            <v>23073.445749999981</v>
          </cell>
          <cell r="I522">
            <v>3.2649000420754266</v>
          </cell>
          <cell r="J522">
            <v>158146.36066839722</v>
          </cell>
          <cell r="K522">
            <v>0.47634668089490778</v>
          </cell>
          <cell r="L522">
            <v>30</v>
          </cell>
          <cell r="M522">
            <v>206.99536392147988</v>
          </cell>
        </row>
        <row r="523">
          <cell r="D523">
            <v>43408</v>
          </cell>
          <cell r="E523">
            <v>107028.485</v>
          </cell>
          <cell r="F523">
            <v>0</v>
          </cell>
          <cell r="G523">
            <v>107028.485</v>
          </cell>
          <cell r="H523">
            <v>23073.445749999981</v>
          </cell>
          <cell r="I523">
            <v>4.6385999802391931</v>
          </cell>
          <cell r="J523">
            <v>158146.36066839722</v>
          </cell>
          <cell r="K523">
            <v>0.67676856139875607</v>
          </cell>
          <cell r="L523">
            <v>30</v>
          </cell>
          <cell r="M523">
            <v>206.99536392147988</v>
          </cell>
        </row>
        <row r="524">
          <cell r="D524">
            <v>43409</v>
          </cell>
          <cell r="E524">
            <v>202881.435</v>
          </cell>
          <cell r="F524">
            <v>160.30000000000001</v>
          </cell>
          <cell r="G524">
            <v>203041.73499999999</v>
          </cell>
          <cell r="H524">
            <v>23073.445749999981</v>
          </cell>
          <cell r="I524">
            <v>8.7998011740400823</v>
          </cell>
          <cell r="J524">
            <v>158146.36066839722</v>
          </cell>
          <cell r="K524">
            <v>1.2838849666970193</v>
          </cell>
          <cell r="L524">
            <v>30</v>
          </cell>
          <cell r="M524">
            <v>206.99536392147988</v>
          </cell>
        </row>
        <row r="525">
          <cell r="D525">
            <v>43410</v>
          </cell>
          <cell r="E525">
            <v>273994.141</v>
          </cell>
          <cell r="F525">
            <v>973.2</v>
          </cell>
          <cell r="G525">
            <v>274967.34100000001</v>
          </cell>
          <cell r="H525">
            <v>23073.445749999981</v>
          </cell>
          <cell r="I525">
            <v>11.917047153652819</v>
          </cell>
          <cell r="J525">
            <v>158146.36066839722</v>
          </cell>
          <cell r="K525">
            <v>1.7386890209668127</v>
          </cell>
          <cell r="L525">
            <v>30</v>
          </cell>
          <cell r="M525">
            <v>206.99536392147988</v>
          </cell>
        </row>
        <row r="526">
          <cell r="D526">
            <v>43411</v>
          </cell>
          <cell r="E526">
            <v>203863.12899999999</v>
          </cell>
          <cell r="F526">
            <v>0</v>
          </cell>
          <cell r="G526">
            <v>203863.12899999999</v>
          </cell>
          <cell r="H526">
            <v>23073.445749999981</v>
          </cell>
          <cell r="I526">
            <v>8.8354002782614369</v>
          </cell>
          <cell r="J526">
            <v>158146.36066839722</v>
          </cell>
          <cell r="K526">
            <v>1.2890788516307505</v>
          </cell>
          <cell r="L526">
            <v>30</v>
          </cell>
          <cell r="M526">
            <v>206.99536392147988</v>
          </cell>
        </row>
        <row r="527">
          <cell r="D527">
            <v>43412</v>
          </cell>
          <cell r="E527">
            <v>163346.394</v>
          </cell>
          <cell r="F527">
            <v>0</v>
          </cell>
          <cell r="G527">
            <v>163346.394</v>
          </cell>
          <cell r="H527">
            <v>23073.445749999981</v>
          </cell>
          <cell r="I527">
            <v>7.0794104950709471</v>
          </cell>
          <cell r="J527">
            <v>158146.36066839722</v>
          </cell>
          <cell r="K527">
            <v>1.0328811444640593</v>
          </cell>
          <cell r="L527">
            <v>30</v>
          </cell>
          <cell r="M527">
            <v>206.99536392147988</v>
          </cell>
        </row>
        <row r="528">
          <cell r="D528">
            <v>43413</v>
          </cell>
          <cell r="E528">
            <v>269737.14</v>
          </cell>
          <cell r="F528">
            <v>0</v>
          </cell>
          <cell r="G528">
            <v>269737.14</v>
          </cell>
          <cell r="H528">
            <v>23073.445749999981</v>
          </cell>
          <cell r="I528">
            <v>11.690370953805209</v>
          </cell>
          <cell r="J528">
            <v>158146.36066839722</v>
          </cell>
          <cell r="K528">
            <v>1.7056171185980524</v>
          </cell>
          <cell r="L528">
            <v>30</v>
          </cell>
          <cell r="M528">
            <v>206.99536392147988</v>
          </cell>
        </row>
        <row r="529">
          <cell r="D529">
            <v>43414</v>
          </cell>
          <cell r="E529">
            <v>284129.17700000003</v>
          </cell>
          <cell r="F529">
            <v>0.1</v>
          </cell>
          <cell r="G529">
            <v>284129.277</v>
          </cell>
          <cell r="H529">
            <v>23073.445749999981</v>
          </cell>
          <cell r="I529">
            <v>12.314124213545359</v>
          </cell>
          <cell r="J529">
            <v>158146.36066839722</v>
          </cell>
          <cell r="K529">
            <v>1.7966222921548283</v>
          </cell>
          <cell r="L529">
            <v>30</v>
          </cell>
          <cell r="M529">
            <v>206.99536392147988</v>
          </cell>
        </row>
        <row r="530">
          <cell r="D530">
            <v>43415</v>
          </cell>
          <cell r="E530">
            <v>173923.12100000001</v>
          </cell>
          <cell r="F530">
            <v>0</v>
          </cell>
          <cell r="G530">
            <v>173923.12100000001</v>
          </cell>
          <cell r="H530">
            <v>23073.445749999981</v>
          </cell>
          <cell r="I530">
            <v>7.5378044044418528</v>
          </cell>
          <cell r="J530">
            <v>158146.36066839722</v>
          </cell>
          <cell r="K530">
            <v>1.0997605020117007</v>
          </cell>
          <cell r="L530">
            <v>30</v>
          </cell>
          <cell r="M530">
            <v>206.99536392147988</v>
          </cell>
        </row>
        <row r="531">
          <cell r="D531">
            <v>43416</v>
          </cell>
          <cell r="E531">
            <v>69037.611999999994</v>
          </cell>
          <cell r="F531">
            <v>2.9</v>
          </cell>
          <cell r="G531">
            <v>69040.511999999988</v>
          </cell>
          <cell r="H531">
            <v>23073.445749999981</v>
          </cell>
          <cell r="I531">
            <v>2.9922063981275984</v>
          </cell>
          <cell r="J531">
            <v>158146.36066839722</v>
          </cell>
          <cell r="K531">
            <v>0.43656086493678337</v>
          </cell>
          <cell r="L531">
            <v>30</v>
          </cell>
          <cell r="M531">
            <v>206.99536392147988</v>
          </cell>
        </row>
        <row r="532">
          <cell r="D532">
            <v>43417</v>
          </cell>
          <cell r="E532">
            <v>58670.792999999998</v>
          </cell>
          <cell r="F532">
            <v>0</v>
          </cell>
          <cell r="G532">
            <v>58670.792999999998</v>
          </cell>
          <cell r="H532">
            <v>23073.445749999981</v>
          </cell>
          <cell r="I532">
            <v>2.5427841873162809</v>
          </cell>
          <cell r="J532">
            <v>158146.36066839722</v>
          </cell>
          <cell r="K532">
            <v>0.37099047206670455</v>
          </cell>
          <cell r="L532">
            <v>30</v>
          </cell>
          <cell r="M532">
            <v>206.99536392147988</v>
          </cell>
        </row>
        <row r="533">
          <cell r="D533">
            <v>43418</v>
          </cell>
          <cell r="E533">
            <v>113584.57399999999</v>
          </cell>
          <cell r="F533">
            <v>0</v>
          </cell>
          <cell r="G533">
            <v>113584.57399999999</v>
          </cell>
          <cell r="H533">
            <v>23073.445749999981</v>
          </cell>
          <cell r="I533">
            <v>4.9227399856391232</v>
          </cell>
          <cell r="J533">
            <v>158146.36066839722</v>
          </cell>
          <cell r="K533">
            <v>0.71822439365623592</v>
          </cell>
          <cell r="L533">
            <v>30</v>
          </cell>
          <cell r="M533">
            <v>206.99536392147988</v>
          </cell>
        </row>
        <row r="534">
          <cell r="D534">
            <v>43419</v>
          </cell>
          <cell r="E534">
            <v>80692.347999999998</v>
          </cell>
          <cell r="F534">
            <v>0</v>
          </cell>
          <cell r="G534">
            <v>80692.347999999998</v>
          </cell>
          <cell r="H534">
            <v>23073.445749999981</v>
          </cell>
          <cell r="I534">
            <v>3.4971953853056417</v>
          </cell>
          <cell r="J534">
            <v>158146.36066839722</v>
          </cell>
          <cell r="K534">
            <v>0.51023841243616397</v>
          </cell>
          <cell r="L534">
            <v>30</v>
          </cell>
          <cell r="M534">
            <v>206.99536392147988</v>
          </cell>
        </row>
        <row r="535">
          <cell r="D535">
            <v>43420</v>
          </cell>
          <cell r="E535">
            <v>88423.959000000003</v>
          </cell>
          <cell r="F535">
            <v>0</v>
          </cell>
          <cell r="G535">
            <v>88423.959000000003</v>
          </cell>
          <cell r="H535">
            <v>23073.445749999981</v>
          </cell>
          <cell r="I535">
            <v>3.8322823542729885</v>
          </cell>
          <cell r="J535">
            <v>158146.36066839722</v>
          </cell>
          <cell r="K535">
            <v>0.55912737179838234</v>
          </cell>
          <cell r="L535">
            <v>30</v>
          </cell>
          <cell r="M535">
            <v>206.99536392147988</v>
          </cell>
        </row>
        <row r="536">
          <cell r="D536">
            <v>43421</v>
          </cell>
          <cell r="E536">
            <v>109631.667</v>
          </cell>
          <cell r="F536">
            <v>7.3</v>
          </cell>
          <cell r="G536">
            <v>109638.967</v>
          </cell>
          <cell r="H536">
            <v>23073.445749999981</v>
          </cell>
          <cell r="I536">
            <v>4.7517379150012777</v>
          </cell>
          <cell r="J536">
            <v>158146.36066839722</v>
          </cell>
          <cell r="K536">
            <v>0.69327530862308007</v>
          </cell>
          <cell r="L536">
            <v>30</v>
          </cell>
          <cell r="M536">
            <v>206.99536392147988</v>
          </cell>
        </row>
        <row r="537">
          <cell r="D537">
            <v>43422</v>
          </cell>
          <cell r="E537">
            <v>171626.26800000001</v>
          </cell>
          <cell r="F537">
            <v>14.2</v>
          </cell>
          <cell r="G537">
            <v>171640.46800000002</v>
          </cell>
          <cell r="H537">
            <v>23073.445749999981</v>
          </cell>
          <cell r="I537">
            <v>7.4388745339434257</v>
          </cell>
          <cell r="J537">
            <v>158146.36066839722</v>
          </cell>
          <cell r="K537">
            <v>1.0853267016361974</v>
          </cell>
          <cell r="L537">
            <v>30</v>
          </cell>
          <cell r="M537">
            <v>206.99536392147988</v>
          </cell>
        </row>
        <row r="538">
          <cell r="D538">
            <v>43423</v>
          </cell>
          <cell r="E538">
            <v>63563.14</v>
          </cell>
          <cell r="F538">
            <v>14.3</v>
          </cell>
          <cell r="G538">
            <v>63577.440000000002</v>
          </cell>
          <cell r="H538">
            <v>23073.445749999981</v>
          </cell>
          <cell r="I538">
            <v>2.7554376008186838</v>
          </cell>
          <cell r="J538">
            <v>158146.36066839722</v>
          </cell>
          <cell r="K538">
            <v>0.40201645950809944</v>
          </cell>
          <cell r="L538">
            <v>30</v>
          </cell>
          <cell r="M538">
            <v>206.99536392147988</v>
          </cell>
        </row>
        <row r="539">
          <cell r="D539">
            <v>43424</v>
          </cell>
          <cell r="E539">
            <v>130274.47500000001</v>
          </cell>
          <cell r="F539">
            <v>1.5</v>
          </cell>
          <cell r="G539">
            <v>130275.97500000001</v>
          </cell>
          <cell r="H539">
            <v>23073.445749999981</v>
          </cell>
          <cell r="I539">
            <v>5.6461430343580181</v>
          </cell>
          <cell r="J539">
            <v>158146.36066839722</v>
          </cell>
          <cell r="K539">
            <v>0.82376840320191691</v>
          </cell>
          <cell r="L539">
            <v>30</v>
          </cell>
          <cell r="M539">
            <v>206.99536392147988</v>
          </cell>
        </row>
        <row r="540">
          <cell r="D540">
            <v>43425</v>
          </cell>
          <cell r="E540">
            <v>156323.63500000001</v>
          </cell>
          <cell r="F540">
            <v>0</v>
          </cell>
          <cell r="G540">
            <v>156323.63500000001</v>
          </cell>
          <cell r="H540">
            <v>23073.445749999981</v>
          </cell>
          <cell r="I540">
            <v>6.7750450753546483</v>
          </cell>
          <cell r="J540">
            <v>158146.36066839722</v>
          </cell>
          <cell r="K540">
            <v>0.98847443810471791</v>
          </cell>
          <cell r="L540">
            <v>30</v>
          </cell>
          <cell r="M540">
            <v>206.99536392147988</v>
          </cell>
        </row>
        <row r="541">
          <cell r="D541">
            <v>43426</v>
          </cell>
          <cell r="E541">
            <v>131400.462</v>
          </cell>
          <cell r="F541">
            <v>137.1</v>
          </cell>
          <cell r="G541">
            <v>131537.56200000001</v>
          </cell>
          <cell r="H541">
            <v>23073.445749999981</v>
          </cell>
          <cell r="I541">
            <v>5.7008200433175489</v>
          </cell>
          <cell r="J541">
            <v>158146.36066839722</v>
          </cell>
          <cell r="K541">
            <v>0.83174574137566915</v>
          </cell>
          <cell r="L541">
            <v>30</v>
          </cell>
          <cell r="M541">
            <v>206.99536392147988</v>
          </cell>
        </row>
        <row r="542">
          <cell r="D542">
            <v>43427</v>
          </cell>
          <cell r="E542">
            <v>134386.149</v>
          </cell>
          <cell r="F542">
            <v>9.3000000000000007</v>
          </cell>
          <cell r="G542">
            <v>134395.44899999999</v>
          </cell>
          <cell r="H542">
            <v>23073.445749999981</v>
          </cell>
          <cell r="I542">
            <v>5.8246804771237999</v>
          </cell>
          <cell r="J542">
            <v>158146.36066839722</v>
          </cell>
          <cell r="K542">
            <v>0.84981689386960757</v>
          </cell>
          <cell r="L542">
            <v>30</v>
          </cell>
          <cell r="M542">
            <v>206.99536392147988</v>
          </cell>
        </row>
        <row r="543">
          <cell r="D543">
            <v>43428</v>
          </cell>
          <cell r="E543">
            <v>157537.02299999999</v>
          </cell>
          <cell r="F543">
            <v>37.799999999999997</v>
          </cell>
          <cell r="G543">
            <v>157574.82299999997</v>
          </cell>
          <cell r="H543">
            <v>23073.445749999981</v>
          </cell>
          <cell r="I543">
            <v>6.8292713930688098</v>
          </cell>
          <cell r="J543">
            <v>158146.36066839722</v>
          </cell>
          <cell r="K543">
            <v>0.99638602073432692</v>
          </cell>
          <cell r="L543">
            <v>30</v>
          </cell>
          <cell r="M543">
            <v>206.99536392147988</v>
          </cell>
        </row>
        <row r="544">
          <cell r="D544">
            <v>43429</v>
          </cell>
          <cell r="E544">
            <v>190030.913</v>
          </cell>
          <cell r="F544">
            <v>1.7</v>
          </cell>
          <cell r="G544">
            <v>190032.61300000001</v>
          </cell>
          <cell r="H544">
            <v>23073.445749999981</v>
          </cell>
          <cell r="I544">
            <v>8.2359875962609603</v>
          </cell>
          <cell r="J544">
            <v>158146.36066839722</v>
          </cell>
          <cell r="K544">
            <v>1.2016249517019375</v>
          </cell>
          <cell r="L544">
            <v>30</v>
          </cell>
          <cell r="M544">
            <v>206.99536392147988</v>
          </cell>
        </row>
        <row r="545">
          <cell r="D545">
            <v>43430</v>
          </cell>
          <cell r="E545">
            <v>252846.19200000001</v>
          </cell>
          <cell r="F545">
            <v>0</v>
          </cell>
          <cell r="G545">
            <v>252846.19200000001</v>
          </cell>
          <cell r="H545">
            <v>23073.445749999981</v>
          </cell>
          <cell r="I545">
            <v>10.958319565251767</v>
          </cell>
          <cell r="J545">
            <v>158146.36066839722</v>
          </cell>
          <cell r="K545">
            <v>1.5988113221914115</v>
          </cell>
          <cell r="L545">
            <v>30</v>
          </cell>
          <cell r="M545">
            <v>206.99536392147988</v>
          </cell>
        </row>
        <row r="546">
          <cell r="D546">
            <v>43431</v>
          </cell>
          <cell r="E546">
            <v>168108.89</v>
          </cell>
          <cell r="F546">
            <v>19.100000000000001</v>
          </cell>
          <cell r="G546">
            <v>168127.99000000002</v>
          </cell>
          <cell r="H546">
            <v>23073.445749999981</v>
          </cell>
          <cell r="I546">
            <v>7.2866442152447108</v>
          </cell>
          <cell r="J546">
            <v>158146.36066839722</v>
          </cell>
          <cell r="K546">
            <v>1.0631164023592827</v>
          </cell>
          <cell r="L546">
            <v>30</v>
          </cell>
          <cell r="M546">
            <v>206.99536392147988</v>
          </cell>
        </row>
        <row r="547">
          <cell r="D547">
            <v>43432</v>
          </cell>
          <cell r="E547">
            <v>137150.856</v>
          </cell>
          <cell r="F547">
            <v>5.5</v>
          </cell>
          <cell r="G547">
            <v>137156.356</v>
          </cell>
          <cell r="H547">
            <v>23073.445749999981</v>
          </cell>
          <cell r="I547">
            <v>5.9443378109227627</v>
          </cell>
          <cell r="J547">
            <v>158146.36066839722</v>
          </cell>
          <cell r="K547">
            <v>0.86727481695004505</v>
          </cell>
          <cell r="L547">
            <v>30</v>
          </cell>
          <cell r="M547">
            <v>206.99536392147988</v>
          </cell>
        </row>
        <row r="548">
          <cell r="D548">
            <v>43433</v>
          </cell>
          <cell r="E548">
            <v>124776.90399999999</v>
          </cell>
          <cell r="F548">
            <v>0.3</v>
          </cell>
          <cell r="G548">
            <v>124777.204</v>
          </cell>
          <cell r="H548">
            <v>23073.445749999981</v>
          </cell>
          <cell r="I548">
            <v>5.4078270472454291</v>
          </cell>
          <cell r="J548">
            <v>158146.36066839722</v>
          </cell>
          <cell r="K548">
            <v>0.78899826384012728</v>
          </cell>
          <cell r="L548">
            <v>30</v>
          </cell>
          <cell r="M548">
            <v>206.99536392147988</v>
          </cell>
        </row>
        <row r="549">
          <cell r="D549">
            <v>43434</v>
          </cell>
          <cell r="E549">
            <v>168519.79800000001</v>
          </cell>
          <cell r="F549">
            <v>0</v>
          </cell>
          <cell r="G549">
            <v>168519.79800000001</v>
          </cell>
          <cell r="H549">
            <v>23073.445749999981</v>
          </cell>
          <cell r="I549">
            <v>7.3036251206649601</v>
          </cell>
          <cell r="J549">
            <v>158146.36066839722</v>
          </cell>
          <cell r="K549">
            <v>1.0655939048344838</v>
          </cell>
          <cell r="L549">
            <v>30</v>
          </cell>
          <cell r="M549">
            <v>206.99536392147988</v>
          </cell>
        </row>
        <row r="550">
          <cell r="D550">
            <v>43435</v>
          </cell>
          <cell r="E550">
            <v>187229.51300000001</v>
          </cell>
          <cell r="F550">
            <v>13</v>
          </cell>
          <cell r="G550">
            <v>187242.51300000001</v>
          </cell>
          <cell r="H550">
            <v>23073.445749999981</v>
          </cell>
          <cell r="I550">
            <v>8.1150650418132777</v>
          </cell>
          <cell r="J550">
            <v>155609.11831734324</v>
          </cell>
          <cell r="K550">
            <v>1.2032875388326849</v>
          </cell>
          <cell r="L550">
            <v>31</v>
          </cell>
          <cell r="M550">
            <v>210.4635529019603</v>
          </cell>
        </row>
        <row r="551">
          <cell r="D551">
            <v>43436</v>
          </cell>
          <cell r="E551">
            <v>204315.43400000001</v>
          </cell>
          <cell r="F551">
            <v>0</v>
          </cell>
          <cell r="G551">
            <v>204315.43400000001</v>
          </cell>
          <cell r="H551">
            <v>23073.445749999981</v>
          </cell>
          <cell r="I551">
            <v>8.8550031154319537</v>
          </cell>
          <cell r="J551">
            <v>155609.11831734324</v>
          </cell>
          <cell r="K551">
            <v>1.3130042519958696</v>
          </cell>
          <cell r="L551">
            <v>31</v>
          </cell>
          <cell r="M551">
            <v>210.4635529019603</v>
          </cell>
        </row>
        <row r="552">
          <cell r="D552">
            <v>43437</v>
          </cell>
          <cell r="E552">
            <v>143320.91699999999</v>
          </cell>
          <cell r="F552">
            <v>0</v>
          </cell>
          <cell r="G552">
            <v>143320.91699999999</v>
          </cell>
          <cell r="H552">
            <v>23073.445749999981</v>
          </cell>
          <cell r="I552">
            <v>6.2115090460643536</v>
          </cell>
          <cell r="J552">
            <v>155609.11831734324</v>
          </cell>
          <cell r="K552">
            <v>0.92103161144912371</v>
          </cell>
          <cell r="L552">
            <v>31</v>
          </cell>
          <cell r="M552">
            <v>210.4635529019603</v>
          </cell>
        </row>
        <row r="553">
          <cell r="D553">
            <v>43438</v>
          </cell>
          <cell r="E553">
            <v>47188.665999999997</v>
          </cell>
          <cell r="F553">
            <v>0</v>
          </cell>
          <cell r="G553">
            <v>47188.665999999997</v>
          </cell>
          <cell r="H553">
            <v>23073.445749999981</v>
          </cell>
          <cell r="I553">
            <v>2.0451503651118097</v>
          </cell>
          <cell r="J553">
            <v>155609.11831734324</v>
          </cell>
          <cell r="K553">
            <v>0.3032512908643647</v>
          </cell>
          <cell r="L553">
            <v>31</v>
          </cell>
          <cell r="M553">
            <v>210.4635529019603</v>
          </cell>
        </row>
        <row r="554">
          <cell r="D554">
            <v>43439</v>
          </cell>
          <cell r="E554">
            <v>111858.443</v>
          </cell>
          <cell r="F554">
            <v>0</v>
          </cell>
          <cell r="G554">
            <v>111858.443</v>
          </cell>
          <cell r="H554">
            <v>23073.445749999981</v>
          </cell>
          <cell r="I554">
            <v>4.8479297029140129</v>
          </cell>
          <cell r="J554">
            <v>155609.11831734324</v>
          </cell>
          <cell r="K554">
            <v>0.71884247022003045</v>
          </cell>
          <cell r="L554">
            <v>31</v>
          </cell>
          <cell r="M554">
            <v>210.4635529019603</v>
          </cell>
        </row>
        <row r="555">
          <cell r="D555">
            <v>43440</v>
          </cell>
          <cell r="E555">
            <v>119203.68700000001</v>
          </cell>
          <cell r="F555">
            <v>0</v>
          </cell>
          <cell r="G555">
            <v>119203.68700000001</v>
          </cell>
          <cell r="H555">
            <v>23073.445749999981</v>
          </cell>
          <cell r="I555">
            <v>5.1662715786609423</v>
          </cell>
          <cell r="J555">
            <v>155609.11831734324</v>
          </cell>
          <cell r="K555">
            <v>0.76604564236975237</v>
          </cell>
          <cell r="L555">
            <v>31</v>
          </cell>
          <cell r="M555">
            <v>210.4635529019603</v>
          </cell>
        </row>
        <row r="556">
          <cell r="D556">
            <v>43441</v>
          </cell>
          <cell r="E556">
            <v>161216.67199999999</v>
          </cell>
          <cell r="F556">
            <v>0</v>
          </cell>
          <cell r="G556">
            <v>161216.67199999999</v>
          </cell>
          <cell r="H556">
            <v>23073.445749999981</v>
          </cell>
          <cell r="I556">
            <v>6.987108633308492</v>
          </cell>
          <cell r="J556">
            <v>155609.11831734324</v>
          </cell>
          <cell r="K556">
            <v>1.0360361509871223</v>
          </cell>
          <cell r="L556">
            <v>31</v>
          </cell>
          <cell r="M556">
            <v>210.4635529019603</v>
          </cell>
        </row>
        <row r="557">
          <cell r="D557">
            <v>43442</v>
          </cell>
          <cell r="E557">
            <v>153100.386</v>
          </cell>
          <cell r="F557">
            <v>0</v>
          </cell>
          <cell r="G557">
            <v>153100.386</v>
          </cell>
          <cell r="H557">
            <v>23073.445749999981</v>
          </cell>
          <cell r="I557">
            <v>6.6353499021705558</v>
          </cell>
          <cell r="J557">
            <v>155609.11831734324</v>
          </cell>
          <cell r="K557">
            <v>0.98387798642861646</v>
          </cell>
          <cell r="L557">
            <v>31</v>
          </cell>
          <cell r="M557">
            <v>210.4635529019603</v>
          </cell>
        </row>
        <row r="558">
          <cell r="D558">
            <v>43443</v>
          </cell>
          <cell r="E558">
            <v>148127.74900000001</v>
          </cell>
          <cell r="F558">
            <v>0</v>
          </cell>
          <cell r="G558">
            <v>148127.74900000001</v>
          </cell>
          <cell r="H558">
            <v>23073.445749999981</v>
          </cell>
          <cell r="I558">
            <v>6.4198364910451282</v>
          </cell>
          <cell r="J558">
            <v>155609.11831734324</v>
          </cell>
          <cell r="K558">
            <v>0.95192203774276252</v>
          </cell>
          <cell r="L558">
            <v>31</v>
          </cell>
          <cell r="M558">
            <v>210.4635529019603</v>
          </cell>
        </row>
        <row r="559">
          <cell r="D559">
            <v>43444</v>
          </cell>
          <cell r="E559">
            <v>99432.706999999995</v>
          </cell>
          <cell r="F559">
            <v>0</v>
          </cell>
          <cell r="G559">
            <v>99432.706999999995</v>
          </cell>
          <cell r="H559">
            <v>23073.445749999981</v>
          </cell>
          <cell r="I559">
            <v>4.3093999950137523</v>
          </cell>
          <cell r="J559">
            <v>155609.11831734324</v>
          </cell>
          <cell r="K559">
            <v>0.63899023447469683</v>
          </cell>
          <cell r="L559">
            <v>31</v>
          </cell>
          <cell r="M559">
            <v>210.4635529019603</v>
          </cell>
        </row>
        <row r="560">
          <cell r="D560">
            <v>43445</v>
          </cell>
          <cell r="E560">
            <v>69108.035000000003</v>
          </cell>
          <cell r="F560">
            <v>0</v>
          </cell>
          <cell r="G560">
            <v>69108.035000000003</v>
          </cell>
          <cell r="H560">
            <v>23073.445749999981</v>
          </cell>
          <cell r="I560">
            <v>2.9951328357620821</v>
          </cell>
          <cell r="J560">
            <v>155609.11831734324</v>
          </cell>
          <cell r="K560">
            <v>0.44411301694457095</v>
          </cell>
          <cell r="L560">
            <v>31</v>
          </cell>
          <cell r="M560">
            <v>210.4635529019603</v>
          </cell>
        </row>
        <row r="561">
          <cell r="D561">
            <v>43446</v>
          </cell>
          <cell r="E561">
            <v>122329.8</v>
          </cell>
          <cell r="F561">
            <v>7.8</v>
          </cell>
          <cell r="G561">
            <v>122337.60000000001</v>
          </cell>
          <cell r="H561">
            <v>23073.445749999981</v>
          </cell>
          <cell r="I561">
            <v>5.3020949417578906</v>
          </cell>
          <cell r="J561">
            <v>155609.11831734324</v>
          </cell>
          <cell r="K561">
            <v>0.78618529121480796</v>
          </cell>
          <cell r="L561">
            <v>31</v>
          </cell>
          <cell r="M561">
            <v>210.4635529019603</v>
          </cell>
        </row>
        <row r="562">
          <cell r="D562">
            <v>43447</v>
          </cell>
          <cell r="E562">
            <v>287117.72899999999</v>
          </cell>
          <cell r="F562">
            <v>0</v>
          </cell>
          <cell r="G562">
            <v>287117.72899999999</v>
          </cell>
          <cell r="H562">
            <v>23073.445749999981</v>
          </cell>
          <cell r="I562">
            <v>12.443643316690149</v>
          </cell>
          <cell r="J562">
            <v>155609.11831734324</v>
          </cell>
          <cell r="K562">
            <v>1.8451214948372316</v>
          </cell>
          <cell r="L562">
            <v>31</v>
          </cell>
          <cell r="M562">
            <v>210.4635529019603</v>
          </cell>
        </row>
        <row r="563">
          <cell r="D563">
            <v>43448</v>
          </cell>
          <cell r="E563">
            <v>259629.36300000001</v>
          </cell>
          <cell r="F563">
            <v>0</v>
          </cell>
          <cell r="G563">
            <v>259629.36300000001</v>
          </cell>
          <cell r="H563">
            <v>23073.445749999981</v>
          </cell>
          <cell r="I563">
            <v>11.25230127364051</v>
          </cell>
          <cell r="J563">
            <v>155609.11831734324</v>
          </cell>
          <cell r="K563">
            <v>1.6684713968401383</v>
          </cell>
          <cell r="L563">
            <v>31</v>
          </cell>
          <cell r="M563">
            <v>210.4635529019603</v>
          </cell>
        </row>
        <row r="564">
          <cell r="D564">
            <v>43449</v>
          </cell>
          <cell r="E564">
            <v>242216.644</v>
          </cell>
          <cell r="F564">
            <v>135.9</v>
          </cell>
          <cell r="G564">
            <v>242352.54399999999</v>
          </cell>
          <cell r="H564">
            <v>23073.445749999981</v>
          </cell>
          <cell r="I564">
            <v>10.503526288439177</v>
          </cell>
          <cell r="J564">
            <v>155609.11831734324</v>
          </cell>
          <cell r="K564">
            <v>1.5574443620055449</v>
          </cell>
          <cell r="L564">
            <v>31</v>
          </cell>
          <cell r="M564">
            <v>210.4635529019603</v>
          </cell>
        </row>
        <row r="565">
          <cell r="D565">
            <v>43450</v>
          </cell>
          <cell r="E565">
            <v>279941.19699999999</v>
          </cell>
          <cell r="F565">
            <v>179.8</v>
          </cell>
          <cell r="G565">
            <v>280120.99699999997</v>
          </cell>
          <cell r="H565">
            <v>23073.445749999981</v>
          </cell>
          <cell r="I565">
            <v>12.140405903613257</v>
          </cell>
          <cell r="J565">
            <v>155609.11831734324</v>
          </cell>
          <cell r="K565">
            <v>1.8001579857854604</v>
          </cell>
          <cell r="L565">
            <v>31</v>
          </cell>
          <cell r="M565">
            <v>210.4635529019603</v>
          </cell>
        </row>
        <row r="566">
          <cell r="D566">
            <v>43451</v>
          </cell>
          <cell r="E566">
            <v>151230.571</v>
          </cell>
          <cell r="F566">
            <v>0</v>
          </cell>
          <cell r="G566">
            <v>151230.571</v>
          </cell>
          <cell r="H566">
            <v>23073.445749999981</v>
          </cell>
          <cell r="I566">
            <v>6.5543123744315528</v>
          </cell>
          <cell r="J566">
            <v>155609.11831734324</v>
          </cell>
          <cell r="K566">
            <v>0.97186188467173373</v>
          </cell>
          <cell r="L566">
            <v>31</v>
          </cell>
          <cell r="M566">
            <v>210.4635529019603</v>
          </cell>
        </row>
        <row r="567">
          <cell r="D567">
            <v>43452</v>
          </cell>
          <cell r="E567">
            <v>212463.073</v>
          </cell>
          <cell r="F567">
            <v>19</v>
          </cell>
          <cell r="G567">
            <v>212482.073</v>
          </cell>
          <cell r="H567">
            <v>23073.445749999981</v>
          </cell>
          <cell r="I567">
            <v>9.208944138740101</v>
          </cell>
          <cell r="J567">
            <v>155609.11831734324</v>
          </cell>
          <cell r="K567">
            <v>1.3654860029903406</v>
          </cell>
          <cell r="L567">
            <v>31</v>
          </cell>
          <cell r="M567">
            <v>210.4635529019603</v>
          </cell>
        </row>
        <row r="568">
          <cell r="D568">
            <v>43453</v>
          </cell>
          <cell r="E568">
            <v>208617.83100000001</v>
          </cell>
          <cell r="F568">
            <v>0</v>
          </cell>
          <cell r="G568">
            <v>208617.83100000001</v>
          </cell>
          <cell r="H568">
            <v>23073.445749999981</v>
          </cell>
          <cell r="I568">
            <v>9.0414684161337355</v>
          </cell>
          <cell r="J568">
            <v>155609.11831734324</v>
          </cell>
          <cell r="K568">
            <v>1.3406529980752981</v>
          </cell>
          <cell r="L568">
            <v>31</v>
          </cell>
          <cell r="M568">
            <v>210.4635529019603</v>
          </cell>
        </row>
        <row r="569">
          <cell r="D569">
            <v>43454</v>
          </cell>
          <cell r="E569">
            <v>146208.32500000001</v>
          </cell>
          <cell r="F569">
            <v>0</v>
          </cell>
          <cell r="G569">
            <v>146208.32500000001</v>
          </cell>
          <cell r="H569">
            <v>23073.445749999981</v>
          </cell>
          <cell r="I569">
            <v>6.3366489159947053</v>
          </cell>
          <cell r="J569">
            <v>155609.11831734324</v>
          </cell>
          <cell r="K569">
            <v>0.93958713076073341</v>
          </cell>
          <cell r="L569">
            <v>31</v>
          </cell>
          <cell r="M569">
            <v>210.4635529019603</v>
          </cell>
        </row>
        <row r="570">
          <cell r="D570">
            <v>43455</v>
          </cell>
          <cell r="E570">
            <v>176131.772</v>
          </cell>
          <cell r="F570">
            <v>1.7</v>
          </cell>
          <cell r="G570">
            <v>176133.47200000001</v>
          </cell>
          <cell r="H570">
            <v>23073.445749999981</v>
          </cell>
          <cell r="I570">
            <v>7.633600716095911</v>
          </cell>
          <cell r="J570">
            <v>155609.11831734324</v>
          </cell>
          <cell r="K570">
            <v>1.1318968573602493</v>
          </cell>
          <cell r="L570">
            <v>31</v>
          </cell>
          <cell r="M570">
            <v>210.4635529019603</v>
          </cell>
        </row>
        <row r="571">
          <cell r="D571">
            <v>43456</v>
          </cell>
          <cell r="E571">
            <v>100028.24099999999</v>
          </cell>
          <cell r="F571">
            <v>0</v>
          </cell>
          <cell r="G571">
            <v>100028.24099999999</v>
          </cell>
          <cell r="H571">
            <v>23073.445749999981</v>
          </cell>
          <cell r="I571">
            <v>4.3352103575600571</v>
          </cell>
          <cell r="J571">
            <v>155609.11831734324</v>
          </cell>
          <cell r="K571">
            <v>0.64281734953350389</v>
          </cell>
          <cell r="L571">
            <v>31</v>
          </cell>
          <cell r="M571">
            <v>210.4635529019603</v>
          </cell>
        </row>
        <row r="572">
          <cell r="D572">
            <v>43457</v>
          </cell>
          <cell r="E572">
            <v>55557.519</v>
          </cell>
          <cell r="F572">
            <v>0</v>
          </cell>
          <cell r="G572">
            <v>55557.519</v>
          </cell>
          <cell r="H572">
            <v>23073.445749999981</v>
          </cell>
          <cell r="I572">
            <v>2.4078553156716977</v>
          </cell>
          <cell r="J572">
            <v>155609.11831734324</v>
          </cell>
          <cell r="K572">
            <v>0.3570325415423159</v>
          </cell>
          <cell r="L572">
            <v>31</v>
          </cell>
          <cell r="M572">
            <v>210.4635529019603</v>
          </cell>
        </row>
        <row r="573">
          <cell r="D573">
            <v>43458</v>
          </cell>
          <cell r="E573">
            <v>46125.858999999997</v>
          </cell>
          <cell r="F573">
            <v>0</v>
          </cell>
          <cell r="G573">
            <v>46125.858999999997</v>
          </cell>
          <cell r="H573">
            <v>23073.445749999981</v>
          </cell>
          <cell r="I573">
            <v>1.9990884543111658</v>
          </cell>
          <cell r="J573">
            <v>155609.11831734324</v>
          </cell>
          <cell r="K573">
            <v>0.29642131193065885</v>
          </cell>
          <cell r="L573">
            <v>31</v>
          </cell>
          <cell r="M573">
            <v>210.4635529019603</v>
          </cell>
        </row>
        <row r="574">
          <cell r="D574">
            <v>43459</v>
          </cell>
          <cell r="E574">
            <v>47273.983999999997</v>
          </cell>
          <cell r="F574">
            <v>0</v>
          </cell>
          <cell r="G574">
            <v>47273.983999999997</v>
          </cell>
          <cell r="H574">
            <v>23073.445749999981</v>
          </cell>
          <cell r="I574">
            <v>2.048848035625543</v>
          </cell>
          <cell r="J574">
            <v>155609.11831734324</v>
          </cell>
          <cell r="K574">
            <v>0.3037995749297368</v>
          </cell>
          <cell r="L574">
            <v>31</v>
          </cell>
          <cell r="M574">
            <v>210.4635529019603</v>
          </cell>
        </row>
        <row r="575">
          <cell r="D575">
            <v>43460</v>
          </cell>
          <cell r="E575">
            <v>51143.438000000002</v>
          </cell>
          <cell r="F575">
            <v>0</v>
          </cell>
          <cell r="G575">
            <v>51143.438000000002</v>
          </cell>
          <cell r="H575">
            <v>23073.445749999981</v>
          </cell>
          <cell r="I575">
            <v>2.2165496456028917</v>
          </cell>
          <cell r="J575">
            <v>155609.11831734324</v>
          </cell>
          <cell r="K575">
            <v>0.32866607402594522</v>
          </cell>
          <cell r="L575">
            <v>31</v>
          </cell>
          <cell r="M575">
            <v>210.4635529019603</v>
          </cell>
        </row>
        <row r="576">
          <cell r="D576">
            <v>43461</v>
          </cell>
          <cell r="E576">
            <v>26286.678</v>
          </cell>
          <cell r="F576">
            <v>0</v>
          </cell>
          <cell r="G576">
            <v>26286.678</v>
          </cell>
          <cell r="H576">
            <v>23073.445749999981</v>
          </cell>
          <cell r="I576">
            <v>1.1392610486017254</v>
          </cell>
          <cell r="J576">
            <v>155609.11831734324</v>
          </cell>
          <cell r="K576">
            <v>0.16892761995085637</v>
          </cell>
          <cell r="L576">
            <v>31</v>
          </cell>
          <cell r="M576">
            <v>210.4635529019603</v>
          </cell>
        </row>
        <row r="577">
          <cell r="D577">
            <v>43462</v>
          </cell>
          <cell r="E577">
            <v>92611.327999999994</v>
          </cell>
          <cell r="F577">
            <v>0.2</v>
          </cell>
          <cell r="G577">
            <v>92611.527999999991</v>
          </cell>
          <cell r="H577">
            <v>23073.445749999981</v>
          </cell>
          <cell r="I577">
            <v>4.0137710250754406</v>
          </cell>
          <cell r="J577">
            <v>155609.11831734324</v>
          </cell>
          <cell r="K577">
            <v>0.5951548919590407</v>
          </cell>
          <cell r="L577">
            <v>31</v>
          </cell>
          <cell r="M577">
            <v>210.4635529019603</v>
          </cell>
        </row>
        <row r="578">
          <cell r="D578">
            <v>43463</v>
          </cell>
          <cell r="E578">
            <v>173986.87100000001</v>
          </cell>
          <cell r="F578">
            <v>0</v>
          </cell>
          <cell r="G578">
            <v>173986.87100000001</v>
          </cell>
          <cell r="H578">
            <v>23173.095749999982</v>
          </cell>
          <cell r="I578">
            <v>7.5081410303153024</v>
          </cell>
          <cell r="J578">
            <v>155609.11831734324</v>
          </cell>
          <cell r="K578">
            <v>1.1181020295043245</v>
          </cell>
          <cell r="L578">
            <v>31</v>
          </cell>
          <cell r="M578">
            <v>210.4635529019603</v>
          </cell>
        </row>
        <row r="579">
          <cell r="D579">
            <v>43464</v>
          </cell>
          <cell r="E579">
            <v>119932.91099999999</v>
          </cell>
          <cell r="F579">
            <v>0</v>
          </cell>
          <cell r="G579">
            <v>119932.91099999999</v>
          </cell>
          <cell r="H579">
            <v>23173.095749999982</v>
          </cell>
          <cell r="I579">
            <v>5.1755239046988395</v>
          </cell>
          <cell r="J579">
            <v>155609.11831734324</v>
          </cell>
          <cell r="K579">
            <v>0.77073189731345593</v>
          </cell>
          <cell r="L579">
            <v>31</v>
          </cell>
          <cell r="M579">
            <v>210.4635529019603</v>
          </cell>
        </row>
        <row r="580">
          <cell r="D580">
            <v>43465</v>
          </cell>
          <cell r="E580">
            <v>76098.028999999995</v>
          </cell>
          <cell r="F580">
            <v>0</v>
          </cell>
          <cell r="G580">
            <v>76098.028999999995</v>
          </cell>
          <cell r="H580">
            <v>23173.093999999983</v>
          </cell>
          <cell r="I580">
            <v>3.2838959268883152</v>
          </cell>
          <cell r="J580">
            <v>155609.11831734324</v>
          </cell>
          <cell r="K580">
            <v>0.48903322519191073</v>
          </cell>
          <cell r="L580">
            <v>31</v>
          </cell>
          <cell r="M580">
            <v>210.4635529019603</v>
          </cell>
        </row>
        <row r="581">
          <cell r="D581">
            <v>43466</v>
          </cell>
          <cell r="E581">
            <v>77680.013000000006</v>
          </cell>
          <cell r="F581">
            <v>0</v>
          </cell>
          <cell r="G581">
            <v>77680.013000000006</v>
          </cell>
          <cell r="H581">
            <v>23173.093999999983</v>
          </cell>
          <cell r="I581">
            <v>3.3521640657911309</v>
          </cell>
          <cell r="J581">
            <v>169460.91973471947</v>
          </cell>
          <cell r="K581">
            <v>0.45839485069243829</v>
          </cell>
          <cell r="L581">
            <v>31</v>
          </cell>
          <cell r="M581">
            <v>226.69776041888525</v>
          </cell>
        </row>
        <row r="582">
          <cell r="D582">
            <v>43467</v>
          </cell>
          <cell r="E582">
            <v>194507.772</v>
          </cell>
          <cell r="F582">
            <v>0</v>
          </cell>
          <cell r="G582">
            <v>194507.772</v>
          </cell>
          <cell r="H582">
            <v>23173.093999999983</v>
          </cell>
          <cell r="I582">
            <v>8.3936901995046558</v>
          </cell>
          <cell r="J582">
            <v>169460.91973471947</v>
          </cell>
          <cell r="K582">
            <v>1.1478031177010595</v>
          </cell>
          <cell r="L582">
            <v>31</v>
          </cell>
          <cell r="M582">
            <v>226.69776041888525</v>
          </cell>
        </row>
        <row r="583">
          <cell r="D583">
            <v>43468</v>
          </cell>
          <cell r="E583">
            <v>109405.705</v>
          </cell>
          <cell r="F583">
            <v>0</v>
          </cell>
          <cell r="G583">
            <v>109405.705</v>
          </cell>
          <cell r="H583">
            <v>23173.093999999983</v>
          </cell>
          <cell r="I583">
            <v>4.7212385622739923</v>
          </cell>
          <cell r="J583">
            <v>169460.91973471947</v>
          </cell>
          <cell r="K583">
            <v>0.64561023964267295</v>
          </cell>
          <cell r="L583">
            <v>31</v>
          </cell>
          <cell r="M583">
            <v>226.69776041888525</v>
          </cell>
        </row>
        <row r="584">
          <cell r="D584">
            <v>43469</v>
          </cell>
          <cell r="E584">
            <v>79098.774000000005</v>
          </cell>
          <cell r="F584">
            <v>0</v>
          </cell>
          <cell r="G584">
            <v>79098.774000000005</v>
          </cell>
          <cell r="H584">
            <v>23173.093999999983</v>
          </cell>
          <cell r="I584">
            <v>3.4133885617518342</v>
          </cell>
          <cell r="J584">
            <v>169460.91973471947</v>
          </cell>
          <cell r="K584">
            <v>0.46676705239074717</v>
          </cell>
          <cell r="L584">
            <v>31</v>
          </cell>
          <cell r="M584">
            <v>226.69776041888525</v>
          </cell>
        </row>
        <row r="585">
          <cell r="D585">
            <v>43470</v>
          </cell>
          <cell r="E585">
            <v>116074.12699999999</v>
          </cell>
          <cell r="F585">
            <v>0</v>
          </cell>
          <cell r="G585">
            <v>116074.12699999999</v>
          </cell>
          <cell r="H585">
            <v>23173.093999999983</v>
          </cell>
          <cell r="I585">
            <v>5.0090042788416635</v>
          </cell>
          <cell r="J585">
            <v>169460.91973471947</v>
          </cell>
          <cell r="K585">
            <v>0.6849610351561104</v>
          </cell>
          <cell r="L585">
            <v>31</v>
          </cell>
          <cell r="M585">
            <v>226.69776041888525</v>
          </cell>
        </row>
        <row r="586">
          <cell r="D586">
            <v>43471</v>
          </cell>
          <cell r="E586">
            <v>163615.90700000001</v>
          </cell>
          <cell r="F586">
            <v>0.3</v>
          </cell>
          <cell r="G586">
            <v>163616.20699999999</v>
          </cell>
          <cell r="H586">
            <v>23173.093999999983</v>
          </cell>
          <cell r="I586">
            <v>7.0606111984873543</v>
          </cell>
          <cell r="J586">
            <v>169460.91973471947</v>
          </cell>
          <cell r="K586">
            <v>0.96550996687691171</v>
          </cell>
          <cell r="L586">
            <v>31</v>
          </cell>
          <cell r="M586">
            <v>226.69776041888525</v>
          </cell>
        </row>
        <row r="587">
          <cell r="D587">
            <v>43472</v>
          </cell>
          <cell r="E587">
            <v>161267.573</v>
          </cell>
          <cell r="F587">
            <v>0</v>
          </cell>
          <cell r="G587">
            <v>161267.573</v>
          </cell>
          <cell r="H587">
            <v>23173.093999999983</v>
          </cell>
          <cell r="I587">
            <v>6.9592594325125567</v>
          </cell>
          <cell r="J587">
            <v>169460.91973471947</v>
          </cell>
          <cell r="K587">
            <v>0.9516505236278332</v>
          </cell>
          <cell r="L587">
            <v>31</v>
          </cell>
          <cell r="M587">
            <v>226.69776041888525</v>
          </cell>
        </row>
        <row r="588">
          <cell r="D588">
            <v>43473</v>
          </cell>
          <cell r="E588">
            <v>165309.26699999999</v>
          </cell>
          <cell r="F588">
            <v>0</v>
          </cell>
          <cell r="G588">
            <v>165309.26699999999</v>
          </cell>
          <cell r="H588">
            <v>23173.093999999983</v>
          </cell>
          <cell r="I588">
            <v>7.1336726550196587</v>
          </cell>
          <cell r="J588">
            <v>169460.91973471947</v>
          </cell>
          <cell r="K588">
            <v>0.97550082496177504</v>
          </cell>
          <cell r="L588">
            <v>31</v>
          </cell>
          <cell r="M588">
            <v>226.69776041888525</v>
          </cell>
        </row>
        <row r="589">
          <cell r="D589">
            <v>43474</v>
          </cell>
          <cell r="E589">
            <v>251552.128</v>
          </cell>
          <cell r="F589">
            <v>0</v>
          </cell>
          <cell r="G589">
            <v>251552.128</v>
          </cell>
          <cell r="H589">
            <v>23173.093999999983</v>
          </cell>
          <cell r="I589">
            <v>10.855353540619141</v>
          </cell>
          <cell r="J589">
            <v>169460.91973471947</v>
          </cell>
          <cell r="K589">
            <v>1.4844256032233816</v>
          </cell>
          <cell r="L589">
            <v>31</v>
          </cell>
          <cell r="M589">
            <v>226.69776041888525</v>
          </cell>
        </row>
        <row r="590">
          <cell r="D590">
            <v>43475</v>
          </cell>
          <cell r="E590">
            <v>258730.16500000001</v>
          </cell>
          <cell r="F590">
            <v>0</v>
          </cell>
          <cell r="G590">
            <v>258730.16500000001</v>
          </cell>
          <cell r="H590">
            <v>23173.093999999983</v>
          </cell>
          <cell r="I590">
            <v>11.165110925627808</v>
          </cell>
          <cell r="J590">
            <v>169460.91973471947</v>
          </cell>
          <cell r="K590">
            <v>1.5267836702705615</v>
          </cell>
          <cell r="L590">
            <v>31</v>
          </cell>
          <cell r="M590">
            <v>226.69776041888525</v>
          </cell>
        </row>
        <row r="591">
          <cell r="D591">
            <v>43476</v>
          </cell>
          <cell r="E591">
            <v>224092.394</v>
          </cell>
          <cell r="F591">
            <v>0</v>
          </cell>
          <cell r="G591">
            <v>224092.394</v>
          </cell>
          <cell r="H591">
            <v>23173.093999999983</v>
          </cell>
          <cell r="I591">
            <v>9.6703700420841585</v>
          </cell>
          <cell r="J591">
            <v>169460.91973471947</v>
          </cell>
          <cell r="K591">
            <v>1.3223839121775256</v>
          </cell>
          <cell r="L591">
            <v>31</v>
          </cell>
          <cell r="M591">
            <v>226.69776041888525</v>
          </cell>
        </row>
        <row r="592">
          <cell r="D592">
            <v>43477</v>
          </cell>
          <cell r="E592">
            <v>198622.568</v>
          </cell>
          <cell r="F592">
            <v>0</v>
          </cell>
          <cell r="G592">
            <v>198622.568</v>
          </cell>
          <cell r="H592">
            <v>23173.093999999983</v>
          </cell>
          <cell r="I592">
            <v>8.5712580288156666</v>
          </cell>
          <cell r="J592">
            <v>169460.91973471947</v>
          </cell>
          <cell r="K592">
            <v>1.172084798730771</v>
          </cell>
          <cell r="L592">
            <v>31</v>
          </cell>
          <cell r="M592">
            <v>226.69776041888525</v>
          </cell>
        </row>
        <row r="593">
          <cell r="D593">
            <v>43478</v>
          </cell>
          <cell r="E593">
            <v>187015.802</v>
          </cell>
          <cell r="F593">
            <v>0</v>
          </cell>
          <cell r="G593">
            <v>187015.802</v>
          </cell>
          <cell r="H593">
            <v>23173.093999999983</v>
          </cell>
          <cell r="I593">
            <v>8.0703855082968268</v>
          </cell>
          <cell r="J593">
            <v>169460.91973471947</v>
          </cell>
          <cell r="K593">
            <v>1.1035925114342682</v>
          </cell>
          <cell r="L593">
            <v>31</v>
          </cell>
          <cell r="M593">
            <v>226.69776041888525</v>
          </cell>
        </row>
        <row r="594">
          <cell r="D594">
            <v>43479</v>
          </cell>
          <cell r="E594">
            <v>182499.01699999999</v>
          </cell>
          <cell r="F594">
            <v>104.8</v>
          </cell>
          <cell r="G594">
            <v>182603.81699999998</v>
          </cell>
          <cell r="H594">
            <v>23173.093999999983</v>
          </cell>
          <cell r="I594">
            <v>7.8799929349097759</v>
          </cell>
          <cell r="J594">
            <v>169460.91973471947</v>
          </cell>
          <cell r="K594">
            <v>1.0775570986269571</v>
          </cell>
          <cell r="L594">
            <v>31</v>
          </cell>
          <cell r="M594">
            <v>226.69776041888525</v>
          </cell>
        </row>
        <row r="595">
          <cell r="D595">
            <v>43480</v>
          </cell>
          <cell r="E595">
            <v>55815.269</v>
          </cell>
          <cell r="F595">
            <v>0</v>
          </cell>
          <cell r="G595">
            <v>55815.269</v>
          </cell>
          <cell r="H595">
            <v>23173.093999999983</v>
          </cell>
          <cell r="I595">
            <v>2.4086239411966326</v>
          </cell>
          <cell r="J595">
            <v>169460.91973471947</v>
          </cell>
          <cell r="K595">
            <v>0.32936956253616073</v>
          </cell>
          <cell r="L595">
            <v>31</v>
          </cell>
          <cell r="M595">
            <v>226.69776041888525</v>
          </cell>
        </row>
        <row r="596">
          <cell r="D596">
            <v>43481</v>
          </cell>
          <cell r="E596">
            <v>66207.561000000002</v>
          </cell>
          <cell r="F596">
            <v>0</v>
          </cell>
          <cell r="G596">
            <v>66207.561000000002</v>
          </cell>
          <cell r="H596">
            <v>23173.093999999983</v>
          </cell>
          <cell r="I596">
            <v>2.8570876638225369</v>
          </cell>
          <cell r="J596">
            <v>169460.91973471947</v>
          </cell>
          <cell r="K596">
            <v>0.39069515911777075</v>
          </cell>
          <cell r="L596">
            <v>31</v>
          </cell>
          <cell r="M596">
            <v>226.69776041888525</v>
          </cell>
        </row>
        <row r="597">
          <cell r="D597">
            <v>43482</v>
          </cell>
          <cell r="E597">
            <v>84395.39</v>
          </cell>
          <cell r="F597">
            <v>0</v>
          </cell>
          <cell r="G597">
            <v>84395.39</v>
          </cell>
          <cell r="H597">
            <v>23212.468999999979</v>
          </cell>
          <cell r="I597">
            <v>3.6357782534895393</v>
          </cell>
          <cell r="J597">
            <v>169460.91973471947</v>
          </cell>
          <cell r="K597">
            <v>0.49802273074001802</v>
          </cell>
          <cell r="L597">
            <v>31</v>
          </cell>
          <cell r="M597">
            <v>226.69776041888525</v>
          </cell>
        </row>
        <row r="598">
          <cell r="D598">
            <v>43483</v>
          </cell>
          <cell r="E598">
            <v>76475.119000000006</v>
          </cell>
          <cell r="F598">
            <v>0</v>
          </cell>
          <cell r="G598">
            <v>76475.119000000006</v>
          </cell>
          <cell r="H598">
            <v>23212.468999999979</v>
          </cell>
          <cell r="I598">
            <v>3.2945706464917661</v>
          </cell>
          <cell r="J598">
            <v>169460.91973471947</v>
          </cell>
          <cell r="K598">
            <v>0.45128469218576794</v>
          </cell>
          <cell r="L598">
            <v>31</v>
          </cell>
          <cell r="M598">
            <v>226.69776041888525</v>
          </cell>
        </row>
        <row r="599">
          <cell r="D599">
            <v>43484</v>
          </cell>
          <cell r="E599">
            <v>138532.008</v>
          </cell>
          <cell r="F599">
            <v>0</v>
          </cell>
          <cell r="G599">
            <v>138532.008</v>
          </cell>
          <cell r="H599">
            <v>23212.468999999979</v>
          </cell>
          <cell r="I599">
            <v>5.9679996987825863</v>
          </cell>
          <cell r="J599">
            <v>169460.91973471947</v>
          </cell>
          <cell r="K599">
            <v>0.8174864636452065</v>
          </cell>
          <cell r="L599">
            <v>31</v>
          </cell>
          <cell r="M599">
            <v>226.69776041888525</v>
          </cell>
        </row>
        <row r="600">
          <cell r="D600">
            <v>43485</v>
          </cell>
          <cell r="E600">
            <v>206000.44399999999</v>
          </cell>
          <cell r="F600">
            <v>0</v>
          </cell>
          <cell r="G600">
            <v>206000.44399999999</v>
          </cell>
          <cell r="H600">
            <v>23212.468999999979</v>
          </cell>
          <cell r="I600">
            <v>8.8745597893959562</v>
          </cell>
          <cell r="J600">
            <v>169460.91973471947</v>
          </cell>
          <cell r="K600">
            <v>1.2156221288216826</v>
          </cell>
          <cell r="L600">
            <v>31</v>
          </cell>
          <cell r="M600">
            <v>226.69776041888525</v>
          </cell>
        </row>
        <row r="601">
          <cell r="D601">
            <v>43486</v>
          </cell>
          <cell r="E601">
            <v>163349.24400000001</v>
          </cell>
          <cell r="F601">
            <v>0</v>
          </cell>
          <cell r="G601">
            <v>163349.24400000001</v>
          </cell>
          <cell r="H601">
            <v>23212.468999999979</v>
          </cell>
          <cell r="I601">
            <v>7.0371335337055338</v>
          </cell>
          <cell r="J601">
            <v>169460.91973471947</v>
          </cell>
          <cell r="K601">
            <v>0.9639346007074262</v>
          </cell>
          <cell r="L601">
            <v>31</v>
          </cell>
          <cell r="M601">
            <v>226.69776041888525</v>
          </cell>
        </row>
        <row r="602">
          <cell r="D602">
            <v>43487</v>
          </cell>
          <cell r="E602">
            <v>245140.23199999999</v>
          </cell>
          <cell r="F602">
            <v>0</v>
          </cell>
          <cell r="G602">
            <v>245140.23199999999</v>
          </cell>
          <cell r="H602">
            <v>23212.468999999979</v>
          </cell>
          <cell r="I602">
            <v>10.560713382105119</v>
          </cell>
          <cell r="J602">
            <v>169460.91973471947</v>
          </cell>
          <cell r="K602">
            <v>1.4465885844580082</v>
          </cell>
          <cell r="L602">
            <v>31</v>
          </cell>
          <cell r="M602">
            <v>226.69776041888525</v>
          </cell>
        </row>
        <row r="603">
          <cell r="D603">
            <v>43488</v>
          </cell>
          <cell r="E603">
            <v>371943.56199999998</v>
          </cell>
          <cell r="F603">
            <v>0</v>
          </cell>
          <cell r="G603">
            <v>371943.56199999998</v>
          </cell>
          <cell r="H603">
            <v>23212.468999999979</v>
          </cell>
          <cell r="I603">
            <v>16.023438178851215</v>
          </cell>
          <cell r="J603">
            <v>169460.91973471947</v>
          </cell>
          <cell r="K603">
            <v>2.1948633501001558</v>
          </cell>
          <cell r="L603">
            <v>31</v>
          </cell>
          <cell r="M603">
            <v>226.69776041888525</v>
          </cell>
        </row>
        <row r="604">
          <cell r="D604">
            <v>43489</v>
          </cell>
          <cell r="E604">
            <v>295169.18</v>
          </cell>
          <cell r="F604">
            <v>0</v>
          </cell>
          <cell r="G604">
            <v>295169.18</v>
          </cell>
          <cell r="H604">
            <v>23212.468999999979</v>
          </cell>
          <cell r="I604">
            <v>12.715975194194131</v>
          </cell>
          <cell r="J604">
            <v>169460.91973471947</v>
          </cell>
          <cell r="K604">
            <v>1.741812687326783</v>
          </cell>
          <cell r="L604">
            <v>31</v>
          </cell>
          <cell r="M604">
            <v>226.69776041888525</v>
          </cell>
        </row>
        <row r="605">
          <cell r="D605">
            <v>43490</v>
          </cell>
          <cell r="E605">
            <v>240708.348</v>
          </cell>
          <cell r="F605">
            <v>0</v>
          </cell>
          <cell r="G605">
            <v>240708.348</v>
          </cell>
          <cell r="H605">
            <v>23212.468999999979</v>
          </cell>
          <cell r="I605">
            <v>10.369786514308332</v>
          </cell>
          <cell r="J605">
            <v>169460.91973471947</v>
          </cell>
          <cell r="K605">
            <v>1.4204357463467916</v>
          </cell>
          <cell r="L605">
            <v>31</v>
          </cell>
          <cell r="M605">
            <v>226.69776041888525</v>
          </cell>
        </row>
        <row r="606">
          <cell r="D606">
            <v>43491</v>
          </cell>
          <cell r="E606">
            <v>117017.455</v>
          </cell>
          <cell r="F606">
            <v>0</v>
          </cell>
          <cell r="G606">
            <v>117017.455</v>
          </cell>
          <cell r="H606">
            <v>23212.468999999979</v>
          </cell>
          <cell r="I606">
            <v>5.0411464200555356</v>
          </cell>
          <cell r="J606">
            <v>169460.91973471947</v>
          </cell>
          <cell r="K606">
            <v>0.69052767554421135</v>
          </cell>
          <cell r="L606">
            <v>31</v>
          </cell>
          <cell r="M606">
            <v>226.69776041888525</v>
          </cell>
        </row>
        <row r="607">
          <cell r="D607">
            <v>43492</v>
          </cell>
          <cell r="E607">
            <v>292079.58399999997</v>
          </cell>
          <cell r="F607">
            <v>0</v>
          </cell>
          <cell r="G607">
            <v>292079.58399999997</v>
          </cell>
          <cell r="H607">
            <v>23212.468999999979</v>
          </cell>
          <cell r="I607">
            <v>12.582874488706921</v>
          </cell>
          <cell r="J607">
            <v>169460.91973471947</v>
          </cell>
          <cell r="K607">
            <v>1.7235807787260473</v>
          </cell>
          <cell r="L607">
            <v>31</v>
          </cell>
          <cell r="M607">
            <v>226.69776041888525</v>
          </cell>
        </row>
        <row r="608">
          <cell r="D608">
            <v>43493</v>
          </cell>
          <cell r="E608">
            <v>310248.223</v>
          </cell>
          <cell r="F608">
            <v>0</v>
          </cell>
          <cell r="G608">
            <v>310248.223</v>
          </cell>
          <cell r="H608">
            <v>23212.468999999979</v>
          </cell>
          <cell r="I608">
            <v>13.365584807027648</v>
          </cell>
          <cell r="J608">
            <v>169460.91973471947</v>
          </cell>
          <cell r="K608">
            <v>1.8307951088998826</v>
          </cell>
          <cell r="L608">
            <v>31</v>
          </cell>
          <cell r="M608">
            <v>226.69776041888525</v>
          </cell>
        </row>
        <row r="609">
          <cell r="D609">
            <v>43494</v>
          </cell>
          <cell r="E609">
            <v>300620.44</v>
          </cell>
          <cell r="F609">
            <v>16.899999999999999</v>
          </cell>
          <cell r="G609">
            <v>300637.34000000003</v>
          </cell>
          <cell r="H609">
            <v>23212.468999999979</v>
          </cell>
          <cell r="I609">
            <v>12.951545137227768</v>
          </cell>
          <cell r="J609">
            <v>169460.91973471947</v>
          </cell>
          <cell r="K609">
            <v>1.7740806580693005</v>
          </cell>
          <cell r="L609">
            <v>31</v>
          </cell>
          <cell r="M609">
            <v>226.69776041888525</v>
          </cell>
        </row>
        <row r="610">
          <cell r="D610">
            <v>43495</v>
          </cell>
          <cell r="E610">
            <v>273773.66499999998</v>
          </cell>
          <cell r="F610">
            <v>0</v>
          </cell>
          <cell r="G610">
            <v>273773.66499999998</v>
          </cell>
          <cell r="H610">
            <v>23212.468999999979</v>
          </cell>
          <cell r="I610">
            <v>11.794250107560735</v>
          </cell>
          <cell r="J610">
            <v>169460.91973471947</v>
          </cell>
          <cell r="K610">
            <v>1.6155563502698771</v>
          </cell>
          <cell r="L610">
            <v>31</v>
          </cell>
          <cell r="M610">
            <v>226.69776041888525</v>
          </cell>
        </row>
        <row r="611">
          <cell r="D611">
            <v>43496</v>
          </cell>
          <cell r="E611">
            <v>363735.326</v>
          </cell>
          <cell r="F611">
            <v>12.1</v>
          </cell>
          <cell r="G611">
            <v>363747.42599999998</v>
          </cell>
          <cell r="H611">
            <v>23212.468999999979</v>
          </cell>
          <cell r="I611">
            <v>15.670346226418237</v>
          </cell>
          <cell r="J611">
            <v>169460.91973471947</v>
          </cell>
          <cell r="K611">
            <v>2.1464974140906583</v>
          </cell>
          <cell r="L611">
            <v>31</v>
          </cell>
          <cell r="M611">
            <v>226.69776041888525</v>
          </cell>
        </row>
        <row r="612">
          <cell r="D612">
            <v>43497</v>
          </cell>
          <cell r="E612">
            <v>351977.228</v>
          </cell>
          <cell r="F612">
            <v>0.8</v>
          </cell>
          <cell r="G612">
            <v>351978.02799999999</v>
          </cell>
          <cell r="H612">
            <v>23212.468999999979</v>
          </cell>
          <cell r="I612">
            <v>15.163317094790749</v>
          </cell>
          <cell r="J612">
            <v>189963.06772069051</v>
          </cell>
          <cell r="K612">
            <v>1.8528760996717839</v>
          </cell>
          <cell r="L612">
            <v>28</v>
          </cell>
          <cell r="M612">
            <v>229.53196910949129</v>
          </cell>
        </row>
        <row r="613">
          <cell r="D613">
            <v>43498</v>
          </cell>
          <cell r="E613">
            <v>305181.19799999997</v>
          </cell>
          <cell r="F613">
            <v>1064.2</v>
          </cell>
          <cell r="G613">
            <v>306245.39799999999</v>
          </cell>
          <cell r="H613">
            <v>23212.468999999979</v>
          </cell>
          <cell r="I613">
            <v>13.193141927297793</v>
          </cell>
          <cell r="J613">
            <v>189963.06772069051</v>
          </cell>
          <cell r="K613">
            <v>1.6121312509560202</v>
          </cell>
          <cell r="L613">
            <v>28</v>
          </cell>
          <cell r="M613">
            <v>229.53196910949129</v>
          </cell>
        </row>
        <row r="614">
          <cell r="D614">
            <v>43499</v>
          </cell>
          <cell r="E614">
            <v>218784.12400000001</v>
          </cell>
          <cell r="F614">
            <v>495.5</v>
          </cell>
          <cell r="G614">
            <v>219279.62400000001</v>
          </cell>
          <cell r="H614">
            <v>23212.468999999979</v>
          </cell>
          <cell r="I614">
            <v>9.446630774175734</v>
          </cell>
          <cell r="J614">
            <v>189963.06772069051</v>
          </cell>
          <cell r="K614">
            <v>1.1543276629034791</v>
          </cell>
          <cell r="L614">
            <v>28</v>
          </cell>
          <cell r="M614">
            <v>229.53196910949129</v>
          </cell>
        </row>
        <row r="615">
          <cell r="D615">
            <v>43500</v>
          </cell>
          <cell r="E615">
            <v>153042.14499999999</v>
          </cell>
          <cell r="F615">
            <v>172.6</v>
          </cell>
          <cell r="G615">
            <v>153214.745</v>
          </cell>
          <cell r="H615">
            <v>23212.468999999979</v>
          </cell>
          <cell r="I615">
            <v>6.6005363324340953</v>
          </cell>
          <cell r="J615">
            <v>189963.06772069051</v>
          </cell>
          <cell r="K615">
            <v>0.80655017229600179</v>
          </cell>
          <cell r="L615">
            <v>28</v>
          </cell>
          <cell r="M615">
            <v>229.53196910949129</v>
          </cell>
        </row>
        <row r="616">
          <cell r="D616">
            <v>43501</v>
          </cell>
          <cell r="E616">
            <v>95943.907999999996</v>
          </cell>
          <cell r="F616">
            <v>0</v>
          </cell>
          <cell r="G616">
            <v>95943.907999999996</v>
          </cell>
          <cell r="H616">
            <v>23212.468999999979</v>
          </cell>
          <cell r="I616">
            <v>4.1332918096735023</v>
          </cell>
          <cell r="J616">
            <v>189963.06772069051</v>
          </cell>
          <cell r="K616">
            <v>0.5050661118037415</v>
          </cell>
          <cell r="L616">
            <v>28</v>
          </cell>
          <cell r="M616">
            <v>229.53196910949129</v>
          </cell>
        </row>
        <row r="617">
          <cell r="D617">
            <v>43502</v>
          </cell>
          <cell r="E617">
            <v>71793.159</v>
          </cell>
          <cell r="F617">
            <v>0</v>
          </cell>
          <cell r="G617">
            <v>71793.159</v>
          </cell>
          <cell r="H617">
            <v>23212.468999999979</v>
          </cell>
          <cell r="I617">
            <v>3.0928704309739761</v>
          </cell>
          <cell r="J617">
            <v>189963.06772069051</v>
          </cell>
          <cell r="K617">
            <v>0.37793219419661117</v>
          </cell>
          <cell r="L617">
            <v>28</v>
          </cell>
          <cell r="M617">
            <v>229.53196910949129</v>
          </cell>
        </row>
        <row r="618">
          <cell r="D618">
            <v>43503</v>
          </cell>
          <cell r="E618">
            <v>88315.357999999993</v>
          </cell>
          <cell r="F618">
            <v>0</v>
          </cell>
          <cell r="G618">
            <v>88315.357999999993</v>
          </cell>
          <cell r="H618">
            <v>23212.468999999979</v>
          </cell>
          <cell r="I618">
            <v>3.804651629260122</v>
          </cell>
          <cell r="J618">
            <v>189963.06772069051</v>
          </cell>
          <cell r="K618">
            <v>0.46490804270361236</v>
          </cell>
          <cell r="L618">
            <v>28</v>
          </cell>
          <cell r="M618">
            <v>229.53196910949129</v>
          </cell>
        </row>
        <row r="619">
          <cell r="D619">
            <v>43504</v>
          </cell>
          <cell r="E619">
            <v>129295.5</v>
          </cell>
          <cell r="F619">
            <v>0</v>
          </cell>
          <cell r="G619">
            <v>129295.5</v>
          </cell>
          <cell r="H619">
            <v>23212.468999999979</v>
          </cell>
          <cell r="I619">
            <v>5.5700882142265913</v>
          </cell>
          <cell r="J619">
            <v>189963.06772069051</v>
          </cell>
          <cell r="K619">
            <v>0.68063493368146588</v>
          </cell>
          <cell r="L619">
            <v>28</v>
          </cell>
          <cell r="M619">
            <v>229.53196910949129</v>
          </cell>
        </row>
        <row r="620">
          <cell r="D620">
            <v>43505</v>
          </cell>
          <cell r="E620">
            <v>158044.09299999999</v>
          </cell>
          <cell r="F620">
            <v>8.6999999999999993</v>
          </cell>
          <cell r="G620">
            <v>158052.79300000001</v>
          </cell>
          <cell r="H620">
            <v>23212.468999999979</v>
          </cell>
          <cell r="I620">
            <v>6.8089608649558198</v>
          </cell>
          <cell r="J620">
            <v>189963.06772069051</v>
          </cell>
          <cell r="K620">
            <v>0.83201853337297482</v>
          </cell>
          <cell r="L620">
            <v>28</v>
          </cell>
          <cell r="M620">
            <v>229.53196910949129</v>
          </cell>
        </row>
        <row r="621">
          <cell r="D621">
            <v>43506</v>
          </cell>
          <cell r="E621">
            <v>257700.72399999999</v>
          </cell>
          <cell r="F621">
            <v>0</v>
          </cell>
          <cell r="G621">
            <v>257700.72399999999</v>
          </cell>
          <cell r="H621">
            <v>23212.468999999979</v>
          </cell>
          <cell r="I621">
            <v>11.101823076209611</v>
          </cell>
          <cell r="J621">
            <v>189963.06772069051</v>
          </cell>
          <cell r="K621">
            <v>1.3565832932268</v>
          </cell>
          <cell r="L621">
            <v>28</v>
          </cell>
          <cell r="M621">
            <v>229.53196910949129</v>
          </cell>
        </row>
        <row r="622">
          <cell r="D622">
            <v>43507</v>
          </cell>
          <cell r="E622">
            <v>142119.886</v>
          </cell>
          <cell r="F622">
            <v>0</v>
          </cell>
          <cell r="G622">
            <v>142119.886</v>
          </cell>
          <cell r="H622">
            <v>23212.468999999979</v>
          </cell>
          <cell r="I622">
            <v>6.1225665395611353</v>
          </cell>
          <cell r="J622">
            <v>189963.06772069051</v>
          </cell>
          <cell r="K622">
            <v>0.74814482470331523</v>
          </cell>
          <cell r="L622">
            <v>28</v>
          </cell>
          <cell r="M622">
            <v>229.53196910949129</v>
          </cell>
        </row>
        <row r="623">
          <cell r="D623">
            <v>43508</v>
          </cell>
          <cell r="E623">
            <v>72755.531000000003</v>
          </cell>
          <cell r="F623">
            <v>0</v>
          </cell>
          <cell r="G623">
            <v>72755.531000000003</v>
          </cell>
          <cell r="H623">
            <v>23212.468999999979</v>
          </cell>
          <cell r="I623">
            <v>3.1343297001279815</v>
          </cell>
          <cell r="J623">
            <v>189963.06772069051</v>
          </cell>
          <cell r="K623">
            <v>0.38299829473682251</v>
          </cell>
          <cell r="L623">
            <v>28</v>
          </cell>
          <cell r="M623">
            <v>229.53196910949129</v>
          </cell>
        </row>
        <row r="624">
          <cell r="D624">
            <v>43509</v>
          </cell>
          <cell r="E624">
            <v>72307.297000000006</v>
          </cell>
          <cell r="F624">
            <v>0</v>
          </cell>
          <cell r="G624">
            <v>72307.297000000006</v>
          </cell>
          <cell r="H624">
            <v>23212.468999999979</v>
          </cell>
          <cell r="I624">
            <v>3.1150196474145027</v>
          </cell>
          <cell r="J624">
            <v>189963.06772069051</v>
          </cell>
          <cell r="K624">
            <v>0.38063870976392111</v>
          </cell>
          <cell r="L624">
            <v>28</v>
          </cell>
          <cell r="M624">
            <v>229.53196910949129</v>
          </cell>
        </row>
        <row r="625">
          <cell r="D625">
            <v>43510</v>
          </cell>
          <cell r="E625">
            <v>151888.33900000001</v>
          </cell>
          <cell r="F625">
            <v>0</v>
          </cell>
          <cell r="G625">
            <v>151888.33900000001</v>
          </cell>
          <cell r="H625">
            <v>23212.468999999979</v>
          </cell>
          <cell r="I625">
            <v>6.543394371361364</v>
          </cell>
          <cell r="J625">
            <v>189963.06772069051</v>
          </cell>
          <cell r="K625">
            <v>0.79956773083558996</v>
          </cell>
          <cell r="L625">
            <v>28</v>
          </cell>
          <cell r="M625">
            <v>229.53196910949129</v>
          </cell>
        </row>
        <row r="626">
          <cell r="D626">
            <v>43511</v>
          </cell>
          <cell r="E626">
            <v>92412.764999999999</v>
          </cell>
          <cell r="F626">
            <v>0</v>
          </cell>
          <cell r="G626">
            <v>92412.764999999999</v>
          </cell>
          <cell r="H626">
            <v>23212.468999999979</v>
          </cell>
          <cell r="I626">
            <v>3.9811691294019642</v>
          </cell>
          <cell r="J626">
            <v>189963.06772069051</v>
          </cell>
          <cell r="K626">
            <v>0.4864775353906044</v>
          </cell>
          <cell r="L626">
            <v>28</v>
          </cell>
          <cell r="M626">
            <v>229.53196910949129</v>
          </cell>
        </row>
        <row r="627">
          <cell r="D627">
            <v>43512</v>
          </cell>
          <cell r="E627">
            <v>149914.005</v>
          </cell>
          <cell r="F627">
            <v>0</v>
          </cell>
          <cell r="G627">
            <v>149914.005</v>
          </cell>
          <cell r="H627">
            <v>23212.468999999979</v>
          </cell>
          <cell r="I627">
            <v>6.4583394812503636</v>
          </cell>
          <cell r="J627">
            <v>189963.06772069051</v>
          </cell>
          <cell r="K627">
            <v>0.78917447901201476</v>
          </cell>
          <cell r="L627">
            <v>28</v>
          </cell>
          <cell r="M627">
            <v>229.53196910949129</v>
          </cell>
        </row>
        <row r="628">
          <cell r="D628">
            <v>43513</v>
          </cell>
          <cell r="E628">
            <v>171965.76300000001</v>
          </cell>
          <cell r="F628">
            <v>0</v>
          </cell>
          <cell r="G628">
            <v>171965.76300000001</v>
          </cell>
          <cell r="H628">
            <v>23212.468999999979</v>
          </cell>
          <cell r="I628">
            <v>7.4083357095705828</v>
          </cell>
          <cell r="J628">
            <v>189963.06772069051</v>
          </cell>
          <cell r="K628">
            <v>0.90525892776614569</v>
          </cell>
          <cell r="L628">
            <v>28</v>
          </cell>
          <cell r="M628">
            <v>229.53196910949129</v>
          </cell>
        </row>
        <row r="629">
          <cell r="D629">
            <v>43514</v>
          </cell>
          <cell r="E629">
            <v>115939.90399999999</v>
          </cell>
          <cell r="F629">
            <v>0</v>
          </cell>
          <cell r="G629">
            <v>115939.90399999999</v>
          </cell>
          <cell r="H629">
            <v>23212.468999999979</v>
          </cell>
          <cell r="I629">
            <v>4.9947252056642535</v>
          </cell>
          <cell r="J629">
            <v>189963.06772069051</v>
          </cell>
          <cell r="K629">
            <v>0.61032865699173999</v>
          </cell>
          <cell r="L629">
            <v>28</v>
          </cell>
          <cell r="M629">
            <v>229.53196910949129</v>
          </cell>
        </row>
        <row r="630">
          <cell r="D630">
            <v>43515</v>
          </cell>
          <cell r="E630">
            <v>28313.951000000001</v>
          </cell>
          <cell r="F630">
            <v>0</v>
          </cell>
          <cell r="G630">
            <v>28313.951000000001</v>
          </cell>
          <cell r="H630">
            <v>23212.468999999979</v>
          </cell>
          <cell r="I630">
            <v>1.2197733468163179</v>
          </cell>
          <cell r="J630">
            <v>189963.06772069051</v>
          </cell>
          <cell r="K630">
            <v>0.14904976709278572</v>
          </cell>
          <cell r="L630">
            <v>28</v>
          </cell>
          <cell r="M630">
            <v>229.53196910949129</v>
          </cell>
        </row>
        <row r="631">
          <cell r="D631">
            <v>43516</v>
          </cell>
          <cell r="E631">
            <v>64375.495000000003</v>
          </cell>
          <cell r="F631">
            <v>0</v>
          </cell>
          <cell r="G631">
            <v>64375.495000000003</v>
          </cell>
          <cell r="H631">
            <v>23212.468999999979</v>
          </cell>
          <cell r="I631">
            <v>2.7733152815411435</v>
          </cell>
          <cell r="J631">
            <v>189963.06772069051</v>
          </cell>
          <cell r="K631">
            <v>0.33888426720215742</v>
          </cell>
          <cell r="L631">
            <v>28</v>
          </cell>
          <cell r="M631">
            <v>229.53196910949129</v>
          </cell>
        </row>
        <row r="632">
          <cell r="D632">
            <v>43517</v>
          </cell>
          <cell r="E632">
            <v>105402.382</v>
          </cell>
          <cell r="F632">
            <v>0</v>
          </cell>
          <cell r="G632">
            <v>105402.382</v>
          </cell>
          <cell r="H632">
            <v>23212.468999999979</v>
          </cell>
          <cell r="I632">
            <v>4.5407656548728221</v>
          </cell>
          <cell r="J632">
            <v>189963.06772069051</v>
          </cell>
          <cell r="K632">
            <v>0.55485723232779594</v>
          </cell>
          <cell r="L632">
            <v>28</v>
          </cell>
          <cell r="M632">
            <v>229.53196910949129</v>
          </cell>
        </row>
        <row r="633">
          <cell r="D633">
            <v>43518</v>
          </cell>
          <cell r="E633">
            <v>94706.523000000001</v>
          </cell>
          <cell r="F633">
            <v>0</v>
          </cell>
          <cell r="G633">
            <v>94706.523000000001</v>
          </cell>
          <cell r="H633">
            <v>23212.468999999979</v>
          </cell>
          <cell r="I633">
            <v>4.0799848994951846</v>
          </cell>
          <cell r="J633">
            <v>189963.06772069051</v>
          </cell>
          <cell r="K633">
            <v>0.49855229301334714</v>
          </cell>
          <cell r="L633">
            <v>28</v>
          </cell>
          <cell r="M633">
            <v>229.53196910949129</v>
          </cell>
        </row>
        <row r="634">
          <cell r="D634">
            <v>43519</v>
          </cell>
          <cell r="E634">
            <v>120023.853</v>
          </cell>
          <cell r="F634">
            <v>0</v>
          </cell>
          <cell r="G634">
            <v>120023.853</v>
          </cell>
          <cell r="H634">
            <v>23212.468999999979</v>
          </cell>
          <cell r="I634">
            <v>5.1706629312030579</v>
          </cell>
          <cell r="J634">
            <v>189963.06772069051</v>
          </cell>
          <cell r="K634">
            <v>0.63182730432883594</v>
          </cell>
          <cell r="L634">
            <v>28</v>
          </cell>
          <cell r="M634">
            <v>229.53196910949129</v>
          </cell>
        </row>
        <row r="635">
          <cell r="D635">
            <v>43520</v>
          </cell>
          <cell r="E635">
            <v>82566.923999999999</v>
          </cell>
          <cell r="F635">
            <v>0</v>
          </cell>
          <cell r="G635">
            <v>82566.923999999999</v>
          </cell>
          <cell r="H635">
            <v>23212.468999999979</v>
          </cell>
          <cell r="I635">
            <v>3.5570073997729441</v>
          </cell>
          <cell r="J635">
            <v>189963.06772069051</v>
          </cell>
          <cell r="K635">
            <v>0.4346472448076123</v>
          </cell>
          <cell r="L635">
            <v>28</v>
          </cell>
          <cell r="M635">
            <v>229.53196910949129</v>
          </cell>
        </row>
        <row r="636">
          <cell r="D636">
            <v>43521</v>
          </cell>
          <cell r="E636">
            <v>60720.845000000001</v>
          </cell>
          <cell r="F636">
            <v>0</v>
          </cell>
          <cell r="G636">
            <v>60720.845000000001</v>
          </cell>
          <cell r="H636">
            <v>23212.468999999979</v>
          </cell>
          <cell r="I636">
            <v>2.6158718833399437</v>
          </cell>
          <cell r="J636">
            <v>189963.06772069051</v>
          </cell>
          <cell r="K636">
            <v>0.3196455275679167</v>
          </cell>
          <cell r="L636">
            <v>28</v>
          </cell>
          <cell r="M636">
            <v>229.53196910949129</v>
          </cell>
        </row>
        <row r="637">
          <cell r="D637">
            <v>43522</v>
          </cell>
          <cell r="E637">
            <v>95037.123000000007</v>
          </cell>
          <cell r="F637">
            <v>0</v>
          </cell>
          <cell r="G637">
            <v>95037.123000000007</v>
          </cell>
          <cell r="H637">
            <v>23215.468999999979</v>
          </cell>
          <cell r="I637">
            <v>4.0936981716802743</v>
          </cell>
          <cell r="J637">
            <v>189963.06772069051</v>
          </cell>
          <cell r="K637">
            <v>0.50029263130102997</v>
          </cell>
          <cell r="L637">
            <v>28</v>
          </cell>
          <cell r="M637">
            <v>229.53196910949129</v>
          </cell>
        </row>
        <row r="638">
          <cell r="D638">
            <v>43523</v>
          </cell>
          <cell r="E638">
            <v>99328.847999999998</v>
          </cell>
          <cell r="F638">
            <v>0</v>
          </cell>
          <cell r="G638">
            <v>99328.847999999998</v>
          </cell>
          <cell r="H638">
            <v>23215.468999999979</v>
          </cell>
          <cell r="I638">
            <v>4.2785630563827972</v>
          </cell>
          <cell r="J638">
            <v>189963.06772069051</v>
          </cell>
          <cell r="K638">
            <v>0.52288504914042955</v>
          </cell>
          <cell r="L638">
            <v>28</v>
          </cell>
          <cell r="M638">
            <v>229.53196910949129</v>
          </cell>
        </row>
        <row r="639">
          <cell r="D639">
            <v>43524</v>
          </cell>
          <cell r="E639">
            <v>96940.09</v>
          </cell>
          <cell r="F639">
            <v>0</v>
          </cell>
          <cell r="G639">
            <v>96940.09</v>
          </cell>
          <cell r="H639">
            <v>23215.468999999979</v>
          </cell>
          <cell r="I639">
            <v>4.1756679565681001</v>
          </cell>
          <cell r="J639">
            <v>189963.06772069051</v>
          </cell>
          <cell r="K639">
            <v>0.51031019430858249</v>
          </cell>
          <cell r="L639">
            <v>28</v>
          </cell>
          <cell r="M639">
            <v>229.53196910949129</v>
          </cell>
        </row>
        <row r="640">
          <cell r="D640">
            <v>43525</v>
          </cell>
          <cell r="E640">
            <v>87926.187999999995</v>
          </cell>
          <cell r="F640">
            <v>0</v>
          </cell>
          <cell r="G640">
            <v>87926.187999999995</v>
          </cell>
          <cell r="H640">
            <v>23215.468999999979</v>
          </cell>
          <cell r="I640">
            <v>3.7873965845790183</v>
          </cell>
          <cell r="J640">
            <v>172017.3463107128</v>
          </cell>
          <cell r="K640">
            <v>0.51114721791591888</v>
          </cell>
          <cell r="L640">
            <v>31</v>
          </cell>
          <cell r="M640">
            <v>230.1176414177624</v>
          </cell>
        </row>
        <row r="641">
          <cell r="D641">
            <v>43526</v>
          </cell>
          <cell r="E641">
            <v>140955.93599999999</v>
          </cell>
          <cell r="F641">
            <v>0</v>
          </cell>
          <cell r="G641">
            <v>140955.93599999999</v>
          </cell>
          <cell r="H641">
            <v>23215.468999999979</v>
          </cell>
          <cell r="I641">
            <v>6.0716385268805082</v>
          </cell>
          <cell r="J641">
            <v>172017.3463107128</v>
          </cell>
          <cell r="K641">
            <v>0.8194286159105898</v>
          </cell>
          <cell r="L641">
            <v>31</v>
          </cell>
          <cell r="M641">
            <v>230.1176414177624</v>
          </cell>
        </row>
        <row r="642">
          <cell r="D642">
            <v>43527</v>
          </cell>
          <cell r="E642">
            <v>183891.93700000001</v>
          </cell>
          <cell r="F642">
            <v>0</v>
          </cell>
          <cell r="G642">
            <v>183891.93700000001</v>
          </cell>
          <cell r="H642">
            <v>23215.468999999979</v>
          </cell>
          <cell r="I642">
            <v>7.9210950681203194</v>
          </cell>
          <cell r="J642">
            <v>172017.3463107128</v>
          </cell>
          <cell r="K642">
            <v>1.069031356104275</v>
          </cell>
          <cell r="L642">
            <v>31</v>
          </cell>
          <cell r="M642">
            <v>230.1176414177624</v>
          </cell>
        </row>
        <row r="643">
          <cell r="D643">
            <v>43528</v>
          </cell>
          <cell r="E643">
            <v>248035.56200000001</v>
          </cell>
          <cell r="F643">
            <v>0</v>
          </cell>
          <cell r="G643">
            <v>248035.56200000001</v>
          </cell>
          <cell r="H643">
            <v>23215.468999999979</v>
          </cell>
          <cell r="I643">
            <v>10.684064233205895</v>
          </cell>
          <cell r="J643">
            <v>172017.3463107128</v>
          </cell>
          <cell r="K643">
            <v>1.4419218021883469</v>
          </cell>
          <cell r="L643">
            <v>31</v>
          </cell>
          <cell r="M643">
            <v>230.1176414177624</v>
          </cell>
        </row>
        <row r="644">
          <cell r="D644">
            <v>43529</v>
          </cell>
          <cell r="E644">
            <v>180614.39199999999</v>
          </cell>
          <cell r="F644">
            <v>0</v>
          </cell>
          <cell r="G644">
            <v>180614.39199999999</v>
          </cell>
          <cell r="H644">
            <v>23215.468999999979</v>
          </cell>
          <cell r="I644">
            <v>7.7799157105118208</v>
          </cell>
          <cell r="J644">
            <v>172017.3463107128</v>
          </cell>
          <cell r="K644">
            <v>1.0499777834832915</v>
          </cell>
          <cell r="L644">
            <v>31</v>
          </cell>
          <cell r="M644">
            <v>230.1176414177624</v>
          </cell>
        </row>
        <row r="645">
          <cell r="D645">
            <v>43530</v>
          </cell>
          <cell r="E645">
            <v>333038.94699999999</v>
          </cell>
          <cell r="F645">
            <v>0</v>
          </cell>
          <cell r="G645">
            <v>333038.94699999999</v>
          </cell>
          <cell r="H645">
            <v>23215.468999999979</v>
          </cell>
          <cell r="I645">
            <v>14.345561875144554</v>
          </cell>
          <cell r="J645">
            <v>172017.3463107128</v>
          </cell>
          <cell r="K645">
            <v>1.9360776929928674</v>
          </cell>
          <cell r="L645">
            <v>31</v>
          </cell>
          <cell r="M645">
            <v>230.1176414177624</v>
          </cell>
        </row>
        <row r="646">
          <cell r="D646">
            <v>43531</v>
          </cell>
          <cell r="E646">
            <v>178935.71</v>
          </cell>
          <cell r="F646">
            <v>0</v>
          </cell>
          <cell r="G646">
            <v>178935.71</v>
          </cell>
          <cell r="H646">
            <v>23215.468999999979</v>
          </cell>
          <cell r="I646">
            <v>7.7076069408720604</v>
          </cell>
          <cell r="J646">
            <v>172017.3463107128</v>
          </cell>
          <cell r="K646">
            <v>1.0402189885942703</v>
          </cell>
          <cell r="L646">
            <v>31</v>
          </cell>
          <cell r="M646">
            <v>230.1176414177624</v>
          </cell>
        </row>
        <row r="647">
          <cell r="D647">
            <v>43532</v>
          </cell>
          <cell r="E647">
            <v>62813.353000000003</v>
          </cell>
          <cell r="F647">
            <v>0</v>
          </cell>
          <cell r="G647">
            <v>62813.353000000003</v>
          </cell>
          <cell r="H647">
            <v>23215.468999999979</v>
          </cell>
          <cell r="I647">
            <v>2.7056680612396873</v>
          </cell>
          <cell r="J647">
            <v>172017.3463107128</v>
          </cell>
          <cell r="K647">
            <v>0.36515708646348388</v>
          </cell>
          <cell r="L647">
            <v>31</v>
          </cell>
          <cell r="M647">
            <v>230.1176414177624</v>
          </cell>
        </row>
        <row r="648">
          <cell r="D648">
            <v>43533</v>
          </cell>
          <cell r="E648">
            <v>66171.671000000002</v>
          </cell>
          <cell r="F648">
            <v>0</v>
          </cell>
          <cell r="G648">
            <v>66171.671000000002</v>
          </cell>
          <cell r="H648">
            <v>23215.468999999979</v>
          </cell>
          <cell r="I648">
            <v>2.8503266938092038</v>
          </cell>
          <cell r="J648">
            <v>172017.3463107128</v>
          </cell>
          <cell r="K648">
            <v>0.38468022219384163</v>
          </cell>
          <cell r="L648">
            <v>31</v>
          </cell>
          <cell r="M648">
            <v>230.1176414177624</v>
          </cell>
        </row>
        <row r="649">
          <cell r="D649">
            <v>43534</v>
          </cell>
          <cell r="E649">
            <v>114912.274</v>
          </cell>
          <cell r="F649">
            <v>0</v>
          </cell>
          <cell r="G649">
            <v>114912.274</v>
          </cell>
          <cell r="H649">
            <v>23215.468999999979</v>
          </cell>
          <cell r="I649">
            <v>4.9498148842050149</v>
          </cell>
          <cell r="J649">
            <v>172017.3463107128</v>
          </cell>
          <cell r="K649">
            <v>0.66802724530138602</v>
          </cell>
          <cell r="L649">
            <v>31</v>
          </cell>
          <cell r="M649">
            <v>230.1176414177624</v>
          </cell>
        </row>
        <row r="650">
          <cell r="D650">
            <v>43535</v>
          </cell>
          <cell r="E650">
            <v>111558.04300000001</v>
          </cell>
          <cell r="F650">
            <v>0</v>
          </cell>
          <cell r="G650">
            <v>111558.04300000001</v>
          </cell>
          <cell r="H650">
            <v>23215.468999999979</v>
          </cell>
          <cell r="I650">
            <v>4.805332298046622</v>
          </cell>
          <cell r="J650">
            <v>172017.3463107128</v>
          </cell>
          <cell r="K650">
            <v>0.64852786880280133</v>
          </cell>
          <cell r="L650">
            <v>31</v>
          </cell>
          <cell r="M650">
            <v>230.1176414177624</v>
          </cell>
        </row>
        <row r="651">
          <cell r="D651">
            <v>43536</v>
          </cell>
          <cell r="E651">
            <v>144919.43299999999</v>
          </cell>
          <cell r="F651">
            <v>0</v>
          </cell>
          <cell r="G651">
            <v>144919.43299999999</v>
          </cell>
          <cell r="H651">
            <v>23215.468999999979</v>
          </cell>
          <cell r="I651">
            <v>6.2423650799387307</v>
          </cell>
          <cell r="J651">
            <v>172017.3463107128</v>
          </cell>
          <cell r="K651">
            <v>0.84246987939363871</v>
          </cell>
          <cell r="L651">
            <v>31</v>
          </cell>
          <cell r="M651">
            <v>230.1176414177624</v>
          </cell>
        </row>
        <row r="652">
          <cell r="D652">
            <v>43537</v>
          </cell>
          <cell r="E652">
            <v>213938.745</v>
          </cell>
          <cell r="F652">
            <v>0</v>
          </cell>
          <cell r="G652">
            <v>213938.745</v>
          </cell>
          <cell r="H652">
            <v>23215.468999999979</v>
          </cell>
          <cell r="I652">
            <v>9.2153531337230437</v>
          </cell>
          <cell r="J652">
            <v>172017.3463107128</v>
          </cell>
          <cell r="K652">
            <v>1.2437044843929002</v>
          </cell>
          <cell r="L652">
            <v>31</v>
          </cell>
          <cell r="M652">
            <v>230.1176414177624</v>
          </cell>
        </row>
        <row r="653">
          <cell r="D653">
            <v>43538</v>
          </cell>
          <cell r="E653">
            <v>147720.073</v>
          </cell>
          <cell r="F653">
            <v>0</v>
          </cell>
          <cell r="G653">
            <v>147720.073</v>
          </cell>
          <cell r="H653">
            <v>23215.468999999979</v>
          </cell>
          <cell r="I653">
            <v>6.3630018846485568</v>
          </cell>
          <cell r="J653">
            <v>172017.3463107128</v>
          </cell>
          <cell r="K653">
            <v>0.85875102812698356</v>
          </cell>
          <cell r="L653">
            <v>31</v>
          </cell>
          <cell r="M653">
            <v>230.1176414177624</v>
          </cell>
        </row>
        <row r="654">
          <cell r="D654">
            <v>43539</v>
          </cell>
          <cell r="E654">
            <v>95734.388999999996</v>
          </cell>
          <cell r="F654">
            <v>0</v>
          </cell>
          <cell r="G654">
            <v>95734.388999999996</v>
          </cell>
          <cell r="H654">
            <v>23215.468999999979</v>
          </cell>
          <cell r="I654">
            <v>4.1237327145964651</v>
          </cell>
          <cell r="J654">
            <v>172017.3463107128</v>
          </cell>
          <cell r="K654">
            <v>0.55653915755144923</v>
          </cell>
          <cell r="L654">
            <v>31</v>
          </cell>
          <cell r="M654">
            <v>230.1176414177624</v>
          </cell>
        </row>
        <row r="655">
          <cell r="D655">
            <v>43540</v>
          </cell>
          <cell r="E655">
            <v>102205.53200000001</v>
          </cell>
          <cell r="F655">
            <v>0</v>
          </cell>
          <cell r="G655">
            <v>102205.53200000001</v>
          </cell>
          <cell r="H655">
            <v>23215.468999999979</v>
          </cell>
          <cell r="I655">
            <v>4.4024754356674896</v>
          </cell>
          <cell r="J655">
            <v>172017.3463107128</v>
          </cell>
          <cell r="K655">
            <v>0.59415828805652782</v>
          </cell>
          <cell r="L655">
            <v>31</v>
          </cell>
          <cell r="M655">
            <v>230.1176414177624</v>
          </cell>
        </row>
        <row r="656">
          <cell r="D656">
            <v>43541</v>
          </cell>
          <cell r="E656">
            <v>202667.516</v>
          </cell>
          <cell r="F656">
            <v>0</v>
          </cell>
          <cell r="G656">
            <v>202667.516</v>
          </cell>
          <cell r="H656">
            <v>23215.468999999979</v>
          </cell>
          <cell r="I656">
            <v>8.729848016423885</v>
          </cell>
          <cell r="J656">
            <v>172017.3463107128</v>
          </cell>
          <cell r="K656">
            <v>1.1781806913468145</v>
          </cell>
          <cell r="L656">
            <v>31</v>
          </cell>
          <cell r="M656">
            <v>230.1176414177624</v>
          </cell>
        </row>
        <row r="657">
          <cell r="D657">
            <v>43542</v>
          </cell>
          <cell r="E657">
            <v>166516.60999999999</v>
          </cell>
          <cell r="F657">
            <v>0.4</v>
          </cell>
          <cell r="G657">
            <v>166517.00999999998</v>
          </cell>
          <cell r="H657">
            <v>23215.468999999979</v>
          </cell>
          <cell r="I657">
            <v>7.1726748229811825</v>
          </cell>
          <cell r="J657">
            <v>172017.3463107128</v>
          </cell>
          <cell r="K657">
            <v>0.96802452526632032</v>
          </cell>
          <cell r="L657">
            <v>31</v>
          </cell>
          <cell r="M657">
            <v>230.1176414177624</v>
          </cell>
        </row>
        <row r="658">
          <cell r="D658">
            <v>43543</v>
          </cell>
          <cell r="E658">
            <v>180652.405</v>
          </cell>
          <cell r="F658">
            <v>0</v>
          </cell>
          <cell r="G658">
            <v>180652.405</v>
          </cell>
          <cell r="H658">
            <v>23215.468999999979</v>
          </cell>
          <cell r="I658">
            <v>7.7815531101267075</v>
          </cell>
          <cell r="J658">
            <v>172017.3463107128</v>
          </cell>
          <cell r="K658">
            <v>1.0501987670109141</v>
          </cell>
          <cell r="L658">
            <v>31</v>
          </cell>
          <cell r="M658">
            <v>230.1176414177624</v>
          </cell>
        </row>
        <row r="659">
          <cell r="D659">
            <v>43544</v>
          </cell>
          <cell r="E659">
            <v>180094.9</v>
          </cell>
          <cell r="F659">
            <v>0</v>
          </cell>
          <cell r="G659">
            <v>180094.9</v>
          </cell>
          <cell r="H659">
            <v>23215.468999999979</v>
          </cell>
          <cell r="I659">
            <v>7.7575387341948661</v>
          </cell>
          <cell r="J659">
            <v>172017.3463107128</v>
          </cell>
          <cell r="K659">
            <v>1.0469577857264278</v>
          </cell>
          <cell r="L659">
            <v>31</v>
          </cell>
          <cell r="M659">
            <v>230.1176414177624</v>
          </cell>
        </row>
        <row r="660">
          <cell r="D660">
            <v>43545</v>
          </cell>
          <cell r="E660">
            <v>112617.27800000001</v>
          </cell>
          <cell r="F660">
            <v>0</v>
          </cell>
          <cell r="G660">
            <v>112617.27800000001</v>
          </cell>
          <cell r="H660">
            <v>23215.468999999979</v>
          </cell>
          <cell r="I660">
            <v>4.8509585569862965</v>
          </cell>
          <cell r="J660">
            <v>172017.3463107128</v>
          </cell>
          <cell r="K660">
            <v>0.65468559081582856</v>
          </cell>
          <cell r="L660">
            <v>31</v>
          </cell>
          <cell r="M660">
            <v>230.1176414177624</v>
          </cell>
        </row>
        <row r="661">
          <cell r="D661">
            <v>43546</v>
          </cell>
          <cell r="E661">
            <v>79636.054000000004</v>
          </cell>
          <cell r="F661">
            <v>0</v>
          </cell>
          <cell r="G661">
            <v>79636.054000000004</v>
          </cell>
          <cell r="H661">
            <v>23215.468999999979</v>
          </cell>
          <cell r="I661">
            <v>3.4303013219332366</v>
          </cell>
          <cell r="J661">
            <v>172017.3463107128</v>
          </cell>
          <cell r="K661">
            <v>0.46295362478243551</v>
          </cell>
          <cell r="L661">
            <v>31</v>
          </cell>
          <cell r="M661">
            <v>230.1176414177624</v>
          </cell>
        </row>
        <row r="662">
          <cell r="D662">
            <v>43547</v>
          </cell>
          <cell r="E662">
            <v>94715.225999999995</v>
          </cell>
          <cell r="F662">
            <v>0</v>
          </cell>
          <cell r="G662">
            <v>94715.225999999995</v>
          </cell>
          <cell r="H662">
            <v>23215.468999999979</v>
          </cell>
          <cell r="I662">
            <v>4.0798325461355134</v>
          </cell>
          <cell r="J662">
            <v>172017.3463107128</v>
          </cell>
          <cell r="K662">
            <v>0.55061438878912283</v>
          </cell>
          <cell r="L662">
            <v>31</v>
          </cell>
          <cell r="M662">
            <v>230.1176414177624</v>
          </cell>
        </row>
        <row r="663">
          <cell r="D663">
            <v>43548</v>
          </cell>
          <cell r="E663">
            <v>135884.264</v>
          </cell>
          <cell r="F663">
            <v>0</v>
          </cell>
          <cell r="G663">
            <v>135884.264</v>
          </cell>
          <cell r="H663">
            <v>23215.468999999979</v>
          </cell>
          <cell r="I663">
            <v>5.8531776377207851</v>
          </cell>
          <cell r="J663">
            <v>172017.3463107128</v>
          </cell>
          <cell r="K663">
            <v>0.78994512422342533</v>
          </cell>
          <cell r="L663">
            <v>31</v>
          </cell>
          <cell r="M663">
            <v>230.1176414177624</v>
          </cell>
        </row>
        <row r="664">
          <cell r="D664">
            <v>43549</v>
          </cell>
          <cell r="E664">
            <v>243586.32</v>
          </cell>
          <cell r="F664">
            <v>3.8</v>
          </cell>
          <cell r="G664">
            <v>243590.12</v>
          </cell>
          <cell r="H664">
            <v>23215.468999999979</v>
          </cell>
          <cell r="I664">
            <v>10.492578030622608</v>
          </cell>
          <cell r="J664">
            <v>172017.3463107128</v>
          </cell>
          <cell r="K664">
            <v>1.4160788154469386</v>
          </cell>
          <cell r="L664">
            <v>31</v>
          </cell>
          <cell r="M664">
            <v>230.1176414177624</v>
          </cell>
        </row>
        <row r="665">
          <cell r="D665">
            <v>43550</v>
          </cell>
          <cell r="E665">
            <v>295333.995</v>
          </cell>
          <cell r="F665">
            <v>0</v>
          </cell>
          <cell r="G665">
            <v>295333.995</v>
          </cell>
          <cell r="H665">
            <v>23215.468999999979</v>
          </cell>
          <cell r="I665">
            <v>12.721431343902648</v>
          </cell>
          <cell r="J665">
            <v>172017.3463107128</v>
          </cell>
          <cell r="K665">
            <v>1.7168849615116248</v>
          </cell>
          <cell r="L665">
            <v>31</v>
          </cell>
          <cell r="M665">
            <v>230.1176414177624</v>
          </cell>
        </row>
        <row r="666">
          <cell r="D666">
            <v>43551</v>
          </cell>
          <cell r="E666">
            <v>215565.34099999999</v>
          </cell>
          <cell r="F666">
            <v>0</v>
          </cell>
          <cell r="G666">
            <v>215565.34099999999</v>
          </cell>
          <cell r="H666">
            <v>23215.468999999979</v>
          </cell>
          <cell r="I666">
            <v>9.2854183131083925</v>
          </cell>
          <cell r="J666">
            <v>172017.3463107128</v>
          </cell>
          <cell r="K666">
            <v>1.2531604842376012</v>
          </cell>
          <cell r="L666">
            <v>31</v>
          </cell>
          <cell r="M666">
            <v>230.1176414177624</v>
          </cell>
        </row>
        <row r="667">
          <cell r="D667">
            <v>43552</v>
          </cell>
          <cell r="E667">
            <v>172878.57699999999</v>
          </cell>
          <cell r="F667">
            <v>0</v>
          </cell>
          <cell r="G667">
            <v>172878.57699999999</v>
          </cell>
          <cell r="H667">
            <v>23215.468999999979</v>
          </cell>
          <cell r="I667">
            <v>7.4466975877161969</v>
          </cell>
          <cell r="J667">
            <v>172017.3463107128</v>
          </cell>
          <cell r="K667">
            <v>1.0050066502463744</v>
          </cell>
          <cell r="L667">
            <v>31</v>
          </cell>
          <cell r="M667">
            <v>230.1176414177624</v>
          </cell>
        </row>
        <row r="668">
          <cell r="D668">
            <v>43553</v>
          </cell>
          <cell r="E668">
            <v>141805.283</v>
          </cell>
          <cell r="F668">
            <v>0</v>
          </cell>
          <cell r="G668">
            <v>141805.283</v>
          </cell>
          <cell r="H668">
            <v>23215.468999999979</v>
          </cell>
          <cell r="I668">
            <v>6.1082239174233406</v>
          </cell>
          <cell r="J668">
            <v>172017.3463107128</v>
          </cell>
          <cell r="K668">
            <v>0.82436618190736921</v>
          </cell>
          <cell r="L668">
            <v>31</v>
          </cell>
          <cell r="M668">
            <v>230.1176414177624</v>
          </cell>
        </row>
        <row r="669">
          <cell r="D669">
            <v>43554</v>
          </cell>
          <cell r="E669">
            <v>117508.557</v>
          </cell>
          <cell r="F669">
            <v>0</v>
          </cell>
          <cell r="G669">
            <v>117508.557</v>
          </cell>
          <cell r="H669">
            <v>23215.468999999979</v>
          </cell>
          <cell r="I669">
            <v>5.06164906683557</v>
          </cell>
          <cell r="J669">
            <v>172017.3463107128</v>
          </cell>
          <cell r="K669">
            <v>0.68312039175250239</v>
          </cell>
          <cell r="L669">
            <v>31</v>
          </cell>
          <cell r="M669">
            <v>230.1176414177624</v>
          </cell>
        </row>
        <row r="670">
          <cell r="D670">
            <v>43555</v>
          </cell>
          <cell r="E670">
            <v>70814.808999999994</v>
          </cell>
          <cell r="F670">
            <v>0</v>
          </cell>
          <cell r="G670">
            <v>70814.808999999994</v>
          </cell>
          <cell r="H670">
            <v>23215.468999999979</v>
          </cell>
          <cell r="I670">
            <v>3.050328597712157</v>
          </cell>
          <cell r="J670">
            <v>172017.3463107128</v>
          </cell>
          <cell r="K670">
            <v>0.4116724883785155</v>
          </cell>
          <cell r="L670">
            <v>31</v>
          </cell>
          <cell r="M670">
            <v>230.1176414177624</v>
          </cell>
        </row>
        <row r="671">
          <cell r="D671">
            <v>43556</v>
          </cell>
          <cell r="E671">
            <v>37268.610999999997</v>
          </cell>
          <cell r="F671">
            <v>0</v>
          </cell>
          <cell r="G671">
            <v>37268.610999999997</v>
          </cell>
          <cell r="H671">
            <v>23215.468999999979</v>
          </cell>
          <cell r="I671">
            <v>1.6053352615878675</v>
          </cell>
          <cell r="J671">
            <v>142247.92178144175</v>
          </cell>
          <cell r="K671">
            <v>0.2619975781246332</v>
          </cell>
          <cell r="L671">
            <v>30</v>
          </cell>
          <cell r="M671">
            <v>184.15485016559529</v>
          </cell>
        </row>
        <row r="672">
          <cell r="D672">
            <v>43557</v>
          </cell>
          <cell r="E672">
            <v>48673.203999999998</v>
          </cell>
          <cell r="F672">
            <v>0</v>
          </cell>
          <cell r="G672">
            <v>48673.203999999998</v>
          </cell>
          <cell r="H672">
            <v>23215.468999999979</v>
          </cell>
          <cell r="I672">
            <v>2.0965849968398245</v>
          </cell>
          <cell r="J672">
            <v>142247.92178144175</v>
          </cell>
          <cell r="K672">
            <v>0.34217163520170391</v>
          </cell>
          <cell r="L672">
            <v>30</v>
          </cell>
          <cell r="M672">
            <v>184.15485016559529</v>
          </cell>
        </row>
        <row r="673">
          <cell r="D673">
            <v>43558</v>
          </cell>
          <cell r="E673">
            <v>153243.94500000001</v>
          </cell>
          <cell r="F673">
            <v>0</v>
          </cell>
          <cell r="G673">
            <v>153243.94500000001</v>
          </cell>
          <cell r="H673">
            <v>23215.468999999979</v>
          </cell>
          <cell r="I673">
            <v>6.6009411655650867</v>
          </cell>
          <cell r="J673">
            <v>142247.92178144175</v>
          </cell>
          <cell r="K673">
            <v>1.0773018198146558</v>
          </cell>
          <cell r="L673">
            <v>30</v>
          </cell>
          <cell r="M673">
            <v>184.15485016559529</v>
          </cell>
        </row>
        <row r="674">
          <cell r="D674">
            <v>43559</v>
          </cell>
          <cell r="E674">
            <v>139788.85999999999</v>
          </cell>
          <cell r="F674">
            <v>0</v>
          </cell>
          <cell r="G674">
            <v>139788.85999999999</v>
          </cell>
          <cell r="H674">
            <v>23215.468999999979</v>
          </cell>
          <cell r="I674">
            <v>6.0213670462569642</v>
          </cell>
          <cell r="J674">
            <v>142247.92178144175</v>
          </cell>
          <cell r="K674">
            <v>0.98271284563847605</v>
          </cell>
          <cell r="L674">
            <v>30</v>
          </cell>
          <cell r="M674">
            <v>184.15485016559529</v>
          </cell>
        </row>
        <row r="675">
          <cell r="D675">
            <v>43560</v>
          </cell>
          <cell r="E675">
            <v>189421.36300000001</v>
          </cell>
          <cell r="F675">
            <v>0</v>
          </cell>
          <cell r="G675">
            <v>189421.36300000001</v>
          </cell>
          <cell r="H675">
            <v>23215.468999999979</v>
          </cell>
          <cell r="I675">
            <v>8.1592735860731551</v>
          </cell>
          <cell r="J675">
            <v>142247.92178144175</v>
          </cell>
          <cell r="K675">
            <v>1.3316283333196135</v>
          </cell>
          <cell r="L675">
            <v>30</v>
          </cell>
          <cell r="M675">
            <v>184.15485016559529</v>
          </cell>
        </row>
        <row r="676">
          <cell r="D676">
            <v>43561</v>
          </cell>
          <cell r="E676">
            <v>255208.60200000001</v>
          </cell>
          <cell r="F676">
            <v>4.7</v>
          </cell>
          <cell r="G676">
            <v>255213.30200000003</v>
          </cell>
          <cell r="H676">
            <v>23215.468999999979</v>
          </cell>
          <cell r="I676">
            <v>10.993243427475027</v>
          </cell>
          <cell r="J676">
            <v>142247.92178144175</v>
          </cell>
          <cell r="K676">
            <v>1.7941443277612523</v>
          </cell>
          <cell r="L676">
            <v>30</v>
          </cell>
          <cell r="M676">
            <v>184.15485016559529</v>
          </cell>
        </row>
        <row r="677">
          <cell r="D677">
            <v>43562</v>
          </cell>
          <cell r="E677">
            <v>212102.94699999999</v>
          </cell>
          <cell r="F677">
            <v>0</v>
          </cell>
          <cell r="G677">
            <v>212102.94699999999</v>
          </cell>
          <cell r="H677">
            <v>23215.468999999979</v>
          </cell>
          <cell r="I677">
            <v>9.1362766352038882</v>
          </cell>
          <cell r="J677">
            <v>142247.92178144175</v>
          </cell>
          <cell r="K677">
            <v>1.4910794080063094</v>
          </cell>
          <cell r="L677">
            <v>30</v>
          </cell>
          <cell r="M677">
            <v>184.15485016559529</v>
          </cell>
        </row>
        <row r="678">
          <cell r="D678">
            <v>43563</v>
          </cell>
          <cell r="E678">
            <v>185023.94</v>
          </cell>
          <cell r="F678">
            <v>0</v>
          </cell>
          <cell r="G678">
            <v>185023.94</v>
          </cell>
          <cell r="H678">
            <v>23215.468999999979</v>
          </cell>
          <cell r="I678">
            <v>7.9698557888277062</v>
          </cell>
          <cell r="J678">
            <v>142247.92178144175</v>
          </cell>
          <cell r="K678">
            <v>1.300714538974298</v>
          </cell>
          <cell r="L678">
            <v>30</v>
          </cell>
          <cell r="M678">
            <v>184.15485016559529</v>
          </cell>
        </row>
        <row r="679">
          <cell r="D679">
            <v>43564</v>
          </cell>
          <cell r="E679">
            <v>237433.81599999999</v>
          </cell>
          <cell r="F679">
            <v>476</v>
          </cell>
          <cell r="G679">
            <v>237909.81599999999</v>
          </cell>
          <cell r="H679">
            <v>23215.468999999979</v>
          </cell>
          <cell r="I679">
            <v>10.247900483940265</v>
          </cell>
          <cell r="J679">
            <v>142247.92178144175</v>
          </cell>
          <cell r="K679">
            <v>1.6725011727449974</v>
          </cell>
          <cell r="L679">
            <v>30</v>
          </cell>
          <cell r="M679">
            <v>184.15485016559529</v>
          </cell>
        </row>
        <row r="680">
          <cell r="D680">
            <v>43565</v>
          </cell>
          <cell r="E680">
            <v>203221.796</v>
          </cell>
          <cell r="F680">
            <v>1941</v>
          </cell>
          <cell r="G680">
            <v>205162.796</v>
          </cell>
          <cell r="H680">
            <v>23215.468999999979</v>
          </cell>
          <cell r="I680">
            <v>8.8373315223569335</v>
          </cell>
          <cell r="J680">
            <v>142247.92178144175</v>
          </cell>
          <cell r="K680">
            <v>1.4422902874828951</v>
          </cell>
          <cell r="L680">
            <v>30</v>
          </cell>
          <cell r="M680">
            <v>184.15485016559529</v>
          </cell>
        </row>
        <row r="681">
          <cell r="D681">
            <v>43566</v>
          </cell>
          <cell r="E681">
            <v>160499.66500000001</v>
          </cell>
          <cell r="F681">
            <v>6460</v>
          </cell>
          <cell r="G681">
            <v>166959.66500000001</v>
          </cell>
          <cell r="H681">
            <v>23215.468999999979</v>
          </cell>
          <cell r="I681">
            <v>7.1917420664643972</v>
          </cell>
          <cell r="J681">
            <v>142247.92178144175</v>
          </cell>
          <cell r="K681">
            <v>1.1737230527453812</v>
          </cell>
          <cell r="L681">
            <v>30</v>
          </cell>
          <cell r="M681">
            <v>184.15485016559529</v>
          </cell>
        </row>
        <row r="682">
          <cell r="D682">
            <v>43567</v>
          </cell>
          <cell r="E682">
            <v>125990.89</v>
          </cell>
          <cell r="F682">
            <v>761.8</v>
          </cell>
          <cell r="G682">
            <v>126752.69</v>
          </cell>
          <cell r="H682">
            <v>23215.468999999979</v>
          </cell>
          <cell r="I682">
            <v>5.4598375764021876</v>
          </cell>
          <cell r="J682">
            <v>142247.92178144175</v>
          </cell>
          <cell r="K682">
            <v>0.89106883540098702</v>
          </cell>
          <cell r="L682">
            <v>30</v>
          </cell>
          <cell r="M682">
            <v>184.15485016559529</v>
          </cell>
        </row>
        <row r="683">
          <cell r="D683">
            <v>43568</v>
          </cell>
          <cell r="E683">
            <v>66043.502999999997</v>
          </cell>
          <cell r="F683">
            <v>0</v>
          </cell>
          <cell r="G683">
            <v>66043.502999999997</v>
          </cell>
          <cell r="H683">
            <v>23215.468999999979</v>
          </cell>
          <cell r="I683">
            <v>2.8448058921402817</v>
          </cell>
          <cell r="J683">
            <v>142247.92178144175</v>
          </cell>
          <cell r="K683">
            <v>0.46428448425048485</v>
          </cell>
          <cell r="L683">
            <v>30</v>
          </cell>
          <cell r="M683">
            <v>184.15485016559529</v>
          </cell>
        </row>
        <row r="684">
          <cell r="D684">
            <v>43569</v>
          </cell>
          <cell r="E684">
            <v>92333.811000000002</v>
          </cell>
          <cell r="F684">
            <v>0</v>
          </cell>
          <cell r="G684">
            <v>92333.811000000002</v>
          </cell>
          <cell r="H684">
            <v>23215.468999999979</v>
          </cell>
          <cell r="I684">
            <v>3.9772537440445457</v>
          </cell>
          <cell r="J684">
            <v>142247.92178144175</v>
          </cell>
          <cell r="K684">
            <v>0.64910481533689623</v>
          </cell>
          <cell r="L684">
            <v>30</v>
          </cell>
          <cell r="M684">
            <v>184.15485016559529</v>
          </cell>
        </row>
        <row r="685">
          <cell r="D685">
            <v>43570</v>
          </cell>
          <cell r="E685">
            <v>173244.258</v>
          </cell>
          <cell r="F685">
            <v>0</v>
          </cell>
          <cell r="G685">
            <v>173244.258</v>
          </cell>
          <cell r="H685">
            <v>23215.468999999979</v>
          </cell>
          <cell r="I685">
            <v>7.4624491971280076</v>
          </cell>
          <cell r="J685">
            <v>142247.92178144175</v>
          </cell>
          <cell r="K685">
            <v>1.2179036138481016</v>
          </cell>
          <cell r="L685">
            <v>30</v>
          </cell>
          <cell r="M685">
            <v>184.15485016559529</v>
          </cell>
        </row>
        <row r="686">
          <cell r="D686">
            <v>43571</v>
          </cell>
          <cell r="E686">
            <v>93027.861999999994</v>
          </cell>
          <cell r="F686">
            <v>0</v>
          </cell>
          <cell r="G686">
            <v>93027.861999999994</v>
          </cell>
          <cell r="H686">
            <v>23215.468999999979</v>
          </cell>
          <cell r="I686">
            <v>4.0071498017119564</v>
          </cell>
          <cell r="J686">
            <v>142247.92178144175</v>
          </cell>
          <cell r="K686">
            <v>0.65398397976550815</v>
          </cell>
          <cell r="L686">
            <v>30</v>
          </cell>
          <cell r="M686">
            <v>184.15485016559529</v>
          </cell>
        </row>
        <row r="687">
          <cell r="D687">
            <v>43572</v>
          </cell>
          <cell r="E687">
            <v>227017.95499999999</v>
          </cell>
          <cell r="F687">
            <v>0</v>
          </cell>
          <cell r="G687">
            <v>227017.95499999999</v>
          </cell>
          <cell r="H687">
            <v>23215.468999999979</v>
          </cell>
          <cell r="I687">
            <v>9.7787365398476425</v>
          </cell>
          <cell r="J687">
            <v>142247.92178144175</v>
          </cell>
          <cell r="K687">
            <v>1.5959316112104893</v>
          </cell>
          <cell r="L687">
            <v>30</v>
          </cell>
          <cell r="M687">
            <v>184.15485016559529</v>
          </cell>
        </row>
        <row r="688">
          <cell r="D688">
            <v>43573</v>
          </cell>
          <cell r="E688">
            <v>110122.863</v>
          </cell>
          <cell r="F688">
            <v>625.4</v>
          </cell>
          <cell r="G688">
            <v>110748.26299999999</v>
          </cell>
          <cell r="H688">
            <v>23215.468999999979</v>
          </cell>
          <cell r="I688">
            <v>4.7704512452451464</v>
          </cell>
          <cell r="J688">
            <v>142247.92178144175</v>
          </cell>
          <cell r="K688">
            <v>0.77855803876108831</v>
          </cell>
          <cell r="L688">
            <v>30</v>
          </cell>
          <cell r="M688">
            <v>184.15485016559529</v>
          </cell>
        </row>
        <row r="689">
          <cell r="D689">
            <v>43574</v>
          </cell>
          <cell r="E689">
            <v>177593.34099999999</v>
          </cell>
          <cell r="F689">
            <v>109.5</v>
          </cell>
          <cell r="G689">
            <v>177702.84099999999</v>
          </cell>
          <cell r="H689">
            <v>23215.468999999979</v>
          </cell>
          <cell r="I689">
            <v>7.6545014447048283</v>
          </cell>
          <cell r="J689">
            <v>142247.92178144175</v>
          </cell>
          <cell r="K689">
            <v>1.249247361750798</v>
          </cell>
          <cell r="L689">
            <v>30</v>
          </cell>
          <cell r="M689">
            <v>184.15485016559529</v>
          </cell>
        </row>
        <row r="690">
          <cell r="D690">
            <v>43575</v>
          </cell>
          <cell r="E690">
            <v>223999.08100000001</v>
          </cell>
          <cell r="F690">
            <v>325.60000000000002</v>
          </cell>
          <cell r="G690">
            <v>224324.68100000001</v>
          </cell>
          <cell r="H690">
            <v>23215.468999999979</v>
          </cell>
          <cell r="I690">
            <v>9.6627244963261436</v>
          </cell>
          <cell r="J690">
            <v>142247.92178144175</v>
          </cell>
          <cell r="K690">
            <v>1.5769979497111102</v>
          </cell>
          <cell r="L690">
            <v>30</v>
          </cell>
          <cell r="M690">
            <v>184.15485016559529</v>
          </cell>
        </row>
        <row r="691">
          <cell r="D691">
            <v>43576</v>
          </cell>
          <cell r="E691">
            <v>120789.4</v>
          </cell>
          <cell r="F691">
            <v>0</v>
          </cell>
          <cell r="G691">
            <v>120789.4</v>
          </cell>
          <cell r="H691">
            <v>23215.468999999979</v>
          </cell>
          <cell r="I691">
            <v>5.2029704848952267</v>
          </cell>
          <cell r="J691">
            <v>142247.92178144175</v>
          </cell>
          <cell r="K691">
            <v>0.84914702786018958</v>
          </cell>
          <cell r="L691">
            <v>30</v>
          </cell>
          <cell r="M691">
            <v>184.15485016559529</v>
          </cell>
        </row>
        <row r="692">
          <cell r="D692">
            <v>43577</v>
          </cell>
          <cell r="E692">
            <v>85269.23</v>
          </cell>
          <cell r="F692">
            <v>0</v>
          </cell>
          <cell r="G692">
            <v>85269.23</v>
          </cell>
          <cell r="H692">
            <v>23215.468999999979</v>
          </cell>
          <cell r="I692">
            <v>3.6729488428599084</v>
          </cell>
          <cell r="J692">
            <v>142247.92178144175</v>
          </cell>
          <cell r="K692">
            <v>0.5994409544415894</v>
          </cell>
          <cell r="L692">
            <v>30</v>
          </cell>
          <cell r="M692">
            <v>184.15485016559529</v>
          </cell>
        </row>
        <row r="693">
          <cell r="D693">
            <v>43578</v>
          </cell>
          <cell r="E693">
            <v>181056.45699999999</v>
          </cell>
          <cell r="F693">
            <v>0</v>
          </cell>
          <cell r="G693">
            <v>181056.45699999999</v>
          </cell>
          <cell r="H693">
            <v>23215.468999999979</v>
          </cell>
          <cell r="I693">
            <v>7.7989575399058344</v>
          </cell>
          <cell r="J693">
            <v>142247.92178144175</v>
          </cell>
          <cell r="K693">
            <v>1.2728232140936724</v>
          </cell>
          <cell r="L693">
            <v>30</v>
          </cell>
          <cell r="M693">
            <v>184.15485016559529</v>
          </cell>
        </row>
        <row r="694">
          <cell r="D694">
            <v>43579</v>
          </cell>
          <cell r="E694">
            <v>292074.772</v>
          </cell>
          <cell r="F694">
            <v>93.7</v>
          </cell>
          <cell r="G694">
            <v>292168.47200000001</v>
          </cell>
          <cell r="H694">
            <v>23215.468999999979</v>
          </cell>
          <cell r="I694">
            <v>12.585077303413524</v>
          </cell>
          <cell r="J694">
            <v>142247.92178144175</v>
          </cell>
          <cell r="K694">
            <v>2.0539384220242263</v>
          </cell>
          <cell r="L694">
            <v>30</v>
          </cell>
          <cell r="M694">
            <v>184.15485016559529</v>
          </cell>
        </row>
        <row r="695">
          <cell r="D695">
            <v>43580</v>
          </cell>
          <cell r="E695">
            <v>292633.43400000001</v>
          </cell>
          <cell r="F695">
            <v>0.1</v>
          </cell>
          <cell r="G695">
            <v>292633.53399999999</v>
          </cell>
          <cell r="H695">
            <v>23215.468999999979</v>
          </cell>
          <cell r="I695">
            <v>12.605109722314904</v>
          </cell>
          <cell r="J695">
            <v>142247.92178144175</v>
          </cell>
          <cell r="K695">
            <v>2.0572077984353241</v>
          </cell>
          <cell r="L695">
            <v>30</v>
          </cell>
          <cell r="M695">
            <v>184.15485016559529</v>
          </cell>
        </row>
        <row r="696">
          <cell r="D696">
            <v>43581</v>
          </cell>
          <cell r="E696">
            <v>176638.35200000001</v>
          </cell>
          <cell r="F696">
            <v>0</v>
          </cell>
          <cell r="G696">
            <v>176638.35200000001</v>
          </cell>
          <cell r="H696">
            <v>23215.468999999979</v>
          </cell>
          <cell r="I696">
            <v>7.6086488711470865</v>
          </cell>
          <cell r="J696">
            <v>142247.92178144175</v>
          </cell>
          <cell r="K696">
            <v>1.2417640257085638</v>
          </cell>
          <cell r="L696">
            <v>30</v>
          </cell>
          <cell r="M696">
            <v>184.15485016559529</v>
          </cell>
        </row>
        <row r="697">
          <cell r="D697">
            <v>43582</v>
          </cell>
          <cell r="E697">
            <v>90267.547999999995</v>
          </cell>
          <cell r="F697">
            <v>1.3</v>
          </cell>
          <cell r="G697">
            <v>90268.847999999998</v>
          </cell>
          <cell r="H697">
            <v>23215.468999999979</v>
          </cell>
          <cell r="I697">
            <v>3.8883060256073256</v>
          </cell>
          <cell r="J697">
            <v>142247.92178144175</v>
          </cell>
          <cell r="K697">
            <v>0.63458816740180202</v>
          </cell>
          <cell r="L697">
            <v>30</v>
          </cell>
          <cell r="M697">
            <v>184.15485016559529</v>
          </cell>
        </row>
        <row r="698">
          <cell r="D698">
            <v>43583</v>
          </cell>
          <cell r="E698">
            <v>114938.85799999999</v>
          </cell>
          <cell r="F698">
            <v>190.5</v>
          </cell>
          <cell r="G698">
            <v>115129.35799999999</v>
          </cell>
          <cell r="H698">
            <v>23215.468999999979</v>
          </cell>
          <cell r="I698">
            <v>4.9591657183406506</v>
          </cell>
          <cell r="J698">
            <v>142247.92178144175</v>
          </cell>
          <cell r="K698">
            <v>0.80935704759814808</v>
          </cell>
          <cell r="L698">
            <v>30</v>
          </cell>
          <cell r="M698">
            <v>184.15485016559529</v>
          </cell>
        </row>
        <row r="699">
          <cell r="D699">
            <v>43584</v>
          </cell>
          <cell r="E699">
            <v>66438.915999999997</v>
          </cell>
          <cell r="F699">
            <v>0</v>
          </cell>
          <cell r="G699">
            <v>66438.915999999997</v>
          </cell>
          <cell r="H699">
            <v>23215.468999999979</v>
          </cell>
          <cell r="I699">
            <v>2.8618381993488935</v>
          </cell>
          <cell r="J699">
            <v>142247.92178144175</v>
          </cell>
          <cell r="K699">
            <v>0.46706422960667743</v>
          </cell>
          <cell r="L699">
            <v>30</v>
          </cell>
          <cell r="M699">
            <v>184.15485016559529</v>
          </cell>
        </row>
        <row r="700">
          <cell r="D700">
            <v>43585</v>
          </cell>
          <cell r="E700">
            <v>64556.328999999998</v>
          </cell>
          <cell r="F700">
            <v>0</v>
          </cell>
          <cell r="G700">
            <v>64556.328999999998</v>
          </cell>
          <cell r="H700">
            <v>23215.468999999979</v>
          </cell>
          <cell r="I700">
            <v>2.7807462774066747</v>
          </cell>
          <cell r="J700">
            <v>142247.92178144175</v>
          </cell>
          <cell r="K700">
            <v>0.45382968124615708</v>
          </cell>
          <cell r="L700">
            <v>30</v>
          </cell>
          <cell r="M700">
            <v>184.15485016559529</v>
          </cell>
        </row>
        <row r="701">
          <cell r="D701">
            <v>43586</v>
          </cell>
          <cell r="E701">
            <v>113443.117</v>
          </cell>
          <cell r="F701">
            <v>0</v>
          </cell>
          <cell r="G701">
            <v>113443.117</v>
          </cell>
          <cell r="H701">
            <v>23215.468999999979</v>
          </cell>
          <cell r="I701">
            <v>4.8865313468360299</v>
          </cell>
          <cell r="J701">
            <v>126134.73990642841</v>
          </cell>
          <cell r="K701">
            <v>0.89938043305243631</v>
          </cell>
          <cell r="L701">
            <v>31</v>
          </cell>
          <cell r="M701">
            <v>168.73780156846055</v>
          </cell>
        </row>
        <row r="702">
          <cell r="D702">
            <v>43587</v>
          </cell>
          <cell r="E702">
            <v>194808.861</v>
          </cell>
          <cell r="F702">
            <v>0</v>
          </cell>
          <cell r="G702">
            <v>194808.861</v>
          </cell>
          <cell r="H702">
            <v>23215.468999999979</v>
          </cell>
          <cell r="I702">
            <v>8.3913385941072391</v>
          </cell>
          <cell r="J702">
            <v>126134.73990642841</v>
          </cell>
          <cell r="K702">
            <v>1.5444504911534815</v>
          </cell>
          <cell r="L702">
            <v>31</v>
          </cell>
          <cell r="M702">
            <v>168.73780156846055</v>
          </cell>
        </row>
        <row r="703">
          <cell r="D703">
            <v>43588</v>
          </cell>
          <cell r="E703">
            <v>165684.48800000001</v>
          </cell>
          <cell r="F703">
            <v>1.3</v>
          </cell>
          <cell r="G703">
            <v>165685.788</v>
          </cell>
          <cell r="H703">
            <v>23215.468999999979</v>
          </cell>
          <cell r="I703">
            <v>7.1368701618735404</v>
          </cell>
          <cell r="J703">
            <v>126134.73990642841</v>
          </cell>
          <cell r="K703">
            <v>1.31356189518377</v>
          </cell>
          <cell r="L703">
            <v>31</v>
          </cell>
          <cell r="M703">
            <v>168.73780156846055</v>
          </cell>
        </row>
        <row r="704">
          <cell r="D704">
            <v>43589</v>
          </cell>
          <cell r="E704">
            <v>157027.16699999999</v>
          </cell>
          <cell r="F704">
            <v>0</v>
          </cell>
          <cell r="G704">
            <v>157027.16699999999</v>
          </cell>
          <cell r="H704">
            <v>23215.468999999979</v>
          </cell>
          <cell r="I704">
            <v>6.7639024221306974</v>
          </cell>
          <cell r="J704">
            <v>126134.73990642841</v>
          </cell>
          <cell r="K704">
            <v>1.2449160882758292</v>
          </cell>
          <cell r="L704">
            <v>31</v>
          </cell>
          <cell r="M704">
            <v>168.73780156846055</v>
          </cell>
        </row>
        <row r="705">
          <cell r="D705">
            <v>43590</v>
          </cell>
          <cell r="E705">
            <v>178438.23800000001</v>
          </cell>
          <cell r="F705">
            <v>0</v>
          </cell>
          <cell r="G705">
            <v>178438.23800000001</v>
          </cell>
          <cell r="H705">
            <v>23215.468999999979</v>
          </cell>
          <cell r="I705">
            <v>7.6861784700537461</v>
          </cell>
          <cell r="J705">
            <v>126134.73990642841</v>
          </cell>
          <cell r="K705">
            <v>1.4146637011530079</v>
          </cell>
          <cell r="L705">
            <v>31</v>
          </cell>
          <cell r="M705">
            <v>168.73780156846055</v>
          </cell>
        </row>
        <row r="706">
          <cell r="D706">
            <v>43591</v>
          </cell>
          <cell r="E706">
            <v>58183.048000000003</v>
          </cell>
          <cell r="F706">
            <v>0</v>
          </cell>
          <cell r="G706">
            <v>58183.048000000003</v>
          </cell>
          <cell r="H706">
            <v>23215.468999999979</v>
          </cell>
          <cell r="I706">
            <v>2.5062189353142101</v>
          </cell>
          <cell r="J706">
            <v>126134.73990642841</v>
          </cell>
          <cell r="K706">
            <v>0.46127694910349376</v>
          </cell>
          <cell r="L706">
            <v>31</v>
          </cell>
          <cell r="M706">
            <v>168.73780156846055</v>
          </cell>
        </row>
        <row r="707">
          <cell r="D707">
            <v>43592</v>
          </cell>
          <cell r="E707">
            <v>142625.65100000001</v>
          </cell>
          <cell r="F707">
            <v>13.3</v>
          </cell>
          <cell r="G707">
            <v>142638.951</v>
          </cell>
          <cell r="H707">
            <v>23215.468999999979</v>
          </cell>
          <cell r="I707">
            <v>6.1441339393143481</v>
          </cell>
          <cell r="J707">
            <v>126134.73990642841</v>
          </cell>
          <cell r="K707">
            <v>1.1308458804118124</v>
          </cell>
          <cell r="L707">
            <v>31</v>
          </cell>
          <cell r="M707">
            <v>168.73780156846055</v>
          </cell>
        </row>
        <row r="708">
          <cell r="D708">
            <v>43593</v>
          </cell>
          <cell r="E708">
            <v>314322.37599999999</v>
          </cell>
          <cell r="F708">
            <v>0.3</v>
          </cell>
          <cell r="G708">
            <v>314322.67599999998</v>
          </cell>
          <cell r="H708">
            <v>23215.468999999979</v>
          </cell>
          <cell r="I708">
            <v>13.539363602777108</v>
          </cell>
          <cell r="J708">
            <v>126134.73990642841</v>
          </cell>
          <cell r="K708">
            <v>2.4919595999736202</v>
          </cell>
          <cell r="L708">
            <v>31</v>
          </cell>
          <cell r="M708">
            <v>168.73780156846055</v>
          </cell>
        </row>
        <row r="709">
          <cell r="D709">
            <v>43594</v>
          </cell>
          <cell r="E709">
            <v>233543.921</v>
          </cell>
          <cell r="F709">
            <v>56.3</v>
          </cell>
          <cell r="G709">
            <v>233600.22099999999</v>
          </cell>
          <cell r="H709">
            <v>23220.468999999979</v>
          </cell>
          <cell r="I709">
            <v>10.060099173707481</v>
          </cell>
          <cell r="J709">
            <v>126134.73990642841</v>
          </cell>
          <cell r="K709">
            <v>1.8519895563529414</v>
          </cell>
          <cell r="L709">
            <v>31</v>
          </cell>
          <cell r="M709">
            <v>168.73780156846055</v>
          </cell>
        </row>
        <row r="710">
          <cell r="D710">
            <v>43595</v>
          </cell>
          <cell r="E710">
            <v>190585.53200000001</v>
          </cell>
          <cell r="F710">
            <v>0</v>
          </cell>
          <cell r="G710">
            <v>190585.53200000001</v>
          </cell>
          <cell r="H710">
            <v>23220.468999999979</v>
          </cell>
          <cell r="I710">
            <v>8.2076521365696866</v>
          </cell>
          <cell r="J710">
            <v>126134.73990642841</v>
          </cell>
          <cell r="K710">
            <v>1.5109678122092587</v>
          </cell>
          <cell r="L710">
            <v>31</v>
          </cell>
          <cell r="M710">
            <v>168.73780156846055</v>
          </cell>
        </row>
        <row r="711">
          <cell r="D711">
            <v>43596</v>
          </cell>
          <cell r="E711">
            <v>129239.686</v>
          </cell>
          <cell r="F711">
            <v>1.8</v>
          </cell>
          <cell r="G711">
            <v>129241.486</v>
          </cell>
          <cell r="H711">
            <v>23220.468999999979</v>
          </cell>
          <cell r="I711">
            <v>5.565843049940125</v>
          </cell>
          <cell r="J711">
            <v>126134.73990642841</v>
          </cell>
          <cell r="K711">
            <v>1.0246303761824562</v>
          </cell>
          <cell r="L711">
            <v>31</v>
          </cell>
          <cell r="M711">
            <v>168.73780156846055</v>
          </cell>
        </row>
        <row r="712">
          <cell r="D712">
            <v>43597</v>
          </cell>
          <cell r="E712">
            <v>191584.253</v>
          </cell>
          <cell r="F712">
            <v>0</v>
          </cell>
          <cell r="G712">
            <v>191584.253</v>
          </cell>
          <cell r="H712">
            <v>23220.468999999979</v>
          </cell>
          <cell r="I712">
            <v>8.2506625081517591</v>
          </cell>
          <cell r="J712">
            <v>126134.73990642841</v>
          </cell>
          <cell r="K712">
            <v>1.5188857022428917</v>
          </cell>
          <cell r="L712">
            <v>31</v>
          </cell>
          <cell r="M712">
            <v>168.73780156846055</v>
          </cell>
        </row>
        <row r="713">
          <cell r="D713">
            <v>43598</v>
          </cell>
          <cell r="E713">
            <v>186900.51699999999</v>
          </cell>
          <cell r="F713">
            <v>0.1</v>
          </cell>
          <cell r="G713">
            <v>186900.617</v>
          </cell>
          <cell r="H713">
            <v>23220.468999999979</v>
          </cell>
          <cell r="I713">
            <v>8.0489596054239971</v>
          </cell>
          <cell r="J713">
            <v>126134.73990642841</v>
          </cell>
          <cell r="K713">
            <v>1.4817536956008317</v>
          </cell>
          <cell r="L713">
            <v>31</v>
          </cell>
          <cell r="M713">
            <v>168.73780156846055</v>
          </cell>
        </row>
        <row r="714">
          <cell r="D714">
            <v>43599</v>
          </cell>
          <cell r="E714">
            <v>104148.952</v>
          </cell>
          <cell r="F714">
            <v>0</v>
          </cell>
          <cell r="G714">
            <v>104148.952</v>
          </cell>
          <cell r="H714">
            <v>23220.468999999979</v>
          </cell>
          <cell r="I714">
            <v>4.4852217239884391</v>
          </cell>
          <cell r="J714">
            <v>126134.73990642841</v>
          </cell>
          <cell r="K714">
            <v>0.82569601425635553</v>
          </cell>
          <cell r="L714">
            <v>31</v>
          </cell>
          <cell r="M714">
            <v>168.73780156846055</v>
          </cell>
        </row>
        <row r="715">
          <cell r="D715">
            <v>43600</v>
          </cell>
          <cell r="E715">
            <v>93727</v>
          </cell>
          <cell r="F715">
            <v>0</v>
          </cell>
          <cell r="G715">
            <v>93727</v>
          </cell>
          <cell r="H715">
            <v>23220.468999999979</v>
          </cell>
          <cell r="I715">
            <v>4.0363956473058353</v>
          </cell>
          <cell r="J715">
            <v>126134.73990642841</v>
          </cell>
          <cell r="K715">
            <v>0.74307046630872897</v>
          </cell>
          <cell r="L715">
            <v>31</v>
          </cell>
          <cell r="M715">
            <v>168.73780156846055</v>
          </cell>
        </row>
        <row r="716">
          <cell r="D716">
            <v>43601</v>
          </cell>
          <cell r="E716">
            <v>133972.016</v>
          </cell>
          <cell r="F716">
            <v>0</v>
          </cell>
          <cell r="G716">
            <v>133972.016</v>
          </cell>
          <cell r="H716">
            <v>23220.468999999979</v>
          </cell>
          <cell r="I716">
            <v>5.769565463987834</v>
          </cell>
          <cell r="J716">
            <v>126134.73990642841</v>
          </cell>
          <cell r="K716">
            <v>1.0621341598625849</v>
          </cell>
          <cell r="L716">
            <v>31</v>
          </cell>
          <cell r="M716">
            <v>168.73780156846055</v>
          </cell>
        </row>
        <row r="717">
          <cell r="D717">
            <v>43602</v>
          </cell>
          <cell r="E717">
            <v>286718.20600000001</v>
          </cell>
          <cell r="F717">
            <v>0</v>
          </cell>
          <cell r="G717">
            <v>286718.20600000001</v>
          </cell>
          <cell r="H717">
            <v>23235.468999999979</v>
          </cell>
          <cell r="I717">
            <v>12.339678015537379</v>
          </cell>
          <cell r="J717">
            <v>126134.73990642841</v>
          </cell>
          <cell r="K717">
            <v>2.2731105341216749</v>
          </cell>
          <cell r="L717">
            <v>31</v>
          </cell>
          <cell r="M717">
            <v>168.73780156846055</v>
          </cell>
        </row>
        <row r="718">
          <cell r="D718">
            <v>43603</v>
          </cell>
          <cell r="E718">
            <v>148617.77100000001</v>
          </cell>
          <cell r="F718">
            <v>0</v>
          </cell>
          <cell r="G718">
            <v>148617.77100000001</v>
          </cell>
          <cell r="H718">
            <v>23235.468999999979</v>
          </cell>
          <cell r="I718">
            <v>6.3961597246003574</v>
          </cell>
          <cell r="J718">
            <v>126134.73990642841</v>
          </cell>
          <cell r="K718">
            <v>1.1782461446406467</v>
          </cell>
          <cell r="L718">
            <v>31</v>
          </cell>
          <cell r="M718">
            <v>168.73780156846055</v>
          </cell>
        </row>
        <row r="719">
          <cell r="D719">
            <v>43604</v>
          </cell>
          <cell r="E719">
            <v>130259.068</v>
          </cell>
          <cell r="F719">
            <v>0</v>
          </cell>
          <cell r="G719">
            <v>130259.068</v>
          </cell>
          <cell r="H719">
            <v>23235.468999999979</v>
          </cell>
          <cell r="I719">
            <v>5.6060442765325771</v>
          </cell>
          <cell r="J719">
            <v>126134.73990642841</v>
          </cell>
          <cell r="K719">
            <v>1.0326977967896169</v>
          </cell>
          <cell r="L719">
            <v>31</v>
          </cell>
          <cell r="M719">
            <v>168.73780156846055</v>
          </cell>
        </row>
        <row r="720">
          <cell r="D720">
            <v>43605</v>
          </cell>
          <cell r="E720">
            <v>67222.395000000004</v>
          </cell>
          <cell r="F720">
            <v>0</v>
          </cell>
          <cell r="G720">
            <v>67222.395000000004</v>
          </cell>
          <cell r="H720">
            <v>23235.468999999979</v>
          </cell>
          <cell r="I720">
            <v>2.8930939590674956</v>
          </cell>
          <cell r="J720">
            <v>126134.73990642841</v>
          </cell>
          <cell r="K720">
            <v>0.53294116315511619</v>
          </cell>
          <cell r="L720">
            <v>31</v>
          </cell>
          <cell r="M720">
            <v>168.73780156846055</v>
          </cell>
        </row>
        <row r="721">
          <cell r="D721">
            <v>43606</v>
          </cell>
          <cell r="E721">
            <v>50457.991999999998</v>
          </cell>
          <cell r="F721">
            <v>2.2999999999999998</v>
          </cell>
          <cell r="G721">
            <v>50460.292000000001</v>
          </cell>
          <cell r="H721">
            <v>23235.468999999979</v>
          </cell>
          <cell r="I721">
            <v>2.1716924241985409</v>
          </cell>
          <cell r="J721">
            <v>126134.73990642841</v>
          </cell>
          <cell r="K721">
            <v>0.40005070797651293</v>
          </cell>
          <cell r="L721">
            <v>31</v>
          </cell>
          <cell r="M721">
            <v>168.73780156846055</v>
          </cell>
        </row>
        <row r="722">
          <cell r="D722">
            <v>43607</v>
          </cell>
          <cell r="E722">
            <v>41479.586000000003</v>
          </cell>
          <cell r="F722">
            <v>0</v>
          </cell>
          <cell r="G722">
            <v>41479.586000000003</v>
          </cell>
          <cell r="H722">
            <v>23264.343999999979</v>
          </cell>
          <cell r="I722">
            <v>1.7829682195208272</v>
          </cell>
          <cell r="J722">
            <v>126134.73990642841</v>
          </cell>
          <cell r="K722">
            <v>0.32885140153118125</v>
          </cell>
          <cell r="L722">
            <v>31</v>
          </cell>
          <cell r="M722">
            <v>168.73780156846055</v>
          </cell>
        </row>
        <row r="723">
          <cell r="D723">
            <v>43608</v>
          </cell>
          <cell r="E723">
            <v>59654.964999999997</v>
          </cell>
          <cell r="F723">
            <v>0</v>
          </cell>
          <cell r="G723">
            <v>59654.964999999997</v>
          </cell>
          <cell r="H723">
            <v>23264.343999999979</v>
          </cell>
          <cell r="I723">
            <v>2.564222958532596</v>
          </cell>
          <cell r="J723">
            <v>126134.73990642841</v>
          </cell>
          <cell r="K723">
            <v>0.47294635121342732</v>
          </cell>
          <cell r="L723">
            <v>31</v>
          </cell>
          <cell r="M723">
            <v>168.73780156846055</v>
          </cell>
        </row>
        <row r="724">
          <cell r="D724">
            <v>43609</v>
          </cell>
          <cell r="E724">
            <v>170464.15400000001</v>
          </cell>
          <cell r="F724">
            <v>449.1</v>
          </cell>
          <cell r="G724">
            <v>170913.25400000002</v>
          </cell>
          <cell r="H724">
            <v>23264.343999999979</v>
          </cell>
          <cell r="I724">
            <v>7.3465752569683529</v>
          </cell>
          <cell r="J724">
            <v>126134.73990642841</v>
          </cell>
          <cell r="K724">
            <v>1.3550054023720193</v>
          </cell>
          <cell r="L724">
            <v>31</v>
          </cell>
          <cell r="M724">
            <v>168.73780156846055</v>
          </cell>
        </row>
        <row r="725">
          <cell r="D725">
            <v>43610</v>
          </cell>
          <cell r="E725">
            <v>177055.28899999999</v>
          </cell>
          <cell r="F725">
            <v>22</v>
          </cell>
          <cell r="G725">
            <v>177077.28899999999</v>
          </cell>
          <cell r="H725">
            <v>23264.343999999979</v>
          </cell>
          <cell r="I725">
            <v>7.6115315781094086</v>
          </cell>
          <cell r="J725">
            <v>126134.73990642841</v>
          </cell>
          <cell r="K725">
            <v>1.4038740566743366</v>
          </cell>
          <cell r="L725">
            <v>31</v>
          </cell>
          <cell r="M725">
            <v>168.73780156846055</v>
          </cell>
        </row>
        <row r="726">
          <cell r="D726">
            <v>43611</v>
          </cell>
          <cell r="E726">
            <v>147445.31</v>
          </cell>
          <cell r="F726">
            <v>35.700000000000003</v>
          </cell>
          <cell r="G726">
            <v>147481.01</v>
          </cell>
          <cell r="H726">
            <v>23264.343999999979</v>
          </cell>
          <cell r="I726">
            <v>6.339358204125598</v>
          </cell>
          <cell r="J726">
            <v>126134.73990642841</v>
          </cell>
          <cell r="K726">
            <v>1.1692338693480249</v>
          </cell>
          <cell r="L726">
            <v>31</v>
          </cell>
          <cell r="M726">
            <v>168.73780156846055</v>
          </cell>
        </row>
        <row r="727">
          <cell r="D727">
            <v>43612</v>
          </cell>
          <cell r="E727">
            <v>136962.709</v>
          </cell>
          <cell r="F727">
            <v>0</v>
          </cell>
          <cell r="G727">
            <v>136962.709</v>
          </cell>
          <cell r="H727">
            <v>23264.343999999979</v>
          </cell>
          <cell r="I727">
            <v>5.887237095531261</v>
          </cell>
          <cell r="J727">
            <v>126134.73990642841</v>
          </cell>
          <cell r="K727">
            <v>1.0858444636394715</v>
          </cell>
          <cell r="L727">
            <v>31</v>
          </cell>
          <cell r="M727">
            <v>168.73780156846055</v>
          </cell>
        </row>
        <row r="728">
          <cell r="D728">
            <v>43613</v>
          </cell>
          <cell r="E728">
            <v>193760.42</v>
          </cell>
          <cell r="F728">
            <v>0</v>
          </cell>
          <cell r="G728">
            <v>193760.42</v>
          </cell>
          <cell r="H728">
            <v>23264.343999999979</v>
          </cell>
          <cell r="I728">
            <v>8.3286431803106158</v>
          </cell>
          <cell r="J728">
            <v>126134.73990642841</v>
          </cell>
          <cell r="K728">
            <v>1.5361384194690451</v>
          </cell>
          <cell r="L728">
            <v>31</v>
          </cell>
          <cell r="M728">
            <v>168.73780156846055</v>
          </cell>
        </row>
        <row r="729">
          <cell r="D729">
            <v>43614</v>
          </cell>
          <cell r="E729">
            <v>183592.9</v>
          </cell>
          <cell r="F729">
            <v>148.4</v>
          </cell>
          <cell r="G729">
            <v>183741.3</v>
          </cell>
          <cell r="H729">
            <v>23264.343999999979</v>
          </cell>
          <cell r="I729">
            <v>7.8979789844923269</v>
          </cell>
          <cell r="J729">
            <v>126134.73990642841</v>
          </cell>
          <cell r="K729">
            <v>1.4567065356959259</v>
          </cell>
          <cell r="L729">
            <v>31</v>
          </cell>
          <cell r="M729">
            <v>168.73780156846055</v>
          </cell>
        </row>
        <row r="730">
          <cell r="D730">
            <v>43615</v>
          </cell>
          <cell r="E730">
            <v>112774.243</v>
          </cell>
          <cell r="F730">
            <v>0.1</v>
          </cell>
          <cell r="G730">
            <v>112774.34300000001</v>
          </cell>
          <cell r="H730">
            <v>23264.343999999979</v>
          </cell>
          <cell r="I730">
            <v>4.847518717914423</v>
          </cell>
          <cell r="J730">
            <v>126134.73990642841</v>
          </cell>
          <cell r="K730">
            <v>0.89407837272792845</v>
          </cell>
          <cell r="L730">
            <v>31</v>
          </cell>
          <cell r="M730">
            <v>168.73780156846055</v>
          </cell>
        </row>
        <row r="731">
          <cell r="D731">
            <v>43616</v>
          </cell>
          <cell r="E731">
            <v>86317.372000000003</v>
          </cell>
          <cell r="F731">
            <v>50.6</v>
          </cell>
          <cell r="G731">
            <v>86367.972000000009</v>
          </cell>
          <cell r="H731">
            <v>23264.343999999979</v>
          </cell>
          <cell r="I731">
            <v>3.7124610949700574</v>
          </cell>
          <cell r="J731">
            <v>126134.73990642841</v>
          </cell>
          <cell r="K731">
            <v>0.68472787167176219</v>
          </cell>
          <cell r="L731">
            <v>31</v>
          </cell>
          <cell r="M731">
            <v>168.73780156846055</v>
          </cell>
        </row>
        <row r="732">
          <cell r="D732">
            <v>43617</v>
          </cell>
          <cell r="E732">
            <v>75265.467000000004</v>
          </cell>
          <cell r="F732">
            <v>0</v>
          </cell>
          <cell r="G732">
            <v>75265.467000000004</v>
          </cell>
          <cell r="H732">
            <v>23264.343999999979</v>
          </cell>
          <cell r="I732">
            <v>3.2352284250955052</v>
          </cell>
          <cell r="J732">
            <v>107259.88605859327</v>
          </cell>
          <cell r="K732">
            <v>0.70171123395455082</v>
          </cell>
          <cell r="L732">
            <v>30</v>
          </cell>
          <cell r="M732">
            <v>138.8591692485173</v>
          </cell>
        </row>
        <row r="733">
          <cell r="D733">
            <v>43618</v>
          </cell>
          <cell r="E733">
            <v>93206.228000000003</v>
          </cell>
          <cell r="F733">
            <v>0</v>
          </cell>
          <cell r="G733">
            <v>93206.228000000003</v>
          </cell>
          <cell r="H733">
            <v>23290.343999999979</v>
          </cell>
          <cell r="I733">
            <v>4.0019257766222811</v>
          </cell>
          <cell r="J733">
            <v>107259.88605859327</v>
          </cell>
          <cell r="K733">
            <v>0.8689756387498293</v>
          </cell>
          <cell r="L733">
            <v>30</v>
          </cell>
          <cell r="M733">
            <v>138.8591692485173</v>
          </cell>
        </row>
        <row r="734">
          <cell r="D734">
            <v>43619</v>
          </cell>
          <cell r="E734">
            <v>84909.930999999997</v>
          </cell>
          <cell r="F734">
            <v>0</v>
          </cell>
          <cell r="G734">
            <v>84909.930999999997</v>
          </cell>
          <cell r="H734">
            <v>23290.343999999979</v>
          </cell>
          <cell r="I734">
            <v>3.6457139061578512</v>
          </cell>
          <cell r="J734">
            <v>107259.88605859327</v>
          </cell>
          <cell r="K734">
            <v>0.79162801789306325</v>
          </cell>
          <cell r="L734">
            <v>30</v>
          </cell>
          <cell r="M734">
            <v>138.8591692485173</v>
          </cell>
        </row>
        <row r="735">
          <cell r="D735">
            <v>43620</v>
          </cell>
          <cell r="E735">
            <v>167346.72899999999</v>
          </cell>
          <cell r="F735">
            <v>3.6</v>
          </cell>
          <cell r="G735">
            <v>167350.329</v>
          </cell>
          <cell r="H735">
            <v>23290.343999999979</v>
          </cell>
          <cell r="I735">
            <v>7.18539532949793</v>
          </cell>
          <cell r="J735">
            <v>107259.88605859327</v>
          </cell>
          <cell r="K735">
            <v>1.5602322093516012</v>
          </cell>
          <cell r="L735">
            <v>30</v>
          </cell>
          <cell r="M735">
            <v>138.8591692485173</v>
          </cell>
        </row>
        <row r="736">
          <cell r="D736">
            <v>43621</v>
          </cell>
          <cell r="E736">
            <v>180366.57</v>
          </cell>
          <cell r="F736">
            <v>0</v>
          </cell>
          <cell r="G736">
            <v>180366.57</v>
          </cell>
          <cell r="H736">
            <v>23321.447999999978</v>
          </cell>
          <cell r="I736">
            <v>7.7339353028165396</v>
          </cell>
          <cell r="J736">
            <v>107259.88605859327</v>
          </cell>
          <cell r="K736">
            <v>1.68158457581682</v>
          </cell>
          <cell r="L736">
            <v>30</v>
          </cell>
          <cell r="M736">
            <v>138.8591692485173</v>
          </cell>
        </row>
        <row r="737">
          <cell r="D737">
            <v>43622</v>
          </cell>
          <cell r="E737">
            <v>179078.769</v>
          </cell>
          <cell r="F737">
            <v>25.8</v>
          </cell>
          <cell r="G737">
            <v>179104.56899999999</v>
          </cell>
          <cell r="H737">
            <v>23321.447999999978</v>
          </cell>
          <cell r="I737">
            <v>7.679821981894098</v>
          </cell>
          <cell r="J737">
            <v>107259.88605859327</v>
          </cell>
          <cell r="K737">
            <v>1.6698187512725853</v>
          </cell>
          <cell r="L737">
            <v>30</v>
          </cell>
          <cell r="M737">
            <v>138.8591692485173</v>
          </cell>
        </row>
        <row r="738">
          <cell r="D738">
            <v>43623</v>
          </cell>
          <cell r="E738">
            <v>177623.49600000001</v>
          </cell>
          <cell r="F738">
            <v>98.4</v>
          </cell>
          <cell r="G738">
            <v>177721.89600000001</v>
          </cell>
          <cell r="H738">
            <v>23345.447999999978</v>
          </cell>
          <cell r="I738">
            <v>7.6127001717851019</v>
          </cell>
          <cell r="J738">
            <v>107259.88605859327</v>
          </cell>
          <cell r="K738">
            <v>1.6569278835790966</v>
          </cell>
          <cell r="L738">
            <v>30</v>
          </cell>
          <cell r="M738">
            <v>138.8591692485173</v>
          </cell>
        </row>
        <row r="739">
          <cell r="D739">
            <v>43624</v>
          </cell>
          <cell r="E739">
            <v>107697.375</v>
          </cell>
          <cell r="F739">
            <v>0</v>
          </cell>
          <cell r="G739">
            <v>107697.375</v>
          </cell>
          <cell r="H739">
            <v>23345.447999999978</v>
          </cell>
          <cell r="I739">
            <v>4.6132066088429786</v>
          </cell>
          <cell r="J739">
            <v>107259.88605859327</v>
          </cell>
          <cell r="K739">
            <v>1.004078774996719</v>
          </cell>
          <cell r="L739">
            <v>30</v>
          </cell>
          <cell r="M739">
            <v>138.8591692485173</v>
          </cell>
        </row>
        <row r="740">
          <cell r="D740">
            <v>43625</v>
          </cell>
          <cell r="E740">
            <v>89513.77</v>
          </cell>
          <cell r="F740">
            <v>0</v>
          </cell>
          <cell r="G740">
            <v>89513.77</v>
          </cell>
          <cell r="H740">
            <v>23345.447999999978</v>
          </cell>
          <cell r="I740">
            <v>3.8343136529228348</v>
          </cell>
          <cell r="J740">
            <v>107259.88605859327</v>
          </cell>
          <cell r="K740">
            <v>0.83455029917802614</v>
          </cell>
          <cell r="L740">
            <v>30</v>
          </cell>
          <cell r="M740">
            <v>138.8591692485173</v>
          </cell>
        </row>
        <row r="741">
          <cell r="D741">
            <v>43626</v>
          </cell>
          <cell r="E741">
            <v>121856.681</v>
          </cell>
          <cell r="F741">
            <v>161</v>
          </cell>
          <cell r="G741">
            <v>122017.681</v>
          </cell>
          <cell r="H741">
            <v>23345.447999999978</v>
          </cell>
          <cell r="I741">
            <v>5.226615526932707</v>
          </cell>
          <cell r="J741">
            <v>107259.88605859327</v>
          </cell>
          <cell r="K741">
            <v>1.1375891349851419</v>
          </cell>
          <cell r="L741">
            <v>30</v>
          </cell>
          <cell r="M741">
            <v>138.8591692485173</v>
          </cell>
        </row>
        <row r="742">
          <cell r="D742">
            <v>43627</v>
          </cell>
          <cell r="E742">
            <v>133961.76300000001</v>
          </cell>
          <cell r="F742">
            <v>22.4</v>
          </cell>
          <cell r="G742">
            <v>133984.163</v>
          </cell>
          <cell r="H742">
            <v>23345.447999999978</v>
          </cell>
          <cell r="I742">
            <v>5.7391986223609894</v>
          </cell>
          <cell r="J742">
            <v>107259.88605859327</v>
          </cell>
          <cell r="K742">
            <v>1.249154440895154</v>
          </cell>
          <cell r="L742">
            <v>30</v>
          </cell>
          <cell r="M742">
            <v>138.8591692485173</v>
          </cell>
        </row>
        <row r="743">
          <cell r="D743">
            <v>43628</v>
          </cell>
          <cell r="E743">
            <v>79767.319000000003</v>
          </cell>
          <cell r="F743">
            <v>0</v>
          </cell>
          <cell r="G743">
            <v>79767.319000000003</v>
          </cell>
          <cell r="H743">
            <v>23345.447999999978</v>
          </cell>
          <cell r="I743">
            <v>3.4168253699821944</v>
          </cell>
          <cell r="J743">
            <v>107259.88605859327</v>
          </cell>
          <cell r="K743">
            <v>0.74368267514684105</v>
          </cell>
          <cell r="L743">
            <v>30</v>
          </cell>
          <cell r="M743">
            <v>138.8591692485173</v>
          </cell>
        </row>
        <row r="744">
          <cell r="D744">
            <v>43629</v>
          </cell>
          <cell r="E744">
            <v>120392.235</v>
          </cell>
          <cell r="F744">
            <v>43.8</v>
          </cell>
          <cell r="G744">
            <v>120436.035</v>
          </cell>
          <cell r="H744">
            <v>23345.447999999978</v>
          </cell>
          <cell r="I744">
            <v>5.1588658739810906</v>
          </cell>
          <cell r="J744">
            <v>107259.88605859327</v>
          </cell>
          <cell r="K744">
            <v>1.1228432121791454</v>
          </cell>
          <cell r="L744">
            <v>30</v>
          </cell>
          <cell r="M744">
            <v>138.8591692485173</v>
          </cell>
        </row>
        <row r="745">
          <cell r="D745">
            <v>43630</v>
          </cell>
          <cell r="E745">
            <v>107029.408</v>
          </cell>
          <cell r="F745">
            <v>0</v>
          </cell>
          <cell r="G745">
            <v>107029.408</v>
          </cell>
          <cell r="H745">
            <v>23345.447999999978</v>
          </cell>
          <cell r="I745">
            <v>4.5845943072071309</v>
          </cell>
          <cell r="J745">
            <v>107259.88605859327</v>
          </cell>
          <cell r="K745">
            <v>0.99785121850243841</v>
          </cell>
          <cell r="L745">
            <v>30</v>
          </cell>
          <cell r="M745">
            <v>138.8591692485173</v>
          </cell>
        </row>
        <row r="746">
          <cell r="D746">
            <v>43631</v>
          </cell>
          <cell r="E746">
            <v>84974.675000000003</v>
          </cell>
          <cell r="F746">
            <v>0</v>
          </cell>
          <cell r="G746">
            <v>84974.675000000003</v>
          </cell>
          <cell r="H746">
            <v>23345.447999999978</v>
          </cell>
          <cell r="I746">
            <v>3.6398819590011757</v>
          </cell>
          <cell r="J746">
            <v>107259.88605859327</v>
          </cell>
          <cell r="K746">
            <v>0.7922316359126147</v>
          </cell>
          <cell r="L746">
            <v>30</v>
          </cell>
          <cell r="M746">
            <v>138.8591692485173</v>
          </cell>
        </row>
        <row r="747">
          <cell r="D747">
            <v>43632</v>
          </cell>
          <cell r="E747">
            <v>53384.023999999998</v>
          </cell>
          <cell r="F747">
            <v>0</v>
          </cell>
          <cell r="G747">
            <v>53384.023999999998</v>
          </cell>
          <cell r="H747">
            <v>23345.447999999978</v>
          </cell>
          <cell r="I747">
            <v>2.2866994884827245</v>
          </cell>
          <cell r="J747">
            <v>107259.88605859327</v>
          </cell>
          <cell r="K747">
            <v>0.49770726001739085</v>
          </cell>
          <cell r="L747">
            <v>30</v>
          </cell>
          <cell r="M747">
            <v>138.8591692485173</v>
          </cell>
        </row>
        <row r="748">
          <cell r="D748">
            <v>43633</v>
          </cell>
          <cell r="E748">
            <v>52657.821000000004</v>
          </cell>
          <cell r="F748">
            <v>53.8</v>
          </cell>
          <cell r="G748">
            <v>52711.621000000006</v>
          </cell>
          <cell r="H748">
            <v>23345.447999999978</v>
          </cell>
          <cell r="I748">
            <v>2.257897171217278</v>
          </cell>
          <cell r="J748">
            <v>107259.88605859327</v>
          </cell>
          <cell r="K748">
            <v>0.49143834602998765</v>
          </cell>
          <cell r="L748">
            <v>30</v>
          </cell>
          <cell r="M748">
            <v>138.8591692485173</v>
          </cell>
        </row>
        <row r="749">
          <cell r="D749">
            <v>43634</v>
          </cell>
          <cell r="E749">
            <v>157687.633</v>
          </cell>
          <cell r="F749">
            <v>0</v>
          </cell>
          <cell r="G749">
            <v>157687.633</v>
          </cell>
          <cell r="H749">
            <v>23519.647999999979</v>
          </cell>
          <cell r="I749">
            <v>6.704506504519121</v>
          </cell>
          <cell r="J749">
            <v>107259.88605859327</v>
          </cell>
          <cell r="K749">
            <v>1.4701454457434289</v>
          </cell>
          <cell r="L749">
            <v>30</v>
          </cell>
          <cell r="M749">
            <v>138.8591692485173</v>
          </cell>
        </row>
        <row r="750">
          <cell r="D750">
            <v>43635</v>
          </cell>
          <cell r="E750">
            <v>89913.592000000004</v>
          </cell>
          <cell r="F750">
            <v>0</v>
          </cell>
          <cell r="G750">
            <v>89913.592000000004</v>
          </cell>
          <cell r="H750">
            <v>23589.337999999982</v>
          </cell>
          <cell r="I750">
            <v>3.811619978483503</v>
          </cell>
          <cell r="J750">
            <v>107259.88605859327</v>
          </cell>
          <cell r="K750">
            <v>0.83827789963232446</v>
          </cell>
          <cell r="L750">
            <v>30</v>
          </cell>
          <cell r="M750">
            <v>138.8591692485173</v>
          </cell>
        </row>
        <row r="751">
          <cell r="D751">
            <v>43636</v>
          </cell>
          <cell r="E751">
            <v>90847.038</v>
          </cell>
          <cell r="F751">
            <v>0</v>
          </cell>
          <cell r="G751">
            <v>90847.038</v>
          </cell>
          <cell r="H751">
            <v>23589.337999999982</v>
          </cell>
          <cell r="I751">
            <v>3.8511906523192838</v>
          </cell>
          <cell r="J751">
            <v>107259.88605859327</v>
          </cell>
          <cell r="K751">
            <v>0.84698055664885419</v>
          </cell>
          <cell r="L751">
            <v>30</v>
          </cell>
          <cell r="M751">
            <v>138.8591692485173</v>
          </cell>
        </row>
        <row r="752">
          <cell r="D752">
            <v>43637</v>
          </cell>
          <cell r="E752">
            <v>83858.850999999995</v>
          </cell>
          <cell r="F752">
            <v>0</v>
          </cell>
          <cell r="G752">
            <v>83858.850999999995</v>
          </cell>
          <cell r="H752">
            <v>23589.337999999982</v>
          </cell>
          <cell r="I752">
            <v>3.5549471969073512</v>
          </cell>
          <cell r="J752">
            <v>107259.88605859327</v>
          </cell>
          <cell r="K752">
            <v>0.78182864145678932</v>
          </cell>
          <cell r="L752">
            <v>30</v>
          </cell>
          <cell r="M752">
            <v>138.8591692485173</v>
          </cell>
        </row>
        <row r="753">
          <cell r="D753">
            <v>43638</v>
          </cell>
          <cell r="E753">
            <v>82499.812999999995</v>
          </cell>
          <cell r="F753">
            <v>0</v>
          </cell>
          <cell r="G753">
            <v>82499.812999999995</v>
          </cell>
          <cell r="H753">
            <v>23589.337999999982</v>
          </cell>
          <cell r="I753">
            <v>3.4973348128718178</v>
          </cell>
          <cell r="J753">
            <v>107259.88605859327</v>
          </cell>
          <cell r="K753">
            <v>0.76915812641207271</v>
          </cell>
          <cell r="L753">
            <v>30</v>
          </cell>
          <cell r="M753">
            <v>138.8591692485173</v>
          </cell>
        </row>
        <row r="754">
          <cell r="D754">
            <v>43639</v>
          </cell>
          <cell r="E754">
            <v>112385.02899999999</v>
          </cell>
          <cell r="F754">
            <v>1</v>
          </cell>
          <cell r="G754">
            <v>112386.02899999999</v>
          </cell>
          <cell r="H754">
            <v>23589.337999999982</v>
          </cell>
          <cell r="I754">
            <v>4.7642722741943873</v>
          </cell>
          <cell r="J754">
            <v>107259.88605859327</v>
          </cell>
          <cell r="K754">
            <v>1.0477917992436281</v>
          </cell>
          <cell r="L754">
            <v>30</v>
          </cell>
          <cell r="M754">
            <v>138.8591692485173</v>
          </cell>
        </row>
        <row r="755">
          <cell r="D755">
            <v>43640</v>
          </cell>
          <cell r="E755">
            <v>79971.187000000005</v>
          </cell>
          <cell r="F755">
            <v>51.7</v>
          </cell>
          <cell r="G755">
            <v>80022.887000000002</v>
          </cell>
          <cell r="H755">
            <v>23589.337999999982</v>
          </cell>
          <cell r="I755">
            <v>3.3923328836103863</v>
          </cell>
          <cell r="J755">
            <v>107259.88605859327</v>
          </cell>
          <cell r="K755">
            <v>0.74606537393005989</v>
          </cell>
          <cell r="L755">
            <v>30</v>
          </cell>
          <cell r="M755">
            <v>138.8591692485173</v>
          </cell>
        </row>
        <row r="756">
          <cell r="D756">
            <v>43641</v>
          </cell>
          <cell r="E756">
            <v>60699.669000000002</v>
          </cell>
          <cell r="F756">
            <v>0</v>
          </cell>
          <cell r="G756">
            <v>60699.669000000002</v>
          </cell>
          <cell r="H756">
            <v>23589.337999999982</v>
          </cell>
          <cell r="I756">
            <v>2.5731823843466928</v>
          </cell>
          <cell r="J756">
            <v>107259.88605859327</v>
          </cell>
          <cell r="K756">
            <v>0.56591211524167906</v>
          </cell>
          <cell r="L756">
            <v>30</v>
          </cell>
          <cell r="M756">
            <v>138.8591692485173</v>
          </cell>
        </row>
        <row r="757">
          <cell r="D757">
            <v>43642</v>
          </cell>
          <cell r="E757">
            <v>140384.576</v>
          </cell>
          <cell r="F757">
            <v>331.9</v>
          </cell>
          <cell r="G757">
            <v>140716.476</v>
          </cell>
          <cell r="H757">
            <v>23589.337999999982</v>
          </cell>
          <cell r="I757">
            <v>5.9652575243951356</v>
          </cell>
          <cell r="J757">
            <v>107259.88605859327</v>
          </cell>
          <cell r="K757">
            <v>1.3119208044201189</v>
          </cell>
          <cell r="L757">
            <v>30</v>
          </cell>
          <cell r="M757">
            <v>138.8591692485173</v>
          </cell>
        </row>
        <row r="758">
          <cell r="D758">
            <v>43643</v>
          </cell>
          <cell r="E758">
            <v>168332.726</v>
          </cell>
          <cell r="F758">
            <v>80.900000000000006</v>
          </cell>
          <cell r="G758">
            <v>168413.62599999999</v>
          </cell>
          <cell r="H758">
            <v>23677.537999999982</v>
          </cell>
          <cell r="I758">
            <v>7.1128014238642594</v>
          </cell>
          <cell r="J758">
            <v>107259.88605859327</v>
          </cell>
          <cell r="K758">
            <v>1.5701454867106612</v>
          </cell>
          <cell r="L758">
            <v>30</v>
          </cell>
          <cell r="M758">
            <v>138.8591692485173</v>
          </cell>
        </row>
        <row r="759">
          <cell r="D759">
            <v>43644</v>
          </cell>
          <cell r="E759">
            <v>83919.618000000002</v>
          </cell>
          <cell r="F759">
            <v>0</v>
          </cell>
          <cell r="G759">
            <v>83919.618000000002</v>
          </cell>
          <cell r="H759">
            <v>23677.537999999982</v>
          </cell>
          <cell r="I759">
            <v>3.5442712836106551</v>
          </cell>
          <cell r="J759">
            <v>107259.88605859327</v>
          </cell>
          <cell r="K759">
            <v>0.78239518130903951</v>
          </cell>
          <cell r="L759">
            <v>30</v>
          </cell>
          <cell r="M759">
            <v>138.8591692485173</v>
          </cell>
        </row>
        <row r="760">
          <cell r="D760">
            <v>43645</v>
          </cell>
          <cell r="E760">
            <v>63880.796000000002</v>
          </cell>
          <cell r="F760">
            <v>0</v>
          </cell>
          <cell r="G760">
            <v>63880.796000000002</v>
          </cell>
          <cell r="H760">
            <v>23677.537999999982</v>
          </cell>
          <cell r="I760">
            <v>2.6979492546902488</v>
          </cell>
          <cell r="J760">
            <v>107259.88605859327</v>
          </cell>
          <cell r="K760">
            <v>0.59557023923280683</v>
          </cell>
          <cell r="L760">
            <v>30</v>
          </cell>
          <cell r="M760">
            <v>138.8591692485173</v>
          </cell>
        </row>
        <row r="761">
          <cell r="D761">
            <v>43646</v>
          </cell>
          <cell r="E761">
            <v>88834.531000000003</v>
          </cell>
          <cell r="F761">
            <v>0</v>
          </cell>
          <cell r="G761">
            <v>88834.531000000003</v>
          </cell>
          <cell r="H761">
            <v>23677.537999999982</v>
          </cell>
          <cell r="I761">
            <v>3.7518483129453775</v>
          </cell>
          <cell r="J761">
            <v>107259.88605859327</v>
          </cell>
          <cell r="K761">
            <v>0.8282176521376502</v>
          </cell>
          <cell r="L761">
            <v>30</v>
          </cell>
          <cell r="M761">
            <v>138.8591692485173</v>
          </cell>
        </row>
        <row r="762">
          <cell r="D762">
            <v>43647</v>
          </cell>
          <cell r="E762">
            <v>134913.61300000001</v>
          </cell>
          <cell r="F762">
            <v>191.5</v>
          </cell>
          <cell r="G762">
            <v>135105.11300000001</v>
          </cell>
          <cell r="H762">
            <v>23677.537999999982</v>
          </cell>
          <cell r="I762">
            <v>5.7060456623488518</v>
          </cell>
          <cell r="J762">
            <v>103596.00625598473</v>
          </cell>
          <cell r="K762">
            <v>1.3041536820073603</v>
          </cell>
          <cell r="L762">
            <v>31</v>
          </cell>
          <cell r="M762">
            <v>138.58642242315719</v>
          </cell>
        </row>
        <row r="763">
          <cell r="D763">
            <v>43648</v>
          </cell>
          <cell r="E763">
            <v>129934.122</v>
          </cell>
          <cell r="F763">
            <v>37.1</v>
          </cell>
          <cell r="G763">
            <v>129971.22200000001</v>
          </cell>
          <cell r="H763">
            <v>23677.537999999982</v>
          </cell>
          <cell r="I763">
            <v>5.4892202897108691</v>
          </cell>
          <cell r="J763">
            <v>103596.00625598473</v>
          </cell>
          <cell r="K763">
            <v>1.25459683917585</v>
          </cell>
          <cell r="L763">
            <v>31</v>
          </cell>
          <cell r="M763">
            <v>138.58642242315719</v>
          </cell>
        </row>
        <row r="764">
          <cell r="D764">
            <v>43649</v>
          </cell>
          <cell r="E764">
            <v>104586.84600000001</v>
          </cell>
          <cell r="F764">
            <v>0</v>
          </cell>
          <cell r="G764">
            <v>104586.84600000001</v>
          </cell>
          <cell r="H764">
            <v>23677.537999999982</v>
          </cell>
          <cell r="I764">
            <v>4.4171334874428281</v>
          </cell>
          <cell r="J764">
            <v>103596.00625598473</v>
          </cell>
          <cell r="K764">
            <v>1.0095644588997661</v>
          </cell>
          <cell r="L764">
            <v>31</v>
          </cell>
          <cell r="M764">
            <v>138.58642242315719</v>
          </cell>
        </row>
        <row r="765">
          <cell r="D765">
            <v>43650</v>
          </cell>
          <cell r="E765">
            <v>97685.948000000004</v>
          </cell>
          <cell r="F765">
            <v>0</v>
          </cell>
          <cell r="G765">
            <v>97685.948000000004</v>
          </cell>
          <cell r="H765">
            <v>23677.537999999982</v>
          </cell>
          <cell r="I765">
            <v>4.1256801277227417</v>
          </cell>
          <cell r="J765">
            <v>103596.00625598473</v>
          </cell>
          <cell r="K765">
            <v>0.94295090641447099</v>
          </cell>
          <cell r="L765">
            <v>31</v>
          </cell>
          <cell r="M765">
            <v>138.58642242315719</v>
          </cell>
        </row>
        <row r="766">
          <cell r="D766">
            <v>43651</v>
          </cell>
          <cell r="E766">
            <v>59052.245999999999</v>
          </cell>
          <cell r="F766">
            <v>0</v>
          </cell>
          <cell r="G766">
            <v>59052.245999999999</v>
          </cell>
          <cell r="H766">
            <v>23677.537999999982</v>
          </cell>
          <cell r="I766">
            <v>2.4940196907296714</v>
          </cell>
          <cell r="J766">
            <v>103596.00625598473</v>
          </cell>
          <cell r="K766">
            <v>0.57002434875802521</v>
          </cell>
          <cell r="L766">
            <v>31</v>
          </cell>
          <cell r="M766">
            <v>138.58642242315719</v>
          </cell>
        </row>
        <row r="767">
          <cell r="D767">
            <v>43652</v>
          </cell>
          <cell r="E767">
            <v>66066.013000000006</v>
          </cell>
          <cell r="F767">
            <v>0</v>
          </cell>
          <cell r="G767">
            <v>66066.013000000006</v>
          </cell>
          <cell r="H767">
            <v>23677.537999999982</v>
          </cell>
          <cell r="I767">
            <v>2.7902399734296721</v>
          </cell>
          <cell r="J767">
            <v>103596.00625598473</v>
          </cell>
          <cell r="K767">
            <v>0.6377274123555644</v>
          </cell>
          <cell r="L767">
            <v>31</v>
          </cell>
          <cell r="M767">
            <v>138.58642242315719</v>
          </cell>
        </row>
        <row r="768">
          <cell r="D768">
            <v>43653</v>
          </cell>
          <cell r="E768">
            <v>90960.683999999994</v>
          </cell>
          <cell r="F768">
            <v>0</v>
          </cell>
          <cell r="G768">
            <v>90960.683999999994</v>
          </cell>
          <cell r="H768">
            <v>23677.537999999982</v>
          </cell>
          <cell r="I768">
            <v>3.8416445155742149</v>
          </cell>
          <cell r="J768">
            <v>103596.00625598473</v>
          </cell>
          <cell r="K768">
            <v>0.87803272816557254</v>
          </cell>
          <cell r="L768">
            <v>31</v>
          </cell>
          <cell r="M768">
            <v>138.58642242315719</v>
          </cell>
        </row>
        <row r="769">
          <cell r="D769">
            <v>43654</v>
          </cell>
          <cell r="E769">
            <v>139577.992</v>
          </cell>
          <cell r="F769">
            <v>0</v>
          </cell>
          <cell r="G769">
            <v>139577.992</v>
          </cell>
          <cell r="H769">
            <v>23677.537999999982</v>
          </cell>
          <cell r="I769">
            <v>5.8949537743324543</v>
          </cell>
          <cell r="J769">
            <v>103596.00625598473</v>
          </cell>
          <cell r="K769">
            <v>1.3473298541558072</v>
          </cell>
          <cell r="L769">
            <v>31</v>
          </cell>
          <cell r="M769">
            <v>138.58642242315719</v>
          </cell>
        </row>
        <row r="770">
          <cell r="D770">
            <v>43655</v>
          </cell>
          <cell r="E770">
            <v>107434.27499999999</v>
          </cell>
          <cell r="F770">
            <v>0</v>
          </cell>
          <cell r="G770">
            <v>107434.27499999999</v>
          </cell>
          <cell r="H770">
            <v>23677.537999999982</v>
          </cell>
          <cell r="I770">
            <v>4.537392147781584</v>
          </cell>
          <cell r="J770">
            <v>103596.00625598473</v>
          </cell>
          <cell r="K770">
            <v>1.0370503543788256</v>
          </cell>
          <cell r="L770">
            <v>31</v>
          </cell>
          <cell r="M770">
            <v>138.58642242315719</v>
          </cell>
        </row>
        <row r="771">
          <cell r="D771">
            <v>43656</v>
          </cell>
          <cell r="E771">
            <v>72833.410999999993</v>
          </cell>
          <cell r="F771">
            <v>0.9</v>
          </cell>
          <cell r="G771">
            <v>72834.310999999987</v>
          </cell>
          <cell r="H771">
            <v>23677.537999999982</v>
          </cell>
          <cell r="I771">
            <v>3.0760930887324536</v>
          </cell>
          <cell r="J771">
            <v>103596.00625598473</v>
          </cell>
          <cell r="K771">
            <v>0.7030609927184559</v>
          </cell>
          <cell r="L771">
            <v>31</v>
          </cell>
          <cell r="M771">
            <v>138.58642242315719</v>
          </cell>
        </row>
        <row r="772">
          <cell r="D772">
            <v>43657</v>
          </cell>
          <cell r="E772">
            <v>54431.368999999999</v>
          </cell>
          <cell r="F772">
            <v>0</v>
          </cell>
          <cell r="G772">
            <v>54431.368999999999</v>
          </cell>
          <cell r="H772">
            <v>23677.537999999982</v>
          </cell>
          <cell r="I772">
            <v>2.2988610133367766</v>
          </cell>
          <cell r="J772">
            <v>103596.00625598473</v>
          </cell>
          <cell r="K772">
            <v>0.52541956941371482</v>
          </cell>
          <cell r="L772">
            <v>31</v>
          </cell>
          <cell r="M772">
            <v>138.58642242315719</v>
          </cell>
        </row>
        <row r="773">
          <cell r="D773">
            <v>43658</v>
          </cell>
          <cell r="E773">
            <v>58835.644</v>
          </cell>
          <cell r="F773">
            <v>0</v>
          </cell>
          <cell r="G773">
            <v>58835.644</v>
          </cell>
          <cell r="H773">
            <v>23677.537999999982</v>
          </cell>
          <cell r="I773">
            <v>2.4848716956974175</v>
          </cell>
          <cell r="J773">
            <v>103596.00625598473</v>
          </cell>
          <cell r="K773">
            <v>0.56793351526136726</v>
          </cell>
          <cell r="L773">
            <v>31</v>
          </cell>
          <cell r="M773">
            <v>138.58642242315719</v>
          </cell>
        </row>
        <row r="774">
          <cell r="D774">
            <v>43659</v>
          </cell>
          <cell r="E774">
            <v>124898.09</v>
          </cell>
          <cell r="F774">
            <v>7.6</v>
          </cell>
          <cell r="G774">
            <v>124905.69</v>
          </cell>
          <cell r="H774">
            <v>23684.137999999984</v>
          </cell>
          <cell r="I774">
            <v>5.2738119495841511</v>
          </cell>
          <cell r="J774">
            <v>103596.00625598473</v>
          </cell>
          <cell r="K774">
            <v>1.2056998576891009</v>
          </cell>
          <cell r="L774">
            <v>31</v>
          </cell>
          <cell r="M774">
            <v>138.58642242315719</v>
          </cell>
        </row>
        <row r="775">
          <cell r="D775">
            <v>43660</v>
          </cell>
          <cell r="E775">
            <v>127849.823</v>
          </cell>
          <cell r="F775">
            <v>147</v>
          </cell>
          <cell r="G775">
            <v>127996.823</v>
          </cell>
          <cell r="H775">
            <v>23684.137999999984</v>
          </cell>
          <cell r="I775">
            <v>5.4043268536942355</v>
          </cell>
          <cell r="J775">
            <v>103596.00625598473</v>
          </cell>
          <cell r="K775">
            <v>1.235538199066488</v>
          </cell>
          <cell r="L775">
            <v>31</v>
          </cell>
          <cell r="M775">
            <v>138.58642242315719</v>
          </cell>
        </row>
        <row r="776">
          <cell r="D776">
            <v>43661</v>
          </cell>
          <cell r="E776">
            <v>131094.20199999999</v>
          </cell>
          <cell r="F776">
            <v>108.5</v>
          </cell>
          <cell r="G776">
            <v>131202.70199999999</v>
          </cell>
          <cell r="H776">
            <v>23684.137999999984</v>
          </cell>
          <cell r="I776">
            <v>5.5396866037514254</v>
          </cell>
          <cell r="J776">
            <v>103596.00625598473</v>
          </cell>
          <cell r="K776">
            <v>1.2664841700151972</v>
          </cell>
          <cell r="L776">
            <v>31</v>
          </cell>
          <cell r="M776">
            <v>138.58642242315719</v>
          </cell>
        </row>
        <row r="777">
          <cell r="D777">
            <v>43662</v>
          </cell>
          <cell r="E777">
            <v>116281.26</v>
          </cell>
          <cell r="F777">
            <v>0</v>
          </cell>
          <cell r="G777">
            <v>116281.26</v>
          </cell>
          <cell r="H777">
            <v>23684.137999999984</v>
          </cell>
          <cell r="I777">
            <v>4.9096682344951743</v>
          </cell>
          <cell r="J777">
            <v>103596.00625598473</v>
          </cell>
          <cell r="K777">
            <v>1.1224492545848739</v>
          </cell>
          <cell r="L777">
            <v>31</v>
          </cell>
          <cell r="M777">
            <v>138.58642242315719</v>
          </cell>
        </row>
        <row r="778">
          <cell r="D778">
            <v>43663</v>
          </cell>
          <cell r="E778">
            <v>105882.64599999999</v>
          </cell>
          <cell r="F778">
            <v>28.8</v>
          </cell>
          <cell r="G778">
            <v>105911.446</v>
          </cell>
          <cell r="H778">
            <v>23684.137999999984</v>
          </cell>
          <cell r="I778">
            <v>4.4718303026270183</v>
          </cell>
          <cell r="J778">
            <v>103596.00625598473</v>
          </cell>
          <cell r="K778">
            <v>1.0223506660893262</v>
          </cell>
          <cell r="L778">
            <v>31</v>
          </cell>
          <cell r="M778">
            <v>138.58642242315719</v>
          </cell>
        </row>
        <row r="779">
          <cell r="D779">
            <v>43664</v>
          </cell>
          <cell r="E779">
            <v>81669.793999999994</v>
          </cell>
          <cell r="F779">
            <v>0</v>
          </cell>
          <cell r="G779">
            <v>81669.793999999994</v>
          </cell>
          <cell r="H779">
            <v>23684.137999999984</v>
          </cell>
          <cell r="I779">
            <v>3.448290750543678</v>
          </cell>
          <cell r="J779">
            <v>103596.00625598473</v>
          </cell>
          <cell r="K779">
            <v>0.78834886547841165</v>
          </cell>
          <cell r="L779">
            <v>31</v>
          </cell>
          <cell r="M779">
            <v>138.58642242315719</v>
          </cell>
        </row>
        <row r="780">
          <cell r="D780">
            <v>43665</v>
          </cell>
          <cell r="E780">
            <v>91059.642000000007</v>
          </cell>
          <cell r="F780">
            <v>0</v>
          </cell>
          <cell r="G780">
            <v>91059.642000000007</v>
          </cell>
          <cell r="H780">
            <v>23684.137999999984</v>
          </cell>
          <cell r="I780">
            <v>3.8447522134856698</v>
          </cell>
          <cell r="J780">
            <v>103596.00625598473</v>
          </cell>
          <cell r="K780">
            <v>0.87898795803954555</v>
          </cell>
          <cell r="L780">
            <v>31</v>
          </cell>
          <cell r="M780">
            <v>138.58642242315719</v>
          </cell>
        </row>
        <row r="781">
          <cell r="D781">
            <v>43666</v>
          </cell>
          <cell r="E781">
            <v>96312.87</v>
          </cell>
          <cell r="F781">
            <v>0</v>
          </cell>
          <cell r="G781">
            <v>96312.87</v>
          </cell>
          <cell r="H781">
            <v>23708.062999999984</v>
          </cell>
          <cell r="I781">
            <v>4.0624520864483982</v>
          </cell>
          <cell r="J781">
            <v>103596.00625598473</v>
          </cell>
          <cell r="K781">
            <v>0.92969674682257375</v>
          </cell>
          <cell r="L781">
            <v>31</v>
          </cell>
          <cell r="M781">
            <v>138.58642242315719</v>
          </cell>
        </row>
        <row r="782">
          <cell r="D782">
            <v>43667</v>
          </cell>
          <cell r="E782">
            <v>101899.016</v>
          </cell>
          <cell r="F782">
            <v>0.4</v>
          </cell>
          <cell r="G782">
            <v>101899.416</v>
          </cell>
          <cell r="H782">
            <v>23708.062999999984</v>
          </cell>
          <cell r="I782">
            <v>4.2980911599568499</v>
          </cell>
          <cell r="J782">
            <v>103596.00625598473</v>
          </cell>
          <cell r="K782">
            <v>0.9836230148506645</v>
          </cell>
          <cell r="L782">
            <v>31</v>
          </cell>
          <cell r="M782">
            <v>138.58642242315719</v>
          </cell>
        </row>
        <row r="783">
          <cell r="D783">
            <v>43668</v>
          </cell>
          <cell r="E783">
            <v>137103.291</v>
          </cell>
          <cell r="F783">
            <v>0</v>
          </cell>
          <cell r="G783">
            <v>137103.291</v>
          </cell>
          <cell r="H783">
            <v>23708.062999999984</v>
          </cell>
          <cell r="I783">
            <v>5.782981553575258</v>
          </cell>
          <cell r="J783">
            <v>103596.00625598473</v>
          </cell>
          <cell r="K783">
            <v>1.3234418579922771</v>
          </cell>
          <cell r="L783">
            <v>31</v>
          </cell>
          <cell r="M783">
            <v>138.58642242315719</v>
          </cell>
        </row>
        <row r="784">
          <cell r="D784">
            <v>43669</v>
          </cell>
          <cell r="E784">
            <v>118329.423</v>
          </cell>
          <cell r="F784">
            <v>0</v>
          </cell>
          <cell r="G784">
            <v>118329.423</v>
          </cell>
          <cell r="H784">
            <v>23708.062999999984</v>
          </cell>
          <cell r="I784">
            <v>4.9911046296781008</v>
          </cell>
          <cell r="J784">
            <v>103596.00625598473</v>
          </cell>
          <cell r="K784">
            <v>1.1422199298649518</v>
          </cell>
          <cell r="L784">
            <v>31</v>
          </cell>
          <cell r="M784">
            <v>138.58642242315719</v>
          </cell>
        </row>
        <row r="785">
          <cell r="D785">
            <v>43670</v>
          </cell>
          <cell r="E785">
            <v>83225.437000000005</v>
          </cell>
          <cell r="F785">
            <v>0</v>
          </cell>
          <cell r="G785">
            <v>83225.437000000005</v>
          </cell>
          <cell r="H785">
            <v>23708.062999999984</v>
          </cell>
          <cell r="I785">
            <v>3.5104275283898168</v>
          </cell>
          <cell r="J785">
            <v>103596.00625598473</v>
          </cell>
          <cell r="K785">
            <v>0.80336530343023804</v>
          </cell>
          <cell r="L785">
            <v>31</v>
          </cell>
          <cell r="M785">
            <v>138.58642242315719</v>
          </cell>
        </row>
        <row r="786">
          <cell r="D786">
            <v>43671</v>
          </cell>
          <cell r="E786">
            <v>122126.993</v>
          </cell>
          <cell r="F786">
            <v>0</v>
          </cell>
          <cell r="G786">
            <v>122126.993</v>
          </cell>
          <cell r="H786">
            <v>23708.062999999984</v>
          </cell>
          <cell r="I786">
            <v>5.1512851556029728</v>
          </cell>
          <cell r="J786">
            <v>103596.00625598473</v>
          </cell>
          <cell r="K786">
            <v>1.1788774240797024</v>
          </cell>
          <cell r="L786">
            <v>31</v>
          </cell>
          <cell r="M786">
            <v>138.58642242315719</v>
          </cell>
        </row>
        <row r="787">
          <cell r="D787">
            <v>43672</v>
          </cell>
          <cell r="E787">
            <v>103978.3</v>
          </cell>
          <cell r="F787">
            <v>12.8</v>
          </cell>
          <cell r="G787">
            <v>103991.1</v>
          </cell>
          <cell r="H787">
            <v>23708.062999999984</v>
          </cell>
          <cell r="I787">
            <v>4.3863178531287046</v>
          </cell>
          <cell r="J787">
            <v>103596.00625598473</v>
          </cell>
          <cell r="K787">
            <v>1.0038137931981568</v>
          </cell>
          <cell r="L787">
            <v>31</v>
          </cell>
          <cell r="M787">
            <v>138.58642242315719</v>
          </cell>
        </row>
        <row r="788">
          <cell r="D788">
            <v>43673</v>
          </cell>
          <cell r="E788">
            <v>168988.42600000001</v>
          </cell>
          <cell r="F788">
            <v>1000.5</v>
          </cell>
          <cell r="G788">
            <v>169988.92600000001</v>
          </cell>
          <cell r="H788">
            <v>23708.062999999984</v>
          </cell>
          <cell r="I788">
            <v>7.1700891802084428</v>
          </cell>
          <cell r="J788">
            <v>103596.00625598473</v>
          </cell>
          <cell r="K788">
            <v>1.6408830045046237</v>
          </cell>
          <cell r="L788">
            <v>31</v>
          </cell>
          <cell r="M788">
            <v>138.58642242315719</v>
          </cell>
        </row>
        <row r="789">
          <cell r="D789">
            <v>43674</v>
          </cell>
          <cell r="E789">
            <v>89086.232000000004</v>
          </cell>
          <cell r="F789">
            <v>99.8</v>
          </cell>
          <cell r="G789">
            <v>89186.032000000007</v>
          </cell>
          <cell r="H789">
            <v>23708.062999999984</v>
          </cell>
          <cell r="I789">
            <v>3.7618438925187632</v>
          </cell>
          <cell r="J789">
            <v>103596.00625598473</v>
          </cell>
          <cell r="K789">
            <v>0.86090222223067348</v>
          </cell>
          <cell r="L789">
            <v>31</v>
          </cell>
          <cell r="M789">
            <v>138.58642242315719</v>
          </cell>
        </row>
        <row r="790">
          <cell r="D790">
            <v>43675</v>
          </cell>
          <cell r="E790">
            <v>108532.542</v>
          </cell>
          <cell r="F790">
            <v>0</v>
          </cell>
          <cell r="G790">
            <v>108532.542</v>
          </cell>
          <cell r="H790">
            <v>23708.062999999984</v>
          </cell>
          <cell r="I790">
            <v>4.5778747087014269</v>
          </cell>
          <cell r="J790">
            <v>103596.00625598473</v>
          </cell>
          <cell r="K790">
            <v>1.047651795879246</v>
          </cell>
          <cell r="L790">
            <v>31</v>
          </cell>
          <cell r="M790">
            <v>138.58642242315719</v>
          </cell>
        </row>
        <row r="791">
          <cell r="D791">
            <v>43676</v>
          </cell>
          <cell r="E791">
            <v>114766.18700000001</v>
          </cell>
          <cell r="F791">
            <v>0</v>
          </cell>
          <cell r="G791">
            <v>114766.18700000001</v>
          </cell>
          <cell r="H791">
            <v>23708.062999999984</v>
          </cell>
          <cell r="I791">
            <v>4.8408082516062185</v>
          </cell>
          <cell r="J791">
            <v>103596.00625598473</v>
          </cell>
          <cell r="K791">
            <v>1.1078244340463654</v>
          </cell>
          <cell r="L791">
            <v>31</v>
          </cell>
          <cell r="M791">
            <v>138.58642242315719</v>
          </cell>
        </row>
        <row r="792">
          <cell r="D792">
            <v>43677</v>
          </cell>
          <cell r="E792">
            <v>142508.26699999999</v>
          </cell>
          <cell r="F792">
            <v>0</v>
          </cell>
          <cell r="G792">
            <v>142508.26699999999</v>
          </cell>
          <cell r="H792">
            <v>23708.062999999984</v>
          </cell>
          <cell r="I792">
            <v>6.010962051180651</v>
          </cell>
          <cell r="J792">
            <v>103596.00625598473</v>
          </cell>
          <cell r="K792">
            <v>1.3756154522777977</v>
          </cell>
          <cell r="L792">
            <v>31</v>
          </cell>
          <cell r="M792">
            <v>138.58642242315719</v>
          </cell>
        </row>
        <row r="793">
          <cell r="D793">
            <v>43678</v>
          </cell>
          <cell r="E793">
            <v>93588.349000000002</v>
          </cell>
          <cell r="F793">
            <v>0</v>
          </cell>
          <cell r="G793">
            <v>93588.349000000002</v>
          </cell>
          <cell r="H793">
            <v>23708.062999999984</v>
          </cell>
          <cell r="I793">
            <v>3.9475324913722418</v>
          </cell>
          <cell r="J793">
            <v>103839.33424006244</v>
          </cell>
          <cell r="K793">
            <v>0.90128032585066897</v>
          </cell>
          <cell r="L793">
            <v>31</v>
          </cell>
          <cell r="M793">
            <v>138.91193646571054</v>
          </cell>
        </row>
        <row r="794">
          <cell r="D794">
            <v>43679</v>
          </cell>
          <cell r="E794">
            <v>59685.894</v>
          </cell>
          <cell r="F794">
            <v>1.5</v>
          </cell>
          <cell r="G794">
            <v>59687.394</v>
          </cell>
          <cell r="H794">
            <v>23708.062999999984</v>
          </cell>
          <cell r="I794">
            <v>2.5175989282633524</v>
          </cell>
          <cell r="J794">
            <v>103839.33424006244</v>
          </cell>
          <cell r="K794">
            <v>0.57480524539969458</v>
          </cell>
          <cell r="L794">
            <v>31</v>
          </cell>
          <cell r="M794">
            <v>138.91193646571054</v>
          </cell>
        </row>
        <row r="795">
          <cell r="D795">
            <v>43680</v>
          </cell>
          <cell r="E795">
            <v>54264.406999999999</v>
          </cell>
          <cell r="F795">
            <v>0</v>
          </cell>
          <cell r="G795">
            <v>54264.406999999999</v>
          </cell>
          <cell r="H795">
            <v>23736.862999999983</v>
          </cell>
          <cell r="I795">
            <v>2.2860816528283472</v>
          </cell>
          <cell r="J795">
            <v>103839.33424006244</v>
          </cell>
          <cell r="K795">
            <v>0.52258045948703846</v>
          </cell>
          <cell r="L795">
            <v>31</v>
          </cell>
          <cell r="M795">
            <v>138.91193646571054</v>
          </cell>
        </row>
        <row r="796">
          <cell r="D796">
            <v>43681</v>
          </cell>
          <cell r="E796">
            <v>58230.097999999998</v>
          </cell>
          <cell r="F796">
            <v>0</v>
          </cell>
          <cell r="G796">
            <v>58230.097999999998</v>
          </cell>
          <cell r="H796">
            <v>23736.862999999983</v>
          </cell>
          <cell r="I796">
            <v>2.4531505279362333</v>
          </cell>
          <cell r="J796">
            <v>103839.33424006244</v>
          </cell>
          <cell r="K796">
            <v>0.56077110303288269</v>
          </cell>
          <cell r="L796">
            <v>31</v>
          </cell>
          <cell r="M796">
            <v>138.91193646571054</v>
          </cell>
        </row>
        <row r="797">
          <cell r="D797">
            <v>43682</v>
          </cell>
          <cell r="E797">
            <v>54752.099000000002</v>
          </cell>
          <cell r="F797">
            <v>0</v>
          </cell>
          <cell r="G797">
            <v>54752.099000000002</v>
          </cell>
          <cell r="H797">
            <v>23736.862999999983</v>
          </cell>
          <cell r="I797">
            <v>2.3066274174477073</v>
          </cell>
          <cell r="J797">
            <v>103839.33424006244</v>
          </cell>
          <cell r="K797">
            <v>0.52727706124752871</v>
          </cell>
          <cell r="L797">
            <v>31</v>
          </cell>
          <cell r="M797">
            <v>138.91193646571054</v>
          </cell>
        </row>
        <row r="798">
          <cell r="D798">
            <v>43683</v>
          </cell>
          <cell r="E798">
            <v>63142.64</v>
          </cell>
          <cell r="F798">
            <v>0</v>
          </cell>
          <cell r="G798">
            <v>63142.64</v>
          </cell>
          <cell r="H798">
            <v>23736.862999999983</v>
          </cell>
          <cell r="I798">
            <v>2.6601088779085948</v>
          </cell>
          <cell r="J798">
            <v>103839.33424006244</v>
          </cell>
          <cell r="K798">
            <v>0.60808016983258761</v>
          </cell>
          <cell r="L798">
            <v>31</v>
          </cell>
          <cell r="M798">
            <v>138.91193646571054</v>
          </cell>
        </row>
        <row r="799">
          <cell r="D799">
            <v>43684</v>
          </cell>
          <cell r="E799">
            <v>93789.474000000002</v>
          </cell>
          <cell r="F799">
            <v>0</v>
          </cell>
          <cell r="G799">
            <v>93789.474000000002</v>
          </cell>
          <cell r="H799">
            <v>23736.862999999983</v>
          </cell>
          <cell r="I799">
            <v>3.9512160473774514</v>
          </cell>
          <cell r="J799">
            <v>103839.33424006244</v>
          </cell>
          <cell r="K799">
            <v>0.90321721230580576</v>
          </cell>
          <cell r="L799">
            <v>31</v>
          </cell>
          <cell r="M799">
            <v>138.91193646571054</v>
          </cell>
        </row>
        <row r="800">
          <cell r="D800">
            <v>43685</v>
          </cell>
          <cell r="E800">
            <v>138092.56899999999</v>
          </cell>
          <cell r="F800">
            <v>0</v>
          </cell>
          <cell r="G800">
            <v>138092.56899999999</v>
          </cell>
          <cell r="H800">
            <v>23736.862999999983</v>
          </cell>
          <cell r="I800">
            <v>5.8176419099693204</v>
          </cell>
          <cell r="J800">
            <v>103839.33424006244</v>
          </cell>
          <cell r="K800">
            <v>1.329867626854663</v>
          </cell>
          <cell r="L800">
            <v>31</v>
          </cell>
          <cell r="M800">
            <v>138.91193646571054</v>
          </cell>
        </row>
        <row r="801">
          <cell r="D801">
            <v>43686</v>
          </cell>
          <cell r="E801">
            <v>197771.27900000001</v>
          </cell>
          <cell r="F801">
            <v>0</v>
          </cell>
          <cell r="G801">
            <v>197771.27900000001</v>
          </cell>
          <cell r="H801">
            <v>23736.862999999983</v>
          </cell>
          <cell r="I801">
            <v>8.3318203841847236</v>
          </cell>
          <cell r="J801">
            <v>103839.33424006244</v>
          </cell>
          <cell r="K801">
            <v>1.9045892430587013</v>
          </cell>
          <cell r="L801">
            <v>31</v>
          </cell>
          <cell r="M801">
            <v>138.91193646571054</v>
          </cell>
        </row>
        <row r="802">
          <cell r="D802">
            <v>43687</v>
          </cell>
          <cell r="E802">
            <v>72200.160999999993</v>
          </cell>
          <cell r="F802">
            <v>0.1</v>
          </cell>
          <cell r="G802">
            <v>72200.260999999999</v>
          </cell>
          <cell r="H802">
            <v>23736.862999999983</v>
          </cell>
          <cell r="I802">
            <v>3.0416934621900142</v>
          </cell>
          <cell r="J802">
            <v>103839.33424006244</v>
          </cell>
          <cell r="K802">
            <v>0.69530743362705694</v>
          </cell>
          <cell r="L802">
            <v>31</v>
          </cell>
          <cell r="M802">
            <v>138.91193646571054</v>
          </cell>
        </row>
        <row r="803">
          <cell r="D803">
            <v>43688</v>
          </cell>
          <cell r="E803">
            <v>103082.61</v>
          </cell>
          <cell r="F803">
            <v>0</v>
          </cell>
          <cell r="G803">
            <v>103082.61</v>
          </cell>
          <cell r="H803">
            <v>23736.862999999983</v>
          </cell>
          <cell r="I803">
            <v>4.3427225408850392</v>
          </cell>
          <cell r="J803">
            <v>103839.33424006244</v>
          </cell>
          <cell r="K803">
            <v>0.99271254726736791</v>
          </cell>
          <cell r="L803">
            <v>31</v>
          </cell>
          <cell r="M803">
            <v>138.91193646571054</v>
          </cell>
        </row>
        <row r="804">
          <cell r="D804">
            <v>43689</v>
          </cell>
          <cell r="E804">
            <v>133295.91800000001</v>
          </cell>
          <cell r="F804">
            <v>1893.1</v>
          </cell>
          <cell r="G804">
            <v>135189.01800000001</v>
          </cell>
          <cell r="H804">
            <v>23736.862999999983</v>
          </cell>
          <cell r="I804">
            <v>5.695319469973775</v>
          </cell>
          <cell r="J804">
            <v>103839.33424006244</v>
          </cell>
          <cell r="K804">
            <v>1.3019056698443516</v>
          </cell>
          <cell r="L804">
            <v>31</v>
          </cell>
          <cell r="M804">
            <v>138.91193646571054</v>
          </cell>
        </row>
        <row r="805">
          <cell r="D805">
            <v>43690</v>
          </cell>
          <cell r="E805">
            <v>98029.312000000005</v>
          </cell>
          <cell r="F805">
            <v>527.20000000000005</v>
          </cell>
          <cell r="G805">
            <v>98556.512000000002</v>
          </cell>
          <cell r="H805">
            <v>23829.112999999976</v>
          </cell>
          <cell r="I805">
            <v>4.1359706506910312</v>
          </cell>
          <cell r="J805">
            <v>103839.33424006244</v>
          </cell>
          <cell r="K805">
            <v>0.94912503745594834</v>
          </cell>
          <cell r="L805">
            <v>31</v>
          </cell>
          <cell r="M805">
            <v>138.91193646571054</v>
          </cell>
        </row>
        <row r="806">
          <cell r="D806">
            <v>43691</v>
          </cell>
          <cell r="E806">
            <v>63658.648000000001</v>
          </cell>
          <cell r="F806">
            <v>0</v>
          </cell>
          <cell r="G806">
            <v>63658.648000000001</v>
          </cell>
          <cell r="H806">
            <v>23929.762999999974</v>
          </cell>
          <cell r="I806">
            <v>2.6602289374951216</v>
          </cell>
          <cell r="J806">
            <v>103839.33424006244</v>
          </cell>
          <cell r="K806">
            <v>0.61304946209333211</v>
          </cell>
          <cell r="L806">
            <v>31</v>
          </cell>
          <cell r="M806">
            <v>138.91193646571054</v>
          </cell>
        </row>
        <row r="807">
          <cell r="D807">
            <v>43692</v>
          </cell>
          <cell r="E807">
            <v>77906.815000000002</v>
          </cell>
          <cell r="F807">
            <v>322.7</v>
          </cell>
          <cell r="G807">
            <v>78229.514999999999</v>
          </cell>
          <cell r="H807">
            <v>23929.762999999974</v>
          </cell>
          <cell r="I807">
            <v>3.2691303712452182</v>
          </cell>
          <cell r="J807">
            <v>103839.33424006244</v>
          </cell>
          <cell r="K807">
            <v>0.7533707296229768</v>
          </cell>
          <cell r="L807">
            <v>31</v>
          </cell>
          <cell r="M807">
            <v>138.91193646571054</v>
          </cell>
        </row>
        <row r="808">
          <cell r="D808">
            <v>43693</v>
          </cell>
          <cell r="E808">
            <v>56800.927000000003</v>
          </cell>
          <cell r="F808">
            <v>0</v>
          </cell>
          <cell r="G808">
            <v>56800.927000000003</v>
          </cell>
          <cell r="H808">
            <v>23929.762999999974</v>
          </cell>
          <cell r="I808">
            <v>2.3736518828038569</v>
          </cell>
          <cell r="J808">
            <v>103839.33424006244</v>
          </cell>
          <cell r="K808">
            <v>0.54700781178627333</v>
          </cell>
          <cell r="L808">
            <v>31</v>
          </cell>
          <cell r="M808">
            <v>138.91193646571054</v>
          </cell>
        </row>
        <row r="809">
          <cell r="D809">
            <v>43694</v>
          </cell>
          <cell r="E809">
            <v>94803.244999999995</v>
          </cell>
          <cell r="F809">
            <v>0</v>
          </cell>
          <cell r="G809">
            <v>94803.244999999995</v>
          </cell>
          <cell r="H809">
            <v>23929.762999999974</v>
          </cell>
          <cell r="I809">
            <v>3.961729374419634</v>
          </cell>
          <cell r="J809">
            <v>103839.33424006244</v>
          </cell>
          <cell r="K809">
            <v>0.91298009269616243</v>
          </cell>
          <cell r="L809">
            <v>31</v>
          </cell>
          <cell r="M809">
            <v>138.91193646571054</v>
          </cell>
        </row>
        <row r="810">
          <cell r="D810">
            <v>43695</v>
          </cell>
          <cell r="E810">
            <v>111169.738</v>
          </cell>
          <cell r="F810">
            <v>0</v>
          </cell>
          <cell r="G810">
            <v>111169.738</v>
          </cell>
          <cell r="H810">
            <v>23929.762999999974</v>
          </cell>
          <cell r="I810">
            <v>4.6456681581008601</v>
          </cell>
          <cell r="J810">
            <v>103839.33424006244</v>
          </cell>
          <cell r="K810">
            <v>1.0705937091525515</v>
          </cell>
          <cell r="L810">
            <v>31</v>
          </cell>
          <cell r="M810">
            <v>138.91193646571054</v>
          </cell>
        </row>
        <row r="811">
          <cell r="D811">
            <v>43696</v>
          </cell>
          <cell r="E811">
            <v>124864.413</v>
          </cell>
          <cell r="F811">
            <v>0</v>
          </cell>
          <cell r="G811">
            <v>124864.413</v>
          </cell>
          <cell r="H811">
            <v>23929.762999999974</v>
          </cell>
          <cell r="I811">
            <v>5.2179544360719383</v>
          </cell>
          <cell r="J811">
            <v>103839.33424006244</v>
          </cell>
          <cell r="K811">
            <v>1.2024770181146427</v>
          </cell>
          <cell r="L811">
            <v>31</v>
          </cell>
          <cell r="M811">
            <v>138.91193646571054</v>
          </cell>
        </row>
        <row r="812">
          <cell r="D812">
            <v>43697</v>
          </cell>
          <cell r="E812">
            <v>151768.58499999999</v>
          </cell>
          <cell r="F812">
            <v>0</v>
          </cell>
          <cell r="G812">
            <v>151768.58499999999</v>
          </cell>
          <cell r="H812">
            <v>23974.062999999969</v>
          </cell>
          <cell r="I812">
            <v>6.3305325008948294</v>
          </cell>
          <cell r="J812">
            <v>103839.33424006244</v>
          </cell>
          <cell r="K812">
            <v>1.4615712447571325</v>
          </cell>
          <cell r="L812">
            <v>31</v>
          </cell>
          <cell r="M812">
            <v>138.91193646571054</v>
          </cell>
        </row>
        <row r="813">
          <cell r="D813">
            <v>43698</v>
          </cell>
          <cell r="E813">
            <v>127378.726</v>
          </cell>
          <cell r="F813">
            <v>0</v>
          </cell>
          <cell r="G813">
            <v>127378.726</v>
          </cell>
          <cell r="H813">
            <v>24000.967999999968</v>
          </cell>
          <cell r="I813">
            <v>5.3072328582747232</v>
          </cell>
          <cell r="J813">
            <v>103839.33424006244</v>
          </cell>
          <cell r="K813">
            <v>1.2266905111844966</v>
          </cell>
          <cell r="L813">
            <v>31</v>
          </cell>
          <cell r="M813">
            <v>138.91193646571054</v>
          </cell>
        </row>
        <row r="814">
          <cell r="D814">
            <v>43699</v>
          </cell>
          <cell r="E814">
            <v>107892.789</v>
          </cell>
          <cell r="F814">
            <v>0</v>
          </cell>
          <cell r="G814">
            <v>107892.789</v>
          </cell>
          <cell r="H814">
            <v>24000.967999999968</v>
          </cell>
          <cell r="I814">
            <v>4.4953515624869862</v>
          </cell>
          <cell r="J814">
            <v>103839.33424006244</v>
          </cell>
          <cell r="K814">
            <v>1.0390358315526804</v>
          </cell>
          <cell r="L814">
            <v>31</v>
          </cell>
          <cell r="M814">
            <v>138.91193646571054</v>
          </cell>
        </row>
        <row r="815">
          <cell r="D815">
            <v>43700</v>
          </cell>
          <cell r="E815">
            <v>85492.521999999997</v>
          </cell>
          <cell r="F815">
            <v>0</v>
          </cell>
          <cell r="G815">
            <v>85492.521999999997</v>
          </cell>
          <cell r="H815">
            <v>24036.95799999997</v>
          </cell>
          <cell r="I815">
            <v>3.5567113775378774</v>
          </cell>
          <cell r="J815">
            <v>103839.33424006244</v>
          </cell>
          <cell r="K815">
            <v>0.82331539031589795</v>
          </cell>
          <cell r="L815">
            <v>31</v>
          </cell>
          <cell r="M815">
            <v>138.91193646571054</v>
          </cell>
        </row>
        <row r="816">
          <cell r="D816">
            <v>43701</v>
          </cell>
          <cell r="E816">
            <v>65305.669000000002</v>
          </cell>
          <cell r="F816">
            <v>0</v>
          </cell>
          <cell r="G816">
            <v>65305.669000000002</v>
          </cell>
          <cell r="H816">
            <v>24036.95799999997</v>
          </cell>
          <cell r="I816">
            <v>2.7168857639972614</v>
          </cell>
          <cell r="J816">
            <v>103839.33424006244</v>
          </cell>
          <cell r="K816">
            <v>0.62891070592789211</v>
          </cell>
          <cell r="L816">
            <v>31</v>
          </cell>
          <cell r="M816">
            <v>138.91193646571054</v>
          </cell>
        </row>
        <row r="817">
          <cell r="D817">
            <v>43702</v>
          </cell>
          <cell r="E817">
            <v>121010.53599999999</v>
          </cell>
          <cell r="F817">
            <v>0</v>
          </cell>
          <cell r="G817">
            <v>121010.53599999999</v>
          </cell>
          <cell r="H817">
            <v>24036.95799999997</v>
          </cell>
          <cell r="I817">
            <v>5.0343531822953693</v>
          </cell>
          <cell r="J817">
            <v>103839.33424006244</v>
          </cell>
          <cell r="K817">
            <v>1.1653631726898408</v>
          </cell>
          <cell r="L817">
            <v>31</v>
          </cell>
          <cell r="M817">
            <v>138.91193646571054</v>
          </cell>
        </row>
        <row r="818">
          <cell r="D818">
            <v>43703</v>
          </cell>
          <cell r="E818">
            <v>119197.048</v>
          </cell>
          <cell r="F818">
            <v>0.2</v>
          </cell>
          <cell r="G818">
            <v>119197.24799999999</v>
          </cell>
          <cell r="H818">
            <v>24036.95799999997</v>
          </cell>
          <cell r="I818">
            <v>4.9589156830910195</v>
          </cell>
          <cell r="J818">
            <v>103839.33424006244</v>
          </cell>
          <cell r="K818">
            <v>1.1479007340747402</v>
          </cell>
          <cell r="L818">
            <v>31</v>
          </cell>
          <cell r="M818">
            <v>138.91193646571054</v>
          </cell>
        </row>
        <row r="819">
          <cell r="D819">
            <v>43704</v>
          </cell>
          <cell r="E819">
            <v>28541.412</v>
          </cell>
          <cell r="F819">
            <v>0</v>
          </cell>
          <cell r="G819">
            <v>28541.412</v>
          </cell>
          <cell r="H819">
            <v>24036.95799999997</v>
          </cell>
          <cell r="I819">
            <v>1.1873970075581126</v>
          </cell>
          <cell r="J819">
            <v>103839.33424006244</v>
          </cell>
          <cell r="K819">
            <v>0.27486127688392276</v>
          </cell>
          <cell r="L819">
            <v>31</v>
          </cell>
          <cell r="M819">
            <v>138.91193646571054</v>
          </cell>
        </row>
        <row r="820">
          <cell r="D820">
            <v>43705</v>
          </cell>
          <cell r="E820">
            <v>18682.866000000002</v>
          </cell>
          <cell r="F820">
            <v>0</v>
          </cell>
          <cell r="G820">
            <v>18682.866000000002</v>
          </cell>
          <cell r="H820">
            <v>24036.95799999997</v>
          </cell>
          <cell r="I820">
            <v>0.77725584077652532</v>
          </cell>
          <cell r="J820">
            <v>103839.33424006244</v>
          </cell>
          <cell r="K820">
            <v>0.1799208954557408</v>
          </cell>
          <cell r="L820">
            <v>31</v>
          </cell>
          <cell r="M820">
            <v>138.91193646571054</v>
          </cell>
        </row>
        <row r="821">
          <cell r="D821">
            <v>43706</v>
          </cell>
          <cell r="E821">
            <v>58287.584999999999</v>
          </cell>
          <cell r="F821">
            <v>1.9</v>
          </cell>
          <cell r="G821">
            <v>58289.485000000001</v>
          </cell>
          <cell r="H821">
            <v>24036.95799999997</v>
          </cell>
          <cell r="I821">
            <v>2.4249942526005195</v>
          </cell>
          <cell r="J821">
            <v>103839.33424006244</v>
          </cell>
          <cell r="K821">
            <v>0.5613430154053437</v>
          </cell>
          <cell r="L821">
            <v>31</v>
          </cell>
          <cell r="M821">
            <v>138.91193646571054</v>
          </cell>
        </row>
        <row r="822">
          <cell r="D822">
            <v>43707</v>
          </cell>
          <cell r="E822">
            <v>55152.173000000003</v>
          </cell>
          <cell r="F822">
            <v>0</v>
          </cell>
          <cell r="G822">
            <v>55152.173000000003</v>
          </cell>
          <cell r="H822">
            <v>24036.95799999997</v>
          </cell>
          <cell r="I822">
            <v>2.2944739097185289</v>
          </cell>
          <cell r="J822">
            <v>103839.33424006244</v>
          </cell>
          <cell r="K822">
            <v>0.53112987870757788</v>
          </cell>
          <cell r="L822">
            <v>31</v>
          </cell>
          <cell r="M822">
            <v>138.91193646571054</v>
          </cell>
        </row>
        <row r="823">
          <cell r="D823">
            <v>43708</v>
          </cell>
          <cell r="E823">
            <v>44095.667999999998</v>
          </cell>
          <cell r="F823">
            <v>0</v>
          </cell>
          <cell r="G823">
            <v>44095.667999999998</v>
          </cell>
          <cell r="H823">
            <v>24036.95799999997</v>
          </cell>
          <cell r="I823">
            <v>1.8344945312963501</v>
          </cell>
          <cell r="J823">
            <v>103839.33424006244</v>
          </cell>
          <cell r="K823">
            <v>0.42465283818227112</v>
          </cell>
          <cell r="L823">
            <v>31</v>
          </cell>
          <cell r="M823">
            <v>138.91193646571054</v>
          </cell>
        </row>
        <row r="824">
          <cell r="D824">
            <v>43709</v>
          </cell>
          <cell r="E824">
            <v>123172.092</v>
          </cell>
          <cell r="F824">
            <v>0</v>
          </cell>
          <cell r="G824">
            <v>123172.092</v>
          </cell>
          <cell r="H824">
            <v>24036.95799999997</v>
          </cell>
          <cell r="I824">
            <v>5.1242795365370339</v>
          </cell>
          <cell r="J824">
            <v>96192.788584038295</v>
          </cell>
          <cell r="K824">
            <v>1.2804711643471214</v>
          </cell>
          <cell r="L824">
            <v>30</v>
          </cell>
          <cell r="M824">
            <v>124.53165112613581</v>
          </cell>
        </row>
        <row r="825">
          <cell r="D825">
            <v>43710</v>
          </cell>
          <cell r="E825">
            <v>220320.00399999999</v>
          </cell>
          <cell r="F825">
            <v>1060.8</v>
          </cell>
          <cell r="G825">
            <v>221380.80399999997</v>
          </cell>
          <cell r="H825">
            <v>24051.357999999971</v>
          </cell>
          <cell r="I825">
            <v>9.2045032966537796</v>
          </cell>
          <cell r="J825">
            <v>96192.788584038295</v>
          </cell>
          <cell r="K825">
            <v>2.3014282802144974</v>
          </cell>
          <cell r="L825">
            <v>30</v>
          </cell>
          <cell r="M825">
            <v>124.53165112613581</v>
          </cell>
        </row>
        <row r="826">
          <cell r="D826">
            <v>43711</v>
          </cell>
          <cell r="E826">
            <v>95321.432000000001</v>
          </cell>
          <cell r="F826">
            <v>341.1</v>
          </cell>
          <cell r="G826">
            <v>95662.532000000007</v>
          </cell>
          <cell r="H826">
            <v>24051.357999999971</v>
          </cell>
          <cell r="I826">
            <v>3.977427469999828</v>
          </cell>
          <cell r="J826">
            <v>96192.788584038295</v>
          </cell>
          <cell r="K826">
            <v>0.9944875640695765</v>
          </cell>
          <cell r="L826">
            <v>30</v>
          </cell>
          <cell r="M826">
            <v>124.53165112613581</v>
          </cell>
        </row>
        <row r="827">
          <cell r="D827">
            <v>43712</v>
          </cell>
          <cell r="E827">
            <v>104609.79</v>
          </cell>
          <cell r="F827">
            <v>285.8</v>
          </cell>
          <cell r="G827">
            <v>104895.59</v>
          </cell>
          <cell r="H827">
            <v>24051.357999999971</v>
          </cell>
          <cell r="I827">
            <v>4.3613167289763899</v>
          </cell>
          <cell r="J827">
            <v>96192.788584038295</v>
          </cell>
          <cell r="K827">
            <v>1.0904724932509733</v>
          </cell>
          <cell r="L827">
            <v>30</v>
          </cell>
          <cell r="M827">
            <v>124.53165112613581</v>
          </cell>
        </row>
        <row r="828">
          <cell r="D828">
            <v>43713</v>
          </cell>
          <cell r="E828">
            <v>229959.253</v>
          </cell>
          <cell r="F828">
            <v>4044</v>
          </cell>
          <cell r="G828">
            <v>234003.253</v>
          </cell>
          <cell r="H828">
            <v>24090.95799999997</v>
          </cell>
          <cell r="I828">
            <v>9.7133228574803994</v>
          </cell>
          <cell r="J828">
            <v>96192.788584038295</v>
          </cell>
          <cell r="K828">
            <v>2.4326486054156167</v>
          </cell>
          <cell r="L828">
            <v>30</v>
          </cell>
          <cell r="M828">
            <v>124.53165112613581</v>
          </cell>
        </row>
        <row r="829">
          <cell r="D829">
            <v>43714</v>
          </cell>
          <cell r="E829">
            <v>246419.606</v>
          </cell>
          <cell r="F829">
            <v>2348.1999999999998</v>
          </cell>
          <cell r="G829">
            <v>248767.80600000001</v>
          </cell>
          <cell r="H829">
            <v>24098.15799999997</v>
          </cell>
          <cell r="I829">
            <v>10.323104612394038</v>
          </cell>
          <cell r="J829">
            <v>96192.788584038295</v>
          </cell>
          <cell r="K829">
            <v>2.5861377932989789</v>
          </cell>
          <cell r="L829">
            <v>30</v>
          </cell>
          <cell r="M829">
            <v>124.53165112613581</v>
          </cell>
        </row>
        <row r="830">
          <cell r="D830">
            <v>43715</v>
          </cell>
          <cell r="E830">
            <v>214603.682</v>
          </cell>
          <cell r="F830">
            <v>0</v>
          </cell>
          <cell r="G830">
            <v>214603.682</v>
          </cell>
          <cell r="H830">
            <v>24098.15799999997</v>
          </cell>
          <cell r="I830">
            <v>8.9053977486578138</v>
          </cell>
          <cell r="J830">
            <v>96192.788584038295</v>
          </cell>
          <cell r="K830">
            <v>2.2309747451859416</v>
          </cell>
          <cell r="L830">
            <v>30</v>
          </cell>
          <cell r="M830">
            <v>124.53165112613581</v>
          </cell>
        </row>
        <row r="831">
          <cell r="D831">
            <v>43716</v>
          </cell>
          <cell r="E831">
            <v>124045.304</v>
          </cell>
          <cell r="F831">
            <v>1731.8</v>
          </cell>
          <cell r="G831">
            <v>125777.10400000001</v>
          </cell>
          <cell r="H831">
            <v>24098.15799999997</v>
          </cell>
          <cell r="I831">
            <v>5.219365895102861</v>
          </cell>
          <cell r="J831">
            <v>96192.788584038295</v>
          </cell>
          <cell r="K831">
            <v>1.3075523212440767</v>
          </cell>
          <cell r="L831">
            <v>30</v>
          </cell>
          <cell r="M831">
            <v>124.53165112613581</v>
          </cell>
        </row>
        <row r="832">
          <cell r="D832">
            <v>43717</v>
          </cell>
          <cell r="E832">
            <v>87903.134999999995</v>
          </cell>
          <cell r="F832">
            <v>697.8</v>
          </cell>
          <cell r="G832">
            <v>88600.934999999998</v>
          </cell>
          <cell r="H832">
            <v>24098.15799999997</v>
          </cell>
          <cell r="I832">
            <v>3.6766683578056094</v>
          </cell>
          <cell r="J832">
            <v>96192.788584038295</v>
          </cell>
          <cell r="K832">
            <v>0.9210766867684087</v>
          </cell>
          <cell r="L832">
            <v>30</v>
          </cell>
          <cell r="M832">
            <v>124.53165112613581</v>
          </cell>
        </row>
        <row r="833">
          <cell r="D833">
            <v>43718</v>
          </cell>
          <cell r="E833">
            <v>283638.55499999999</v>
          </cell>
          <cell r="F833">
            <v>1942.7</v>
          </cell>
          <cell r="G833">
            <v>285581.255</v>
          </cell>
          <cell r="H833">
            <v>24100.557999999972</v>
          </cell>
          <cell r="I833">
            <v>11.849570246464847</v>
          </cell>
          <cell r="J833">
            <v>96192.788584038295</v>
          </cell>
          <cell r="K833">
            <v>2.96884266693759</v>
          </cell>
          <cell r="L833">
            <v>30</v>
          </cell>
          <cell r="M833">
            <v>124.53165112613581</v>
          </cell>
        </row>
        <row r="834">
          <cell r="D834">
            <v>43719</v>
          </cell>
          <cell r="E834">
            <v>249146.97</v>
          </cell>
          <cell r="F834">
            <v>5920.3</v>
          </cell>
          <cell r="G834">
            <v>255067.27</v>
          </cell>
          <cell r="H834">
            <v>24100.557999999972</v>
          </cell>
          <cell r="I834">
            <v>10.583459104971773</v>
          </cell>
          <cell r="J834">
            <v>96192.788584038295</v>
          </cell>
          <cell r="K834">
            <v>2.6516256962148663</v>
          </cell>
          <cell r="L834">
            <v>30</v>
          </cell>
          <cell r="M834">
            <v>124.53165112613581</v>
          </cell>
        </row>
        <row r="835">
          <cell r="D835">
            <v>43720</v>
          </cell>
          <cell r="E835">
            <v>152804.041</v>
          </cell>
          <cell r="F835">
            <v>0</v>
          </cell>
          <cell r="G835">
            <v>152804.041</v>
          </cell>
          <cell r="H835">
            <v>24135.207999999973</v>
          </cell>
          <cell r="I835">
            <v>6.331167355176726</v>
          </cell>
          <cell r="J835">
            <v>96192.788584038295</v>
          </cell>
          <cell r="K835">
            <v>1.5885186743131332</v>
          </cell>
          <cell r="L835">
            <v>30</v>
          </cell>
          <cell r="M835">
            <v>124.53165112613581</v>
          </cell>
        </row>
        <row r="836">
          <cell r="D836">
            <v>43721</v>
          </cell>
          <cell r="E836">
            <v>167070.31599999999</v>
          </cell>
          <cell r="F836">
            <v>305</v>
          </cell>
          <cell r="G836">
            <v>167375.31599999999</v>
          </cell>
          <cell r="H836">
            <v>24276.102999999974</v>
          </cell>
          <cell r="I836">
            <v>6.8946533963873931</v>
          </cell>
          <cell r="J836">
            <v>96192.788584038295</v>
          </cell>
          <cell r="K836">
            <v>1.7399985847564183</v>
          </cell>
          <cell r="L836">
            <v>30</v>
          </cell>
          <cell r="M836">
            <v>124.53165112613581</v>
          </cell>
        </row>
        <row r="837">
          <cell r="D837">
            <v>43722</v>
          </cell>
          <cell r="E837">
            <v>157941.18799999999</v>
          </cell>
          <cell r="F837">
            <v>0</v>
          </cell>
          <cell r="G837">
            <v>157941.18799999999</v>
          </cell>
          <cell r="H837">
            <v>24276.102999999974</v>
          </cell>
          <cell r="I837">
            <v>6.5060355033095787</v>
          </cell>
          <cell r="J837">
            <v>96192.788584038295</v>
          </cell>
          <cell r="K837">
            <v>1.641923374141665</v>
          </cell>
          <cell r="L837">
            <v>30</v>
          </cell>
          <cell r="M837">
            <v>124.53165112613581</v>
          </cell>
        </row>
        <row r="838">
          <cell r="D838">
            <v>43723</v>
          </cell>
          <cell r="E838">
            <v>103948.20600000001</v>
          </cell>
          <cell r="F838">
            <v>340.5</v>
          </cell>
          <cell r="G838">
            <v>104288.70600000001</v>
          </cell>
          <cell r="H838">
            <v>24276.102999999974</v>
          </cell>
          <cell r="I838">
            <v>4.295940991847008</v>
          </cell>
          <cell r="J838">
            <v>96192.788584038295</v>
          </cell>
          <cell r="K838">
            <v>1.0841634548195758</v>
          </cell>
          <cell r="L838">
            <v>30</v>
          </cell>
          <cell r="M838">
            <v>124.53165112613581</v>
          </cell>
        </row>
        <row r="839">
          <cell r="D839">
            <v>43724</v>
          </cell>
          <cell r="E839">
            <v>36019.993999999999</v>
          </cell>
          <cell r="F839">
            <v>0</v>
          </cell>
          <cell r="G839">
            <v>36019.993999999999</v>
          </cell>
          <cell r="H839">
            <v>24276.102999999974</v>
          </cell>
          <cell r="I839">
            <v>1.4837634360012411</v>
          </cell>
          <cell r="J839">
            <v>96192.788584038295</v>
          </cell>
          <cell r="K839">
            <v>0.37445628232860023</v>
          </cell>
          <cell r="L839">
            <v>30</v>
          </cell>
          <cell r="M839">
            <v>124.53165112613581</v>
          </cell>
        </row>
        <row r="840">
          <cell r="D840">
            <v>43725</v>
          </cell>
          <cell r="E840">
            <v>36641.493000000002</v>
          </cell>
          <cell r="F840">
            <v>0</v>
          </cell>
          <cell r="G840">
            <v>36641.493000000002</v>
          </cell>
          <cell r="H840">
            <v>24345.342999999975</v>
          </cell>
          <cell r="I840">
            <v>1.5050719556508216</v>
          </cell>
          <cell r="J840">
            <v>96192.788584038295</v>
          </cell>
          <cell r="K840">
            <v>0.38091725522634545</v>
          </cell>
          <cell r="L840">
            <v>30</v>
          </cell>
          <cell r="M840">
            <v>124.53165112613581</v>
          </cell>
        </row>
        <row r="841">
          <cell r="D841">
            <v>43726</v>
          </cell>
          <cell r="E841">
            <v>31951.510999999999</v>
          </cell>
          <cell r="F841">
            <v>0</v>
          </cell>
          <cell r="G841">
            <v>31951.510999999999</v>
          </cell>
          <cell r="H841">
            <v>24345.342999999975</v>
          </cell>
          <cell r="I841">
            <v>1.312428048354054</v>
          </cell>
          <cell r="J841">
            <v>96192.788584038295</v>
          </cell>
          <cell r="K841">
            <v>0.33216118869540556</v>
          </cell>
          <cell r="L841">
            <v>30</v>
          </cell>
          <cell r="M841">
            <v>124.53165112613581</v>
          </cell>
        </row>
        <row r="842">
          <cell r="D842">
            <v>43727</v>
          </cell>
          <cell r="E842">
            <v>34625.415999999997</v>
          </cell>
          <cell r="F842">
            <v>0</v>
          </cell>
          <cell r="G842">
            <v>34625.415999999997</v>
          </cell>
          <cell r="H842">
            <v>24459.742999999973</v>
          </cell>
          <cell r="I842">
            <v>1.4156083324342383</v>
          </cell>
          <cell r="J842">
            <v>96192.788584038295</v>
          </cell>
          <cell r="K842">
            <v>0.3599585427316071</v>
          </cell>
          <cell r="L842">
            <v>30</v>
          </cell>
          <cell r="M842">
            <v>124.53165112613581</v>
          </cell>
        </row>
        <row r="843">
          <cell r="D843">
            <v>43728</v>
          </cell>
          <cell r="E843">
            <v>116823.841</v>
          </cell>
          <cell r="F843">
            <v>0</v>
          </cell>
          <cell r="G843">
            <v>116823.841</v>
          </cell>
          <cell r="H843">
            <v>24459.742999999973</v>
          </cell>
          <cell r="I843">
            <v>4.7761679670959802</v>
          </cell>
          <cell r="J843">
            <v>96192.788584038295</v>
          </cell>
          <cell r="K843">
            <v>1.2144760820395335</v>
          </cell>
          <cell r="L843">
            <v>30</v>
          </cell>
          <cell r="M843">
            <v>124.53165112613581</v>
          </cell>
        </row>
        <row r="844">
          <cell r="D844">
            <v>43729</v>
          </cell>
          <cell r="E844">
            <v>151324.13399999999</v>
          </cell>
          <cell r="F844">
            <v>0.4</v>
          </cell>
          <cell r="G844">
            <v>151324.53399999999</v>
          </cell>
          <cell r="H844">
            <v>24459.742999999973</v>
          </cell>
          <cell r="I844">
            <v>6.1866771862648005</v>
          </cell>
          <cell r="J844">
            <v>96192.788584038295</v>
          </cell>
          <cell r="K844">
            <v>1.573138030693394</v>
          </cell>
          <cell r="L844">
            <v>30</v>
          </cell>
          <cell r="M844">
            <v>124.53165112613581</v>
          </cell>
        </row>
        <row r="845">
          <cell r="D845">
            <v>43730</v>
          </cell>
          <cell r="E845">
            <v>147459.704</v>
          </cell>
          <cell r="F845">
            <v>0</v>
          </cell>
          <cell r="G845">
            <v>147459.704</v>
          </cell>
          <cell r="H845">
            <v>24459.742999999973</v>
          </cell>
          <cell r="I845">
            <v>6.0286693936236437</v>
          </cell>
          <cell r="J845">
            <v>96192.788584038295</v>
          </cell>
          <cell r="K845">
            <v>1.53296007081833</v>
          </cell>
          <cell r="L845">
            <v>30</v>
          </cell>
          <cell r="M845">
            <v>124.53165112613581</v>
          </cell>
        </row>
        <row r="846">
          <cell r="D846">
            <v>43731</v>
          </cell>
          <cell r="E846">
            <v>105649.54700000001</v>
          </cell>
          <cell r="F846">
            <v>0</v>
          </cell>
          <cell r="G846">
            <v>105649.54700000001</v>
          </cell>
          <cell r="H846">
            <v>24459.742999999973</v>
          </cell>
          <cell r="I846">
            <v>4.3193236740059016</v>
          </cell>
          <cell r="J846">
            <v>96192.788584038295</v>
          </cell>
          <cell r="K846">
            <v>1.0983104716597323</v>
          </cell>
          <cell r="L846">
            <v>30</v>
          </cell>
          <cell r="M846">
            <v>124.53165112613581</v>
          </cell>
        </row>
        <row r="847">
          <cell r="D847">
            <v>43732</v>
          </cell>
          <cell r="E847">
            <v>160520.09299999999</v>
          </cell>
          <cell r="F847">
            <v>4.3</v>
          </cell>
          <cell r="G847">
            <v>160524.39299999998</v>
          </cell>
          <cell r="H847">
            <v>24459.742999999973</v>
          </cell>
          <cell r="I847">
            <v>6.5627996581975596</v>
          </cell>
          <cell r="J847">
            <v>96192.788584038295</v>
          </cell>
          <cell r="K847">
            <v>1.6687778300528084</v>
          </cell>
          <cell r="L847">
            <v>30</v>
          </cell>
          <cell r="M847">
            <v>124.53165112613581</v>
          </cell>
        </row>
        <row r="848">
          <cell r="D848">
            <v>43733</v>
          </cell>
          <cell r="E848">
            <v>102208.7</v>
          </cell>
          <cell r="F848">
            <v>0</v>
          </cell>
          <cell r="G848">
            <v>102208.7</v>
          </cell>
          <cell r="H848">
            <v>24459.742999999973</v>
          </cell>
          <cell r="I848">
            <v>4.178649792027664</v>
          </cell>
          <cell r="J848">
            <v>96192.788584038295</v>
          </cell>
          <cell r="K848">
            <v>1.062540149885622</v>
          </cell>
          <cell r="L848">
            <v>30</v>
          </cell>
          <cell r="M848">
            <v>124.53165112613581</v>
          </cell>
        </row>
        <row r="849">
          <cell r="D849">
            <v>43734</v>
          </cell>
          <cell r="E849">
            <v>61352.178</v>
          </cell>
          <cell r="F849">
            <v>0</v>
          </cell>
          <cell r="G849">
            <v>61352.178</v>
          </cell>
          <cell r="H849">
            <v>24459.742999999973</v>
          </cell>
          <cell r="I849">
            <v>2.5082920127165713</v>
          </cell>
          <cell r="J849">
            <v>96192.788584038295</v>
          </cell>
          <cell r="K849">
            <v>0.63780433962988825</v>
          </cell>
          <cell r="L849">
            <v>30</v>
          </cell>
          <cell r="M849">
            <v>124.53165112613581</v>
          </cell>
        </row>
        <row r="850">
          <cell r="D850">
            <v>43735</v>
          </cell>
          <cell r="E850">
            <v>53340.118999999999</v>
          </cell>
          <cell r="F850">
            <v>0</v>
          </cell>
          <cell r="G850">
            <v>53340.118999999999</v>
          </cell>
          <cell r="H850">
            <v>24459.742999999973</v>
          </cell>
          <cell r="I850">
            <v>2.1807309667971597</v>
          </cell>
          <cell r="J850">
            <v>96192.788584038295</v>
          </cell>
          <cell r="K850">
            <v>0.55451265926654891</v>
          </cell>
          <cell r="L850">
            <v>30</v>
          </cell>
          <cell r="M850">
            <v>124.53165112613581</v>
          </cell>
        </row>
        <row r="851">
          <cell r="D851">
            <v>43736</v>
          </cell>
          <cell r="E851">
            <v>38507.182000000001</v>
          </cell>
          <cell r="F851">
            <v>0</v>
          </cell>
          <cell r="G851">
            <v>38507.182000000001</v>
          </cell>
          <cell r="H851">
            <v>24459.742999999973</v>
          </cell>
          <cell r="I851">
            <v>1.5743085280986004</v>
          </cell>
          <cell r="J851">
            <v>96192.788584038295</v>
          </cell>
          <cell r="K851">
            <v>0.40031256570089363</v>
          </cell>
          <cell r="L851">
            <v>30</v>
          </cell>
          <cell r="M851">
            <v>124.53165112613581</v>
          </cell>
        </row>
        <row r="852">
          <cell r="D852">
            <v>43737</v>
          </cell>
          <cell r="E852">
            <v>104091.97500000001</v>
          </cell>
          <cell r="F852">
            <v>0</v>
          </cell>
          <cell r="G852">
            <v>104091.97500000001</v>
          </cell>
          <cell r="H852">
            <v>24459.742999999973</v>
          </cell>
          <cell r="I852">
            <v>4.2556446729632489</v>
          </cell>
          <cell r="J852">
            <v>96192.788584038295</v>
          </cell>
          <cell r="K852">
            <v>1.0821182807176926</v>
          </cell>
          <cell r="L852">
            <v>30</v>
          </cell>
          <cell r="M852">
            <v>124.53165112613581</v>
          </cell>
        </row>
        <row r="853">
          <cell r="D853">
            <v>43738</v>
          </cell>
          <cell r="E853">
            <v>51785.875</v>
          </cell>
          <cell r="F853">
            <v>46.7</v>
          </cell>
          <cell r="G853">
            <v>51832.574999999997</v>
          </cell>
          <cell r="H853">
            <v>24459.742999999973</v>
          </cell>
          <cell r="I853">
            <v>2.1190972856910251</v>
          </cell>
          <cell r="J853">
            <v>96192.788584038295</v>
          </cell>
          <cell r="K853">
            <v>0.53884054889121713</v>
          </cell>
          <cell r="L853">
            <v>30</v>
          </cell>
          <cell r="M853">
            <v>124.53165112613581</v>
          </cell>
        </row>
        <row r="854">
          <cell r="D854">
            <v>43739</v>
          </cell>
          <cell r="E854">
            <v>140982.489</v>
          </cell>
          <cell r="F854">
            <v>0</v>
          </cell>
          <cell r="G854">
            <v>140982.489</v>
          </cell>
          <cell r="H854">
            <v>24529.042999999976</v>
          </cell>
          <cell r="I854">
            <v>5.7475739677247146</v>
          </cell>
          <cell r="J854">
            <v>117638.92070185031</v>
          </cell>
          <cell r="K854">
            <v>1.1984340570185334</v>
          </cell>
          <cell r="L854">
            <v>31</v>
          </cell>
          <cell r="M854">
            <v>157.37244848518557</v>
          </cell>
        </row>
        <row r="855">
          <cell r="D855">
            <v>43740</v>
          </cell>
          <cell r="E855">
            <v>161777.48800000001</v>
          </cell>
          <cell r="F855">
            <v>864.9</v>
          </cell>
          <cell r="G855">
            <v>162642.38800000001</v>
          </cell>
          <cell r="H855">
            <v>24529.042999999976</v>
          </cell>
          <cell r="I855">
            <v>6.6306047080597548</v>
          </cell>
          <cell r="J855">
            <v>117638.92070185031</v>
          </cell>
          <cell r="K855">
            <v>1.3825559349716292</v>
          </cell>
          <cell r="L855">
            <v>31</v>
          </cell>
          <cell r="M855">
            <v>157.37244848518557</v>
          </cell>
        </row>
        <row r="856">
          <cell r="D856">
            <v>43741</v>
          </cell>
          <cell r="E856">
            <v>108630.783</v>
          </cell>
          <cell r="F856">
            <v>1719.2</v>
          </cell>
          <cell r="G856">
            <v>110349.98299999999</v>
          </cell>
          <cell r="H856">
            <v>24565.042999999972</v>
          </cell>
          <cell r="I856">
            <v>4.4921550920957118</v>
          </cell>
          <cell r="J856">
            <v>117638.92070185031</v>
          </cell>
          <cell r="K856">
            <v>0.93803974349336516</v>
          </cell>
          <cell r="L856">
            <v>31</v>
          </cell>
          <cell r="M856">
            <v>157.37244848518557</v>
          </cell>
        </row>
        <row r="857">
          <cell r="D857">
            <v>43742</v>
          </cell>
          <cell r="E857">
            <v>49783.885999999999</v>
          </cell>
          <cell r="F857">
            <v>5.4</v>
          </cell>
          <cell r="G857">
            <v>49789.286</v>
          </cell>
          <cell r="H857">
            <v>24565.042999999972</v>
          </cell>
          <cell r="I857">
            <v>2.0268348807693948</v>
          </cell>
          <cell r="J857">
            <v>117638.92070185031</v>
          </cell>
          <cell r="K857">
            <v>0.42323820809431212</v>
          </cell>
          <cell r="L857">
            <v>31</v>
          </cell>
          <cell r="M857">
            <v>157.37244848518557</v>
          </cell>
        </row>
        <row r="858">
          <cell r="D858">
            <v>43743</v>
          </cell>
          <cell r="E858">
            <v>47233.847999999998</v>
          </cell>
          <cell r="F858">
            <v>0</v>
          </cell>
          <cell r="G858">
            <v>47233.847999999998</v>
          </cell>
          <cell r="H858">
            <v>24565.042999999972</v>
          </cell>
          <cell r="I858">
            <v>1.9228074626207676</v>
          </cell>
          <cell r="J858">
            <v>117638.92070185031</v>
          </cell>
          <cell r="K858">
            <v>0.40151548244574359</v>
          </cell>
          <cell r="L858">
            <v>31</v>
          </cell>
          <cell r="M858">
            <v>157.37244848518557</v>
          </cell>
        </row>
        <row r="859">
          <cell r="D859">
            <v>43744</v>
          </cell>
          <cell r="E859">
            <v>83371.55</v>
          </cell>
          <cell r="F859">
            <v>0</v>
          </cell>
          <cell r="G859">
            <v>83371.55</v>
          </cell>
          <cell r="H859">
            <v>24565.042999999972</v>
          </cell>
          <cell r="I859">
            <v>3.3939101999536536</v>
          </cell>
          <cell r="J859">
            <v>117638.92070185031</v>
          </cell>
          <cell r="K859">
            <v>0.70870719913608216</v>
          </cell>
          <cell r="L859">
            <v>31</v>
          </cell>
          <cell r="M859">
            <v>157.37244848518557</v>
          </cell>
        </row>
        <row r="860">
          <cell r="D860">
            <v>43745</v>
          </cell>
          <cell r="E860">
            <v>109758.576</v>
          </cell>
          <cell r="F860">
            <v>14.7</v>
          </cell>
          <cell r="G860">
            <v>109773.276</v>
          </cell>
          <cell r="H860">
            <v>24565.042999999972</v>
          </cell>
          <cell r="I860">
            <v>4.4686783572900772</v>
          </cell>
          <cell r="J860">
            <v>117638.92070185031</v>
          </cell>
          <cell r="K860">
            <v>0.93313739487813407</v>
          </cell>
          <cell r="L860">
            <v>31</v>
          </cell>
          <cell r="M860">
            <v>157.37244848518557</v>
          </cell>
        </row>
        <row r="861">
          <cell r="D861">
            <v>43746</v>
          </cell>
          <cell r="E861">
            <v>68989.516000000003</v>
          </cell>
          <cell r="F861">
            <v>1.5</v>
          </cell>
          <cell r="G861">
            <v>68991.016000000003</v>
          </cell>
          <cell r="H861">
            <v>24629.067999999974</v>
          </cell>
          <cell r="I861">
            <v>2.8012028713388619</v>
          </cell>
          <cell r="J861">
            <v>117638.92070185031</v>
          </cell>
          <cell r="K861">
            <v>0.58646420409495359</v>
          </cell>
          <cell r="L861">
            <v>31</v>
          </cell>
          <cell r="M861">
            <v>157.37244848518557</v>
          </cell>
        </row>
        <row r="862">
          <cell r="D862">
            <v>43747</v>
          </cell>
          <cell r="E862">
            <v>78874.713000000003</v>
          </cell>
          <cell r="F862">
            <v>0</v>
          </cell>
          <cell r="G862">
            <v>78874.713000000003</v>
          </cell>
          <cell r="H862">
            <v>24629.067999999974</v>
          </cell>
          <cell r="I862">
            <v>3.2025049831361905</v>
          </cell>
          <cell r="J862">
            <v>117638.92070185031</v>
          </cell>
          <cell r="K862">
            <v>0.67048144040613766</v>
          </cell>
          <cell r="L862">
            <v>31</v>
          </cell>
          <cell r="M862">
            <v>157.37244848518557</v>
          </cell>
        </row>
        <row r="863">
          <cell r="D863">
            <v>43748</v>
          </cell>
          <cell r="E863">
            <v>90499.99</v>
          </cell>
          <cell r="F863">
            <v>0</v>
          </cell>
          <cell r="G863">
            <v>90499.99</v>
          </cell>
          <cell r="H863">
            <v>24734.622999999974</v>
          </cell>
          <cell r="I863">
            <v>3.6588384629917385</v>
          </cell>
          <cell r="J863">
            <v>117638.92070185031</v>
          </cell>
          <cell r="K863">
            <v>0.76930313080113588</v>
          </cell>
          <cell r="L863">
            <v>31</v>
          </cell>
          <cell r="M863">
            <v>157.37244848518557</v>
          </cell>
        </row>
        <row r="864">
          <cell r="D864">
            <v>43749</v>
          </cell>
          <cell r="E864">
            <v>119584.213</v>
          </cell>
          <cell r="F864">
            <v>0</v>
          </cell>
          <cell r="G864">
            <v>119584.213</v>
          </cell>
          <cell r="H864">
            <v>24734.622999999974</v>
          </cell>
          <cell r="I864">
            <v>4.8346891319103644</v>
          </cell>
          <cell r="J864">
            <v>117638.92070185031</v>
          </cell>
          <cell r="K864">
            <v>1.0165361284049854</v>
          </cell>
          <cell r="L864">
            <v>31</v>
          </cell>
          <cell r="M864">
            <v>157.37244848518557</v>
          </cell>
        </row>
        <row r="865">
          <cell r="D865">
            <v>43750</v>
          </cell>
          <cell r="E865">
            <v>202460.405</v>
          </cell>
          <cell r="F865">
            <v>0</v>
          </cell>
          <cell r="G865">
            <v>202460.405</v>
          </cell>
          <cell r="H865">
            <v>24769.272999999976</v>
          </cell>
          <cell r="I865">
            <v>8.1738533464425949</v>
          </cell>
          <cell r="J865">
            <v>117638.92070185031</v>
          </cell>
          <cell r="K865">
            <v>1.7210324932606726</v>
          </cell>
          <cell r="L865">
            <v>31</v>
          </cell>
          <cell r="M865">
            <v>157.37244848518557</v>
          </cell>
        </row>
        <row r="866">
          <cell r="D866">
            <v>43751</v>
          </cell>
          <cell r="E866">
            <v>194211.99100000001</v>
          </cell>
          <cell r="F866">
            <v>1.7</v>
          </cell>
          <cell r="G866">
            <v>194213.69100000002</v>
          </cell>
          <cell r="H866">
            <v>24769.272999999976</v>
          </cell>
          <cell r="I866">
            <v>7.8409120445319571</v>
          </cell>
          <cell r="J866">
            <v>117638.92070185031</v>
          </cell>
          <cell r="K866">
            <v>1.6509305750281784</v>
          </cell>
          <cell r="L866">
            <v>31</v>
          </cell>
          <cell r="M866">
            <v>157.37244848518557</v>
          </cell>
        </row>
        <row r="867">
          <cell r="D867">
            <v>43752</v>
          </cell>
          <cell r="E867">
            <v>260705.52499999999</v>
          </cell>
          <cell r="F867">
            <v>360.6</v>
          </cell>
          <cell r="G867">
            <v>261066.125</v>
          </cell>
          <cell r="H867">
            <v>24769.272999999976</v>
          </cell>
          <cell r="I867">
            <v>10.539918753368347</v>
          </cell>
          <cell r="J867">
            <v>117638.92070185031</v>
          </cell>
          <cell r="K867">
            <v>2.2192155745942146</v>
          </cell>
          <cell r="L867">
            <v>31</v>
          </cell>
          <cell r="M867">
            <v>157.37244848518557</v>
          </cell>
        </row>
        <row r="868">
          <cell r="D868">
            <v>43753</v>
          </cell>
          <cell r="E868">
            <v>202014.52900000001</v>
          </cell>
          <cell r="F868">
            <v>728.4</v>
          </cell>
          <cell r="G868">
            <v>202742.929</v>
          </cell>
          <cell r="H868">
            <v>24769.272999999976</v>
          </cell>
          <cell r="I868">
            <v>8.185259575442533</v>
          </cell>
          <cell r="J868">
            <v>117638.92070185031</v>
          </cell>
          <cell r="K868">
            <v>1.7234341133904258</v>
          </cell>
          <cell r="L868">
            <v>31</v>
          </cell>
          <cell r="M868">
            <v>157.37244848518557</v>
          </cell>
        </row>
        <row r="869">
          <cell r="D869">
            <v>43754</v>
          </cell>
          <cell r="E869">
            <v>150188.66699999999</v>
          </cell>
          <cell r="F869">
            <v>72.5</v>
          </cell>
          <cell r="G869">
            <v>150261.16699999999</v>
          </cell>
          <cell r="H869">
            <v>24769.272999999976</v>
          </cell>
          <cell r="I869">
            <v>6.0664342873527266</v>
          </cell>
          <cell r="J869">
            <v>117638.92070185031</v>
          </cell>
          <cell r="K869">
            <v>1.2773082760664649</v>
          </cell>
          <cell r="L869">
            <v>31</v>
          </cell>
          <cell r="M869">
            <v>157.37244848518557</v>
          </cell>
        </row>
        <row r="870">
          <cell r="D870">
            <v>43755</v>
          </cell>
          <cell r="E870">
            <v>130974.56600000001</v>
          </cell>
          <cell r="F870">
            <v>2.4</v>
          </cell>
          <cell r="G870">
            <v>130976.966</v>
          </cell>
          <cell r="H870">
            <v>24769.272999999976</v>
          </cell>
          <cell r="I870">
            <v>5.2878809160042817</v>
          </cell>
          <cell r="J870">
            <v>117638.92070185031</v>
          </cell>
          <cell r="K870">
            <v>1.1133812280712287</v>
          </cell>
          <cell r="L870">
            <v>31</v>
          </cell>
          <cell r="M870">
            <v>157.37244848518557</v>
          </cell>
        </row>
        <row r="871">
          <cell r="D871">
            <v>43756</v>
          </cell>
          <cell r="E871">
            <v>123715.274</v>
          </cell>
          <cell r="F871">
            <v>13.7</v>
          </cell>
          <cell r="G871">
            <v>123728.974</v>
          </cell>
          <cell r="H871">
            <v>24769.272999999976</v>
          </cell>
          <cell r="I871">
            <v>4.9952606198817433</v>
          </cell>
          <cell r="J871">
            <v>117638.92070185031</v>
          </cell>
          <cell r="K871">
            <v>1.0517690341072119</v>
          </cell>
          <cell r="L871">
            <v>31</v>
          </cell>
          <cell r="M871">
            <v>157.37244848518557</v>
          </cell>
        </row>
        <row r="872">
          <cell r="D872">
            <v>43757</v>
          </cell>
          <cell r="E872">
            <v>145500.723</v>
          </cell>
          <cell r="F872">
            <v>670.3</v>
          </cell>
          <cell r="G872">
            <v>146171.02299999999</v>
          </cell>
          <cell r="H872">
            <v>24831.272999999976</v>
          </cell>
          <cell r="I872">
            <v>5.8865698508489732</v>
          </cell>
          <cell r="J872">
            <v>117638.92070185031</v>
          </cell>
          <cell r="K872">
            <v>1.2425396469801249</v>
          </cell>
          <cell r="L872">
            <v>31</v>
          </cell>
          <cell r="M872">
            <v>157.37244848518557</v>
          </cell>
        </row>
        <row r="873">
          <cell r="D873">
            <v>43758</v>
          </cell>
          <cell r="E873">
            <v>126376.05899999999</v>
          </cell>
          <cell r="F873">
            <v>134</v>
          </cell>
          <cell r="G873">
            <v>126510.05899999999</v>
          </cell>
          <cell r="H873">
            <v>24831.272999999976</v>
          </cell>
          <cell r="I873">
            <v>5.0947874883418232</v>
          </cell>
          <cell r="J873">
            <v>117638.92070185031</v>
          </cell>
          <cell r="K873">
            <v>1.075409891940722</v>
          </cell>
          <cell r="L873">
            <v>31</v>
          </cell>
          <cell r="M873">
            <v>157.37244848518557</v>
          </cell>
        </row>
        <row r="874">
          <cell r="D874">
            <v>43759</v>
          </cell>
          <cell r="E874">
            <v>22300.7</v>
          </cell>
          <cell r="F874">
            <v>291.39999999999998</v>
          </cell>
          <cell r="G874">
            <v>22592.100000000002</v>
          </cell>
          <cell r="H874">
            <v>24831.272999999976</v>
          </cell>
          <cell r="I874">
            <v>0.90982447818925849</v>
          </cell>
          <cell r="J874">
            <v>117638.92070185031</v>
          </cell>
          <cell r="K874">
            <v>0.19204613460589712</v>
          </cell>
          <cell r="L874">
            <v>31</v>
          </cell>
          <cell r="M874">
            <v>157.37244848518557</v>
          </cell>
        </row>
        <row r="875">
          <cell r="D875">
            <v>43760</v>
          </cell>
          <cell r="E875">
            <v>133387.39799999999</v>
          </cell>
          <cell r="F875">
            <v>7.1</v>
          </cell>
          <cell r="G875">
            <v>133394.49799999999</v>
          </cell>
          <cell r="H875">
            <v>24831.272999999976</v>
          </cell>
          <cell r="I875">
            <v>5.3720362222267104</v>
          </cell>
          <cell r="J875">
            <v>117638.92070185031</v>
          </cell>
          <cell r="K875">
            <v>1.1339316716283157</v>
          </cell>
          <cell r="L875">
            <v>31</v>
          </cell>
          <cell r="M875">
            <v>157.37244848518557</v>
          </cell>
        </row>
        <row r="876">
          <cell r="D876">
            <v>43761</v>
          </cell>
          <cell r="E876">
            <v>138616.01</v>
          </cell>
          <cell r="F876">
            <v>0</v>
          </cell>
          <cell r="G876">
            <v>138616.01</v>
          </cell>
          <cell r="H876">
            <v>24831.272999999976</v>
          </cell>
          <cell r="I876">
            <v>5.5823158965712372</v>
          </cell>
          <cell r="J876">
            <v>117638.92070185031</v>
          </cell>
          <cell r="K876">
            <v>1.1783175939816299</v>
          </cell>
          <cell r="L876">
            <v>31</v>
          </cell>
          <cell r="M876">
            <v>157.37244848518557</v>
          </cell>
        </row>
        <row r="877">
          <cell r="D877">
            <v>43762</v>
          </cell>
          <cell r="E877">
            <v>168921.66800000001</v>
          </cell>
          <cell r="F877">
            <v>668.9</v>
          </cell>
          <cell r="G877">
            <v>169590.568</v>
          </cell>
          <cell r="H877">
            <v>24831.272999999976</v>
          </cell>
          <cell r="I877">
            <v>6.8297170265898233</v>
          </cell>
          <cell r="J877">
            <v>117638.92070185031</v>
          </cell>
          <cell r="K877">
            <v>1.4416195506402036</v>
          </cell>
          <cell r="L877">
            <v>31</v>
          </cell>
          <cell r="M877">
            <v>157.37244848518557</v>
          </cell>
        </row>
        <row r="878">
          <cell r="D878">
            <v>43763</v>
          </cell>
          <cell r="E878">
            <v>114247.249</v>
          </cell>
          <cell r="F878">
            <v>920.3</v>
          </cell>
          <cell r="G878">
            <v>115167.549</v>
          </cell>
          <cell r="H878">
            <v>24831.272999999976</v>
          </cell>
          <cell r="I878">
            <v>4.6380042215314576</v>
          </cell>
          <cell r="J878">
            <v>117638.92070185031</v>
          </cell>
          <cell r="K878">
            <v>0.97899188731836573</v>
          </cell>
          <cell r="L878">
            <v>31</v>
          </cell>
          <cell r="M878">
            <v>157.37244848518557</v>
          </cell>
        </row>
        <row r="879">
          <cell r="D879">
            <v>43764</v>
          </cell>
          <cell r="E879">
            <v>101285.97900000001</v>
          </cell>
          <cell r="F879">
            <v>352.3</v>
          </cell>
          <cell r="G879">
            <v>101638.27900000001</v>
          </cell>
          <cell r="H879">
            <v>24874.472999999976</v>
          </cell>
          <cell r="I879">
            <v>4.0860475315396672</v>
          </cell>
          <cell r="J879">
            <v>117638.92070185031</v>
          </cell>
          <cell r="K879">
            <v>0.86398513683746647</v>
          </cell>
          <cell r="L879">
            <v>31</v>
          </cell>
          <cell r="M879">
            <v>157.37244848518557</v>
          </cell>
        </row>
        <row r="880">
          <cell r="D880">
            <v>43765</v>
          </cell>
          <cell r="E880">
            <v>59330.372000000003</v>
          </cell>
          <cell r="F880">
            <v>242.4</v>
          </cell>
          <cell r="G880">
            <v>59572.772000000004</v>
          </cell>
          <cell r="H880">
            <v>24874.472999999976</v>
          </cell>
          <cell r="I880">
            <v>2.3949360454792372</v>
          </cell>
          <cell r="J880">
            <v>117638.92070185031</v>
          </cell>
          <cell r="K880">
            <v>0.5064035919794273</v>
          </cell>
          <cell r="L880">
            <v>31</v>
          </cell>
          <cell r="M880">
            <v>157.37244848518557</v>
          </cell>
        </row>
        <row r="881">
          <cell r="D881">
            <v>43766</v>
          </cell>
          <cell r="E881">
            <v>64946.906000000003</v>
          </cell>
          <cell r="F881">
            <v>0</v>
          </cell>
          <cell r="G881">
            <v>64946.906000000003</v>
          </cell>
          <cell r="H881">
            <v>24874.472999999976</v>
          </cell>
          <cell r="I881">
            <v>2.6109862106425354</v>
          </cell>
          <cell r="J881">
            <v>117638.92070185031</v>
          </cell>
          <cell r="K881">
            <v>0.55208689107752473</v>
          </cell>
          <cell r="L881">
            <v>31</v>
          </cell>
          <cell r="M881">
            <v>157.37244848518557</v>
          </cell>
        </row>
        <row r="882">
          <cell r="D882">
            <v>43767</v>
          </cell>
          <cell r="E882">
            <v>72078.231</v>
          </cell>
          <cell r="F882">
            <v>0</v>
          </cell>
          <cell r="G882">
            <v>72078.231</v>
          </cell>
          <cell r="H882">
            <v>24874.472999999976</v>
          </cell>
          <cell r="I882">
            <v>2.8976787166506028</v>
          </cell>
          <cell r="J882">
            <v>117638.92070185031</v>
          </cell>
          <cell r="K882">
            <v>0.61270734693901607</v>
          </cell>
          <cell r="L882">
            <v>31</v>
          </cell>
          <cell r="M882">
            <v>157.37244848518557</v>
          </cell>
        </row>
        <row r="883">
          <cell r="D883">
            <v>43768</v>
          </cell>
          <cell r="E883">
            <v>96250.205000000002</v>
          </cell>
          <cell r="F883">
            <v>0</v>
          </cell>
          <cell r="G883">
            <v>96250.205000000002</v>
          </cell>
          <cell r="H883">
            <v>24874.472999999976</v>
          </cell>
          <cell r="I883">
            <v>3.8694369524934293</v>
          </cell>
          <cell r="J883">
            <v>117638.92070185031</v>
          </cell>
          <cell r="K883">
            <v>0.81818333954237066</v>
          </cell>
          <cell r="L883">
            <v>31</v>
          </cell>
          <cell r="M883">
            <v>157.37244848518557</v>
          </cell>
        </row>
        <row r="884">
          <cell r="D884">
            <v>43769</v>
          </cell>
          <cell r="E884">
            <v>152344.12400000001</v>
          </cell>
          <cell r="F884">
            <v>822.6</v>
          </cell>
          <cell r="G884">
            <v>153166.72400000002</v>
          </cell>
          <cell r="H884">
            <v>24874.472999999976</v>
          </cell>
          <cell r="I884">
            <v>6.1575866954045688</v>
          </cell>
          <cell r="J884">
            <v>117638.92070185031</v>
          </cell>
          <cell r="K884">
            <v>1.3020072190919965</v>
          </cell>
          <cell r="L884">
            <v>31</v>
          </cell>
          <cell r="M884">
            <v>157.37244848518557</v>
          </cell>
        </row>
        <row r="885">
          <cell r="D885">
            <v>43770</v>
          </cell>
          <cell r="E885">
            <v>265550.36499999999</v>
          </cell>
          <cell r="F885">
            <v>0</v>
          </cell>
          <cell r="G885">
            <v>265550.36499999999</v>
          </cell>
          <cell r="H885">
            <v>24874.472999999976</v>
          </cell>
          <cell r="I885">
            <v>10.675617730675148</v>
          </cell>
          <cell r="J885">
            <v>158295.41810660658</v>
          </cell>
          <cell r="K885">
            <v>1.6775619166763303</v>
          </cell>
          <cell r="L885">
            <v>30</v>
          </cell>
          <cell r="M885">
            <v>204.93001682029171</v>
          </cell>
        </row>
        <row r="886">
          <cell r="D886">
            <v>43771</v>
          </cell>
          <cell r="E886">
            <v>315824.43599999999</v>
          </cell>
          <cell r="F886">
            <v>74.5</v>
          </cell>
          <cell r="G886">
            <v>315898.93599999999</v>
          </cell>
          <cell r="H886">
            <v>24874.472999999976</v>
          </cell>
          <cell r="I886">
            <v>12.699723769022173</v>
          </cell>
          <cell r="J886">
            <v>158295.41810660658</v>
          </cell>
          <cell r="K886">
            <v>1.9956290572305309</v>
          </cell>
          <cell r="L886">
            <v>30</v>
          </cell>
          <cell r="M886">
            <v>204.93001682029171</v>
          </cell>
        </row>
        <row r="887">
          <cell r="D887">
            <v>43772</v>
          </cell>
          <cell r="E887">
            <v>347610.69099999999</v>
          </cell>
          <cell r="F887">
            <v>40.5</v>
          </cell>
          <cell r="G887">
            <v>347651.19099999999</v>
          </cell>
          <cell r="H887">
            <v>24874.472999999976</v>
          </cell>
          <cell r="I887">
            <v>13.976223375667107</v>
          </cell>
          <cell r="J887">
            <v>158295.41810660658</v>
          </cell>
          <cell r="K887">
            <v>2.1962176489901228</v>
          </cell>
          <cell r="L887">
            <v>30</v>
          </cell>
          <cell r="M887">
            <v>204.93001682029171</v>
          </cell>
        </row>
        <row r="888">
          <cell r="D888">
            <v>43773</v>
          </cell>
          <cell r="E888">
            <v>345777.94300000003</v>
          </cell>
          <cell r="F888">
            <v>2.4</v>
          </cell>
          <cell r="G888">
            <v>345780.34300000005</v>
          </cell>
          <cell r="H888">
            <v>24874.472999999976</v>
          </cell>
          <cell r="I888">
            <v>13.901011812390974</v>
          </cell>
          <cell r="J888">
            <v>158295.41810660658</v>
          </cell>
          <cell r="K888">
            <v>2.1843989367217738</v>
          </cell>
          <cell r="L888">
            <v>30</v>
          </cell>
          <cell r="M888">
            <v>204.93001682029171</v>
          </cell>
        </row>
        <row r="889">
          <cell r="D889">
            <v>43774</v>
          </cell>
          <cell r="E889">
            <v>328938.70299999998</v>
          </cell>
          <cell r="F889">
            <v>0</v>
          </cell>
          <cell r="G889">
            <v>328938.70299999998</v>
          </cell>
          <cell r="H889">
            <v>24874.472999999976</v>
          </cell>
          <cell r="I889">
            <v>13.223946613863951</v>
          </cell>
          <cell r="J889">
            <v>158295.41810660658</v>
          </cell>
          <cell r="K889">
            <v>2.0780052065592383</v>
          </cell>
          <cell r="L889">
            <v>30</v>
          </cell>
          <cell r="M889">
            <v>204.93001682029171</v>
          </cell>
        </row>
        <row r="890">
          <cell r="D890">
            <v>43775</v>
          </cell>
          <cell r="E890">
            <v>213106.745</v>
          </cell>
          <cell r="F890">
            <v>0</v>
          </cell>
          <cell r="G890">
            <v>213106.745</v>
          </cell>
          <cell r="H890">
            <v>24884.472999999976</v>
          </cell>
          <cell r="I890">
            <v>8.5638440082697436</v>
          </cell>
          <cell r="J890">
            <v>158295.41810660658</v>
          </cell>
          <cell r="K890">
            <v>1.3462597183734013</v>
          </cell>
          <cell r="L890">
            <v>30</v>
          </cell>
          <cell r="M890">
            <v>204.93001682029171</v>
          </cell>
        </row>
        <row r="891">
          <cell r="D891">
            <v>43776</v>
          </cell>
          <cell r="E891">
            <v>245144.52900000001</v>
          </cell>
          <cell r="F891">
            <v>0</v>
          </cell>
          <cell r="G891">
            <v>245144.52900000001</v>
          </cell>
          <cell r="H891">
            <v>24884.472999999976</v>
          </cell>
          <cell r="I891">
            <v>9.8513048277132587</v>
          </cell>
          <cell r="J891">
            <v>158295.41810660658</v>
          </cell>
          <cell r="K891">
            <v>1.5486520831253847</v>
          </cell>
          <cell r="L891">
            <v>30</v>
          </cell>
          <cell r="M891">
            <v>204.93001682029171</v>
          </cell>
        </row>
        <row r="892">
          <cell r="D892">
            <v>43777</v>
          </cell>
          <cell r="E892">
            <v>302484.93800000002</v>
          </cell>
          <cell r="F892">
            <v>0</v>
          </cell>
          <cell r="G892">
            <v>302484.93800000002</v>
          </cell>
          <cell r="H892">
            <v>24926.052999999974</v>
          </cell>
          <cell r="I892">
            <v>12.13529225826489</v>
          </cell>
          <cell r="J892">
            <v>158295.41810660658</v>
          </cell>
          <cell r="K892">
            <v>1.9108887775657961</v>
          </cell>
          <cell r="L892">
            <v>30</v>
          </cell>
          <cell r="M892">
            <v>204.93001682029171</v>
          </cell>
        </row>
        <row r="893">
          <cell r="D893">
            <v>43778</v>
          </cell>
          <cell r="E893">
            <v>253015.34099999999</v>
          </cell>
          <cell r="F893">
            <v>0</v>
          </cell>
          <cell r="G893">
            <v>253015.34099999999</v>
          </cell>
          <cell r="H893">
            <v>24926.052999999974</v>
          </cell>
          <cell r="I893">
            <v>10.150638009154529</v>
          </cell>
          <cell r="J893">
            <v>158295.41810660658</v>
          </cell>
          <cell r="K893">
            <v>1.5983743814341029</v>
          </cell>
          <cell r="L893">
            <v>30</v>
          </cell>
          <cell r="M893">
            <v>204.93001682029171</v>
          </cell>
        </row>
        <row r="894">
          <cell r="D894">
            <v>43779</v>
          </cell>
          <cell r="E894">
            <v>287128.43300000002</v>
          </cell>
          <cell r="F894">
            <v>0</v>
          </cell>
          <cell r="G894">
            <v>287128.43300000002</v>
          </cell>
          <cell r="H894">
            <v>24926.052999999974</v>
          </cell>
          <cell r="I894">
            <v>11.51920976016541</v>
          </cell>
          <cell r="J894">
            <v>158295.41810660658</v>
          </cell>
          <cell r="K894">
            <v>1.8138770940712181</v>
          </cell>
          <cell r="L894">
            <v>30</v>
          </cell>
          <cell r="M894">
            <v>204.93001682029171</v>
          </cell>
        </row>
        <row r="895">
          <cell r="D895">
            <v>43780</v>
          </cell>
          <cell r="E895">
            <v>214764.302</v>
          </cell>
          <cell r="F895">
            <v>166</v>
          </cell>
          <cell r="G895">
            <v>214930.302</v>
          </cell>
          <cell r="H895">
            <v>24926.052999999974</v>
          </cell>
          <cell r="I895">
            <v>8.6227170422850428</v>
          </cell>
          <cell r="J895">
            <v>158295.41810660658</v>
          </cell>
          <cell r="K895">
            <v>1.3577796791013355</v>
          </cell>
          <cell r="L895">
            <v>30</v>
          </cell>
          <cell r="M895">
            <v>204.93001682029171</v>
          </cell>
        </row>
        <row r="896">
          <cell r="D896">
            <v>43781</v>
          </cell>
          <cell r="E896">
            <v>224684.6</v>
          </cell>
          <cell r="F896">
            <v>13.3</v>
          </cell>
          <cell r="G896">
            <v>224697.9</v>
          </cell>
          <cell r="H896">
            <v>24926.052999999974</v>
          </cell>
          <cell r="I896">
            <v>9.0145800460265502</v>
          </cell>
          <cell r="J896">
            <v>158295.41810660658</v>
          </cell>
          <cell r="K896">
            <v>1.4194845478640046</v>
          </cell>
          <cell r="L896">
            <v>30</v>
          </cell>
          <cell r="M896">
            <v>204.93001682029171</v>
          </cell>
        </row>
        <row r="897">
          <cell r="D897">
            <v>43782</v>
          </cell>
          <cell r="E897">
            <v>248285.93</v>
          </cell>
          <cell r="F897">
            <v>20.8</v>
          </cell>
          <cell r="G897">
            <v>248306.72999999998</v>
          </cell>
          <cell r="H897">
            <v>24949.977999999974</v>
          </cell>
          <cell r="I897">
            <v>9.9521823225655854</v>
          </cell>
          <cell r="J897">
            <v>158295.41810660658</v>
          </cell>
          <cell r="K897">
            <v>1.5686286625982684</v>
          </cell>
          <cell r="L897">
            <v>30</v>
          </cell>
          <cell r="M897">
            <v>204.93001682029171</v>
          </cell>
        </row>
        <row r="898">
          <cell r="D898">
            <v>43783</v>
          </cell>
          <cell r="E898">
            <v>287352.05699999997</v>
          </cell>
          <cell r="F898">
            <v>102.5</v>
          </cell>
          <cell r="G898">
            <v>287454.55699999997</v>
          </cell>
          <cell r="H898">
            <v>24949.977999999974</v>
          </cell>
          <cell r="I898">
            <v>11.52123488846364</v>
          </cell>
          <cell r="J898">
            <v>158295.41810660658</v>
          </cell>
          <cell r="K898">
            <v>1.8159373179481992</v>
          </cell>
          <cell r="L898">
            <v>30</v>
          </cell>
          <cell r="M898">
            <v>204.93001682029171</v>
          </cell>
        </row>
        <row r="899">
          <cell r="D899">
            <v>43784</v>
          </cell>
          <cell r="E899">
            <v>217358.76199999999</v>
          </cell>
          <cell r="F899">
            <v>42.9</v>
          </cell>
          <cell r="G899">
            <v>217401.66199999998</v>
          </cell>
          <cell r="H899">
            <v>24949.977999999974</v>
          </cell>
          <cell r="I899">
            <v>8.7135011501813828</v>
          </cell>
          <cell r="J899">
            <v>158295.41810660658</v>
          </cell>
          <cell r="K899">
            <v>1.3733920071747583</v>
          </cell>
          <cell r="L899">
            <v>30</v>
          </cell>
          <cell r="M899">
            <v>204.93001682029171</v>
          </cell>
        </row>
        <row r="900">
          <cell r="D900">
            <v>43785</v>
          </cell>
          <cell r="E900">
            <v>153564.14199999999</v>
          </cell>
          <cell r="F900">
            <v>0</v>
          </cell>
          <cell r="G900">
            <v>153564.14199999999</v>
          </cell>
          <cell r="H900">
            <v>24949.977999999974</v>
          </cell>
          <cell r="I900">
            <v>6.1548808580111833</v>
          </cell>
          <cell r="J900">
            <v>158295.41810660658</v>
          </cell>
          <cell r="K900">
            <v>0.97011109883534197</v>
          </cell>
          <cell r="L900">
            <v>30</v>
          </cell>
          <cell r="M900">
            <v>204.93001682029171</v>
          </cell>
        </row>
        <row r="901">
          <cell r="D901">
            <v>43786</v>
          </cell>
          <cell r="E901">
            <v>214228.22700000001</v>
          </cell>
          <cell r="F901">
            <v>0</v>
          </cell>
          <cell r="G901">
            <v>214228.22700000001</v>
          </cell>
          <cell r="H901">
            <v>24949.977999999974</v>
          </cell>
          <cell r="I901">
            <v>8.5863092544610762</v>
          </cell>
          <cell r="J901">
            <v>158295.41810660658</v>
          </cell>
          <cell r="K901">
            <v>1.3533444591284669</v>
          </cell>
          <cell r="L901">
            <v>30</v>
          </cell>
          <cell r="M901">
            <v>204.93001682029171</v>
          </cell>
        </row>
        <row r="902">
          <cell r="D902">
            <v>43787</v>
          </cell>
          <cell r="E902">
            <v>177139.28200000001</v>
          </cell>
          <cell r="F902">
            <v>0</v>
          </cell>
          <cell r="G902">
            <v>177139.28200000001</v>
          </cell>
          <cell r="H902">
            <v>24949.977999999974</v>
          </cell>
          <cell r="I902">
            <v>7.0997770819677752</v>
          </cell>
          <cell r="J902">
            <v>158295.41810660658</v>
          </cell>
          <cell r="K902">
            <v>1.1190423836570098</v>
          </cell>
          <cell r="L902">
            <v>30</v>
          </cell>
          <cell r="M902">
            <v>204.93001682029171</v>
          </cell>
        </row>
        <row r="903">
          <cell r="D903">
            <v>43788</v>
          </cell>
          <cell r="E903">
            <v>96376.013000000006</v>
          </cell>
          <cell r="F903">
            <v>0</v>
          </cell>
          <cell r="G903">
            <v>96376.013000000006</v>
          </cell>
          <cell r="H903">
            <v>24993.777999999973</v>
          </cell>
          <cell r="I903">
            <v>3.8560002013301116</v>
          </cell>
          <cell r="J903">
            <v>158295.41810660658</v>
          </cell>
          <cell r="K903">
            <v>0.60883640318062804</v>
          </cell>
          <cell r="L903">
            <v>30</v>
          </cell>
          <cell r="M903">
            <v>204.93001682029171</v>
          </cell>
        </row>
        <row r="904">
          <cell r="D904">
            <v>43789</v>
          </cell>
          <cell r="E904">
            <v>104857.52499999999</v>
          </cell>
          <cell r="F904">
            <v>0</v>
          </cell>
          <cell r="G904">
            <v>104857.52499999999</v>
          </cell>
          <cell r="H904">
            <v>24993.777999999973</v>
          </cell>
          <cell r="I904">
            <v>4.1953451374978243</v>
          </cell>
          <cell r="J904">
            <v>158295.41810660658</v>
          </cell>
          <cell r="K904">
            <v>0.66241667796968084</v>
          </cell>
          <cell r="L904">
            <v>30</v>
          </cell>
          <cell r="M904">
            <v>204.93001682029171</v>
          </cell>
        </row>
        <row r="905">
          <cell r="D905">
            <v>43790</v>
          </cell>
          <cell r="E905">
            <v>136180.894</v>
          </cell>
          <cell r="F905">
            <v>0</v>
          </cell>
          <cell r="G905">
            <v>136180.894</v>
          </cell>
          <cell r="H905">
            <v>24993.777999999973</v>
          </cell>
          <cell r="I905">
            <v>5.448591805528566</v>
          </cell>
          <cell r="J905">
            <v>158295.41810660658</v>
          </cell>
          <cell r="K905">
            <v>0.86029586723910612</v>
          </cell>
          <cell r="L905">
            <v>30</v>
          </cell>
          <cell r="M905">
            <v>204.93001682029171</v>
          </cell>
        </row>
        <row r="906">
          <cell r="D906">
            <v>43791</v>
          </cell>
          <cell r="E906">
            <v>310574.66200000001</v>
          </cell>
          <cell r="F906">
            <v>0</v>
          </cell>
          <cell r="G906">
            <v>310574.66200000001</v>
          </cell>
          <cell r="H906">
            <v>24993.777999999973</v>
          </cell>
          <cell r="I906">
            <v>12.426079082562081</v>
          </cell>
          <cell r="J906">
            <v>158295.41810660658</v>
          </cell>
          <cell r="K906">
            <v>1.9619940091433257</v>
          </cell>
          <cell r="L906">
            <v>30</v>
          </cell>
          <cell r="M906">
            <v>204.93001682029171</v>
          </cell>
        </row>
        <row r="907">
          <cell r="D907">
            <v>43792</v>
          </cell>
          <cell r="E907">
            <v>345917.48700000002</v>
          </cell>
          <cell r="F907">
            <v>0</v>
          </cell>
          <cell r="G907">
            <v>345917.48700000002</v>
          </cell>
          <cell r="H907">
            <v>25042.287999999971</v>
          </cell>
          <cell r="I907">
            <v>13.813333949357999</v>
          </cell>
          <cell r="J907">
            <v>158295.41810660658</v>
          </cell>
          <cell r="K907">
            <v>2.1852653168207077</v>
          </cell>
          <cell r="L907">
            <v>30</v>
          </cell>
          <cell r="M907">
            <v>204.93001682029171</v>
          </cell>
        </row>
        <row r="908">
          <cell r="D908">
            <v>43793</v>
          </cell>
          <cell r="E908">
            <v>257731.64199999999</v>
          </cell>
          <cell r="F908">
            <v>0</v>
          </cell>
          <cell r="G908">
            <v>257731.64199999999</v>
          </cell>
          <cell r="H908">
            <v>25042.287999999971</v>
          </cell>
          <cell r="I908">
            <v>10.291856798388402</v>
          </cell>
          <cell r="J908">
            <v>158295.41810660658</v>
          </cell>
          <cell r="K908">
            <v>1.628168680324193</v>
          </cell>
          <cell r="L908">
            <v>30</v>
          </cell>
          <cell r="M908">
            <v>204.93001682029171</v>
          </cell>
        </row>
        <row r="909">
          <cell r="D909">
            <v>43794</v>
          </cell>
          <cell r="E909">
            <v>252696.07199999999</v>
          </cell>
          <cell r="F909">
            <v>22.7</v>
          </cell>
          <cell r="G909">
            <v>252718.772</v>
          </cell>
          <cell r="H909">
            <v>25042.287999999971</v>
          </cell>
          <cell r="I909">
            <v>10.09168060043077</v>
          </cell>
          <cell r="J909">
            <v>158295.41810660658</v>
          </cell>
          <cell r="K909">
            <v>1.5965008654249393</v>
          </cell>
          <cell r="L909">
            <v>30</v>
          </cell>
          <cell r="M909">
            <v>204.93001682029171</v>
          </cell>
        </row>
        <row r="910">
          <cell r="D910">
            <v>43795</v>
          </cell>
          <cell r="E910">
            <v>272267.57699999999</v>
          </cell>
          <cell r="F910">
            <v>316.7</v>
          </cell>
          <cell r="G910">
            <v>272584.277</v>
          </cell>
          <cell r="H910">
            <v>25042.287999999971</v>
          </cell>
          <cell r="I910">
            <v>10.884958954229754</v>
          </cell>
          <cell r="J910">
            <v>158295.41810660658</v>
          </cell>
          <cell r="K910">
            <v>1.7219972647371498</v>
          </cell>
          <cell r="L910">
            <v>30</v>
          </cell>
          <cell r="M910">
            <v>204.93001682029171</v>
          </cell>
        </row>
        <row r="911">
          <cell r="D911">
            <v>43796</v>
          </cell>
          <cell r="E911">
            <v>317278.54800000001</v>
          </cell>
          <cell r="F911">
            <v>318.8</v>
          </cell>
          <cell r="G911">
            <v>317597.348</v>
          </cell>
          <cell r="H911">
            <v>25042.287999999971</v>
          </cell>
          <cell r="I911">
            <v>12.682441316863713</v>
          </cell>
          <cell r="J911">
            <v>158295.41810660658</v>
          </cell>
          <cell r="K911">
            <v>2.0063584391691553</v>
          </cell>
          <cell r="L911">
            <v>30</v>
          </cell>
          <cell r="M911">
            <v>204.93001682029171</v>
          </cell>
        </row>
        <row r="912">
          <cell r="D912">
            <v>43797</v>
          </cell>
          <cell r="E912">
            <v>259678.76300000001</v>
          </cell>
          <cell r="F912">
            <v>0</v>
          </cell>
          <cell r="G912">
            <v>259678.76300000001</v>
          </cell>
          <cell r="H912">
            <v>25182.753999999972</v>
          </cell>
          <cell r="I912">
            <v>10.311769832640239</v>
          </cell>
          <cell r="J912">
            <v>158295.41810660658</v>
          </cell>
          <cell r="K912">
            <v>1.6404692321865892</v>
          </cell>
          <cell r="L912">
            <v>30</v>
          </cell>
          <cell r="M912">
            <v>204.93001682029171</v>
          </cell>
        </row>
        <row r="913">
          <cell r="D913">
            <v>43798</v>
          </cell>
          <cell r="E913">
            <v>121682.004</v>
          </cell>
          <cell r="F913">
            <v>0</v>
          </cell>
          <cell r="G913">
            <v>121682.004</v>
          </cell>
          <cell r="H913">
            <v>25206.753999999972</v>
          </cell>
          <cell r="I913">
            <v>4.8273571440416383</v>
          </cell>
          <cell r="J913">
            <v>158295.41810660658</v>
          </cell>
          <cell r="K913">
            <v>0.76870199690840901</v>
          </cell>
          <cell r="L913">
            <v>30</v>
          </cell>
          <cell r="M913">
            <v>204.93001682029171</v>
          </cell>
        </row>
        <row r="914">
          <cell r="D914">
            <v>43799</v>
          </cell>
          <cell r="E914">
            <v>199667.576</v>
          </cell>
          <cell r="F914">
            <v>0</v>
          </cell>
          <cell r="G914">
            <v>199667.576</v>
          </cell>
          <cell r="H914">
            <v>25206.753999999972</v>
          </cell>
          <cell r="I914">
            <v>7.921193502344658</v>
          </cell>
          <cell r="J914">
            <v>158295.41810660658</v>
          </cell>
          <cell r="K914">
            <v>1.2613604258938858</v>
          </cell>
          <cell r="L914">
            <v>30</v>
          </cell>
          <cell r="M914">
            <v>204.93001682029171</v>
          </cell>
        </row>
        <row r="915">
          <cell r="D915">
            <v>43800</v>
          </cell>
          <cell r="E915">
            <v>121407.65300000001</v>
          </cell>
          <cell r="F915">
            <v>0</v>
          </cell>
          <cell r="G915">
            <v>121407.65300000001</v>
          </cell>
          <cell r="H915">
            <v>25206.753999999972</v>
          </cell>
          <cell r="I915">
            <v>4.8164731166892869</v>
          </cell>
          <cell r="J915">
            <v>154479.06402151278</v>
          </cell>
          <cell r="K915">
            <v>0.78591654972153868</v>
          </cell>
          <cell r="L915">
            <v>31</v>
          </cell>
          <cell r="M915">
            <v>206.65565783606195</v>
          </cell>
        </row>
        <row r="916">
          <cell r="D916">
            <v>43801</v>
          </cell>
          <cell r="E916">
            <v>258667.48499999999</v>
          </cell>
          <cell r="F916">
            <v>0</v>
          </cell>
          <cell r="G916">
            <v>258667.48499999999</v>
          </cell>
          <cell r="H916">
            <v>25276.753999999972</v>
          </cell>
          <cell r="I916">
            <v>10.233413871100707</v>
          </cell>
          <cell r="J916">
            <v>154479.06402151278</v>
          </cell>
          <cell r="K916">
            <v>1.6744501051869263</v>
          </cell>
          <cell r="L916">
            <v>31</v>
          </cell>
          <cell r="M916">
            <v>206.65565783606195</v>
          </cell>
        </row>
        <row r="917">
          <cell r="D917">
            <v>43802</v>
          </cell>
          <cell r="E917">
            <v>171021.649</v>
          </cell>
          <cell r="F917">
            <v>0</v>
          </cell>
          <cell r="G917">
            <v>171021.649</v>
          </cell>
          <cell r="H917">
            <v>25276.753999999972</v>
          </cell>
          <cell r="I917">
            <v>6.7659656378346762</v>
          </cell>
          <cell r="J917">
            <v>154479.06402151278</v>
          </cell>
          <cell r="K917">
            <v>1.1070862584730803</v>
          </cell>
          <cell r="L917">
            <v>31</v>
          </cell>
          <cell r="M917">
            <v>206.65565783606195</v>
          </cell>
        </row>
        <row r="918">
          <cell r="D918">
            <v>43803</v>
          </cell>
          <cell r="E918">
            <v>135942.74</v>
          </cell>
          <cell r="F918">
            <v>32.6</v>
          </cell>
          <cell r="G918">
            <v>135975.34</v>
          </cell>
          <cell r="H918">
            <v>25276.753999999972</v>
          </cell>
          <cell r="I918">
            <v>5.3794620939065254</v>
          </cell>
          <cell r="J918">
            <v>154479.06402151278</v>
          </cell>
          <cell r="K918">
            <v>0.88021856464034542</v>
          </cell>
          <cell r="L918">
            <v>31</v>
          </cell>
          <cell r="M918">
            <v>206.65565783606195</v>
          </cell>
        </row>
        <row r="919">
          <cell r="D919">
            <v>43804</v>
          </cell>
          <cell r="E919">
            <v>170417.788</v>
          </cell>
          <cell r="F919">
            <v>0</v>
          </cell>
          <cell r="G919">
            <v>170417.788</v>
          </cell>
          <cell r="H919">
            <v>25276.753999999972</v>
          </cell>
          <cell r="I919">
            <v>6.7420756636710628</v>
          </cell>
          <cell r="J919">
            <v>154479.06402151278</v>
          </cell>
          <cell r="K919">
            <v>1.1031772433335536</v>
          </cell>
          <cell r="L919">
            <v>31</v>
          </cell>
          <cell r="M919">
            <v>206.65565783606195</v>
          </cell>
        </row>
        <row r="920">
          <cell r="D920">
            <v>43805</v>
          </cell>
          <cell r="E920">
            <v>48835.72</v>
          </cell>
          <cell r="F920">
            <v>0</v>
          </cell>
          <cell r="G920">
            <v>48835.72</v>
          </cell>
          <cell r="H920">
            <v>25276.753999999972</v>
          </cell>
          <cell r="I920">
            <v>1.932040799226042</v>
          </cell>
          <cell r="J920">
            <v>154479.06402151278</v>
          </cell>
          <cell r="K920">
            <v>0.31613164094002494</v>
          </cell>
          <cell r="L920">
            <v>31</v>
          </cell>
          <cell r="M920">
            <v>206.65565783606195</v>
          </cell>
        </row>
        <row r="921">
          <cell r="D921">
            <v>43806</v>
          </cell>
          <cell r="E921">
            <v>36269.493000000002</v>
          </cell>
          <cell r="F921">
            <v>0</v>
          </cell>
          <cell r="G921">
            <v>36269.493000000002</v>
          </cell>
          <cell r="H921">
            <v>25276.753999999972</v>
          </cell>
          <cell r="I921">
            <v>1.4348952005467175</v>
          </cell>
          <cell r="J921">
            <v>154479.06402151278</v>
          </cell>
          <cell r="K921">
            <v>0.23478581534484896</v>
          </cell>
          <cell r="L921">
            <v>31</v>
          </cell>
          <cell r="M921">
            <v>206.65565783606195</v>
          </cell>
        </row>
        <row r="922">
          <cell r="D922">
            <v>43807</v>
          </cell>
          <cell r="E922">
            <v>120543.569</v>
          </cell>
          <cell r="F922">
            <v>0</v>
          </cell>
          <cell r="G922">
            <v>120543.569</v>
          </cell>
          <cell r="H922">
            <v>25276.753999999972</v>
          </cell>
          <cell r="I922">
            <v>4.7689497235285883</v>
          </cell>
          <cell r="J922">
            <v>154479.06402151278</v>
          </cell>
          <cell r="K922">
            <v>0.78032301505408586</v>
          </cell>
          <cell r="L922">
            <v>31</v>
          </cell>
          <cell r="M922">
            <v>206.65565783606195</v>
          </cell>
        </row>
        <row r="923">
          <cell r="D923">
            <v>43808</v>
          </cell>
          <cell r="E923">
            <v>204619.87400000001</v>
          </cell>
          <cell r="F923">
            <v>0</v>
          </cell>
          <cell r="G923">
            <v>204619.87400000001</v>
          </cell>
          <cell r="H923">
            <v>25276.753999999972</v>
          </cell>
          <cell r="I923">
            <v>8.0951800219284582</v>
          </cell>
          <cell r="J923">
            <v>154479.06402151278</v>
          </cell>
          <cell r="K923">
            <v>1.3245799700825778</v>
          </cell>
          <cell r="L923">
            <v>31</v>
          </cell>
          <cell r="M923">
            <v>206.65565783606195</v>
          </cell>
        </row>
        <row r="924">
          <cell r="D924">
            <v>43809</v>
          </cell>
          <cell r="E924">
            <v>158385.87100000001</v>
          </cell>
          <cell r="F924">
            <v>0</v>
          </cell>
          <cell r="G924">
            <v>158385.87100000001</v>
          </cell>
          <cell r="H924">
            <v>25276.753999999972</v>
          </cell>
          <cell r="I924">
            <v>6.2660684595814873</v>
          </cell>
          <cell r="J924">
            <v>154479.06402151278</v>
          </cell>
          <cell r="K924">
            <v>1.0252902035834655</v>
          </cell>
          <cell r="L924">
            <v>31</v>
          </cell>
          <cell r="M924">
            <v>206.65565783606195</v>
          </cell>
        </row>
        <row r="925">
          <cell r="D925">
            <v>43810</v>
          </cell>
          <cell r="E925">
            <v>249897.709</v>
          </cell>
          <cell r="F925">
            <v>0</v>
          </cell>
          <cell r="G925">
            <v>249897.709</v>
          </cell>
          <cell r="H925">
            <v>25303.633999999973</v>
          </cell>
          <cell r="I925">
            <v>9.8759612552094396</v>
          </cell>
          <cell r="J925">
            <v>154479.06402151278</v>
          </cell>
          <cell r="K925">
            <v>1.6176801081938146</v>
          </cell>
          <cell r="L925">
            <v>31</v>
          </cell>
          <cell r="M925">
            <v>206.65565783606195</v>
          </cell>
        </row>
        <row r="926">
          <cell r="D926">
            <v>43811</v>
          </cell>
          <cell r="E926">
            <v>374381.68199999997</v>
          </cell>
          <cell r="F926">
            <v>13.8</v>
          </cell>
          <cell r="G926">
            <v>374395.48199999996</v>
          </cell>
          <cell r="H926">
            <v>25303.633999999973</v>
          </cell>
          <cell r="I926">
            <v>14.796115135082983</v>
          </cell>
          <cell r="J926">
            <v>154479.06402151278</v>
          </cell>
          <cell r="K926">
            <v>2.4236001452459708</v>
          </cell>
          <cell r="L926">
            <v>31</v>
          </cell>
          <cell r="M926">
            <v>206.65565783606195</v>
          </cell>
        </row>
        <row r="927">
          <cell r="D927">
            <v>43812</v>
          </cell>
          <cell r="E927">
            <v>396897.54200000002</v>
          </cell>
          <cell r="F927">
            <v>0</v>
          </cell>
          <cell r="G927">
            <v>396897.54200000002</v>
          </cell>
          <cell r="H927">
            <v>25303.633999999973</v>
          </cell>
          <cell r="I927">
            <v>15.68539688805175</v>
          </cell>
          <cell r="J927">
            <v>154479.06402151278</v>
          </cell>
          <cell r="K927">
            <v>2.5692642851896617</v>
          </cell>
          <cell r="L927">
            <v>31</v>
          </cell>
          <cell r="M927">
            <v>206.65565783606195</v>
          </cell>
        </row>
        <row r="928">
          <cell r="D928">
            <v>43813</v>
          </cell>
          <cell r="E928">
            <v>305273.96500000003</v>
          </cell>
          <cell r="F928">
            <v>121.1</v>
          </cell>
          <cell r="G928">
            <v>305395.065</v>
          </cell>
          <cell r="H928">
            <v>25303.633999999973</v>
          </cell>
          <cell r="I928">
            <v>12.069217607241724</v>
          </cell>
          <cell r="J928">
            <v>154479.06402151278</v>
          </cell>
          <cell r="K928">
            <v>1.9769349777874796</v>
          </cell>
          <cell r="L928">
            <v>31</v>
          </cell>
          <cell r="M928">
            <v>206.65565783606195</v>
          </cell>
        </row>
        <row r="929">
          <cell r="D929">
            <v>43814</v>
          </cell>
          <cell r="E929">
            <v>189438.092</v>
          </cell>
          <cell r="F929">
            <v>0</v>
          </cell>
          <cell r="G929">
            <v>189438.092</v>
          </cell>
          <cell r="H929">
            <v>25303.633999999973</v>
          </cell>
          <cell r="I929">
            <v>7.4865962730886881</v>
          </cell>
          <cell r="J929">
            <v>154479.06402151278</v>
          </cell>
          <cell r="K929">
            <v>1.2263026915648507</v>
          </cell>
          <cell r="L929">
            <v>31</v>
          </cell>
          <cell r="M929">
            <v>206.65565783606195</v>
          </cell>
        </row>
        <row r="930">
          <cell r="D930">
            <v>43815</v>
          </cell>
          <cell r="E930">
            <v>250930.82399999999</v>
          </cell>
          <cell r="F930">
            <v>29.9</v>
          </cell>
          <cell r="G930">
            <v>250960.72399999999</v>
          </cell>
          <cell r="H930">
            <v>25303.633999999973</v>
          </cell>
          <cell r="I930">
            <v>9.9179716241548643</v>
          </cell>
          <cell r="J930">
            <v>154479.06402151278</v>
          </cell>
          <cell r="K930">
            <v>1.6245613966501711</v>
          </cell>
          <cell r="L930">
            <v>31</v>
          </cell>
          <cell r="M930">
            <v>206.65565783606195</v>
          </cell>
        </row>
        <row r="931">
          <cell r="D931">
            <v>43816</v>
          </cell>
          <cell r="E931">
            <v>112169.327</v>
          </cell>
          <cell r="F931">
            <v>0</v>
          </cell>
          <cell r="G931">
            <v>112169.327</v>
          </cell>
          <cell r="H931">
            <v>25309.633999999973</v>
          </cell>
          <cell r="I931">
            <v>4.4318826182946829</v>
          </cell>
          <cell r="J931">
            <v>154479.06402151278</v>
          </cell>
          <cell r="K931">
            <v>0.72611345563551111</v>
          </cell>
          <cell r="L931">
            <v>31</v>
          </cell>
          <cell r="M931">
            <v>206.65565783606195</v>
          </cell>
        </row>
        <row r="932">
          <cell r="D932">
            <v>43817</v>
          </cell>
          <cell r="E932">
            <v>201433.22399999999</v>
          </cell>
          <cell r="F932">
            <v>0</v>
          </cell>
          <cell r="G932">
            <v>201433.22399999999</v>
          </cell>
          <cell r="H932">
            <v>25309.633999999973</v>
          </cell>
          <cell r="I932">
            <v>7.9587568907555202</v>
          </cell>
          <cell r="J932">
            <v>154479.06402151278</v>
          </cell>
          <cell r="K932">
            <v>1.3039516084325082</v>
          </cell>
          <cell r="L932">
            <v>31</v>
          </cell>
          <cell r="M932">
            <v>206.65565783606195</v>
          </cell>
        </row>
        <row r="933">
          <cell r="D933">
            <v>43818</v>
          </cell>
          <cell r="E933">
            <v>312239.38400000002</v>
          </cell>
          <cell r="F933">
            <v>1.9</v>
          </cell>
          <cell r="G933">
            <v>312241.28400000004</v>
          </cell>
          <cell r="H933">
            <v>25309.633999999973</v>
          </cell>
          <cell r="I933">
            <v>12.336854969929647</v>
          </cell>
          <cell r="J933">
            <v>154479.06402151278</v>
          </cell>
          <cell r="K933">
            <v>2.0212530803301427</v>
          </cell>
          <cell r="L933">
            <v>31</v>
          </cell>
          <cell r="M933">
            <v>206.65565783606195</v>
          </cell>
        </row>
        <row r="934">
          <cell r="D934">
            <v>43819</v>
          </cell>
          <cell r="E934">
            <v>307535.19400000002</v>
          </cell>
          <cell r="F934">
            <v>0</v>
          </cell>
          <cell r="G934">
            <v>307535.19400000002</v>
          </cell>
          <cell r="H934">
            <v>25309.633999999973</v>
          </cell>
          <cell r="I934">
            <v>12.150914311917759</v>
          </cell>
          <cell r="J934">
            <v>154479.06402151278</v>
          </cell>
          <cell r="K934">
            <v>1.9907888227311672</v>
          </cell>
          <cell r="L934">
            <v>31</v>
          </cell>
          <cell r="M934">
            <v>206.65565783606195</v>
          </cell>
        </row>
        <row r="935">
          <cell r="D935">
            <v>43820</v>
          </cell>
          <cell r="E935">
            <v>236263.41699999999</v>
          </cell>
          <cell r="F935">
            <v>0</v>
          </cell>
          <cell r="G935">
            <v>236263.41699999999</v>
          </cell>
          <cell r="H935">
            <v>25309.633999999973</v>
          </cell>
          <cell r="I935">
            <v>9.3349203311276749</v>
          </cell>
          <cell r="J935">
            <v>154479.06402151278</v>
          </cell>
          <cell r="K935">
            <v>1.5294203036283149</v>
          </cell>
          <cell r="L935">
            <v>31</v>
          </cell>
          <cell r="M935">
            <v>206.65565783606195</v>
          </cell>
        </row>
        <row r="936">
          <cell r="D936">
            <v>43821</v>
          </cell>
          <cell r="E936">
            <v>235066.15900000001</v>
          </cell>
          <cell r="F936">
            <v>1095.5999999999999</v>
          </cell>
          <cell r="G936">
            <v>236161.75900000002</v>
          </cell>
          <cell r="H936">
            <v>25309.633999999973</v>
          </cell>
          <cell r="I936">
            <v>9.3309037578338856</v>
          </cell>
          <cell r="J936">
            <v>154479.06402151278</v>
          </cell>
          <cell r="K936">
            <v>1.5287622338721065</v>
          </cell>
          <cell r="L936">
            <v>31</v>
          </cell>
          <cell r="M936">
            <v>206.65565783606195</v>
          </cell>
        </row>
        <row r="937">
          <cell r="D937">
            <v>43822</v>
          </cell>
          <cell r="E937">
            <v>209914.14199999999</v>
          </cell>
          <cell r="F937">
            <v>54.8</v>
          </cell>
          <cell r="G937">
            <v>209968.94199999998</v>
          </cell>
          <cell r="H937">
            <v>25309.633999999973</v>
          </cell>
          <cell r="I937">
            <v>8.296008626596505</v>
          </cell>
          <cell r="J937">
            <v>154479.06402151278</v>
          </cell>
          <cell r="K937">
            <v>1.3592064616002573</v>
          </cell>
          <cell r="L937">
            <v>31</v>
          </cell>
          <cell r="M937">
            <v>206.65565783606195</v>
          </cell>
        </row>
        <row r="938">
          <cell r="D938">
            <v>43823</v>
          </cell>
          <cell r="E938">
            <v>119250.52499999999</v>
          </cell>
          <cell r="F938">
            <v>0</v>
          </cell>
          <cell r="G938">
            <v>119250.52499999999</v>
          </cell>
          <cell r="H938">
            <v>25309.633999999973</v>
          </cell>
          <cell r="I938">
            <v>4.7116653287044814</v>
          </cell>
          <cell r="J938">
            <v>154479.06402151278</v>
          </cell>
          <cell r="K938">
            <v>0.77195266397647999</v>
          </cell>
          <cell r="L938">
            <v>31</v>
          </cell>
          <cell r="M938">
            <v>206.65565783606195</v>
          </cell>
        </row>
        <row r="939">
          <cell r="D939">
            <v>43824</v>
          </cell>
          <cell r="E939">
            <v>87960.004000000001</v>
          </cell>
          <cell r="F939">
            <v>0</v>
          </cell>
          <cell r="G939">
            <v>87960.004000000001</v>
          </cell>
          <cell r="H939">
            <v>25309.633999999973</v>
          </cell>
          <cell r="I939">
            <v>3.4753566171679959</v>
          </cell>
          <cell r="J939">
            <v>154479.06402151278</v>
          </cell>
          <cell r="K939">
            <v>0.56939757213799969</v>
          </cell>
          <cell r="L939">
            <v>31</v>
          </cell>
          <cell r="M939">
            <v>206.65565783606195</v>
          </cell>
        </row>
        <row r="940">
          <cell r="D940">
            <v>43825</v>
          </cell>
          <cell r="E940">
            <v>112091.467</v>
          </cell>
          <cell r="F940">
            <v>0</v>
          </cell>
          <cell r="G940">
            <v>112091.467</v>
          </cell>
          <cell r="H940">
            <v>25309.633999999973</v>
          </cell>
          <cell r="I940">
            <v>4.4288063193644023</v>
          </cell>
          <cell r="J940">
            <v>154479.06402151278</v>
          </cell>
          <cell r="K940">
            <v>0.72560943911720055</v>
          </cell>
          <cell r="L940">
            <v>31</v>
          </cell>
          <cell r="M940">
            <v>206.65565783606195</v>
          </cell>
        </row>
        <row r="941">
          <cell r="D941">
            <v>43826</v>
          </cell>
          <cell r="E941">
            <v>68791.199999999997</v>
          </cell>
          <cell r="F941">
            <v>0</v>
          </cell>
          <cell r="G941">
            <v>68791.199999999997</v>
          </cell>
          <cell r="H941">
            <v>25309.633999999973</v>
          </cell>
          <cell r="I941">
            <v>2.717984780024874</v>
          </cell>
          <cell r="J941">
            <v>154479.06402151278</v>
          </cell>
          <cell r="K941">
            <v>0.4453108285950006</v>
          </cell>
          <cell r="L941">
            <v>31</v>
          </cell>
          <cell r="M941">
            <v>206.65565783606195</v>
          </cell>
        </row>
        <row r="942">
          <cell r="D942">
            <v>43827</v>
          </cell>
          <cell r="E942">
            <v>58381.529000000002</v>
          </cell>
          <cell r="F942">
            <v>0</v>
          </cell>
          <cell r="G942">
            <v>58381.529000000002</v>
          </cell>
          <cell r="H942">
            <v>25309.633999999973</v>
          </cell>
          <cell r="I942">
            <v>2.3066919497927181</v>
          </cell>
          <cell r="J942">
            <v>154479.06402151278</v>
          </cell>
          <cell r="K942">
            <v>0.37792518597775671</v>
          </cell>
          <cell r="L942">
            <v>31</v>
          </cell>
          <cell r="M942">
            <v>206.65565783606195</v>
          </cell>
        </row>
        <row r="943">
          <cell r="D943">
            <v>43828</v>
          </cell>
          <cell r="E943">
            <v>51105.222999999998</v>
          </cell>
          <cell r="F943">
            <v>0</v>
          </cell>
          <cell r="G943">
            <v>51105.222999999998</v>
          </cell>
          <cell r="H943">
            <v>25309.633999999973</v>
          </cell>
          <cell r="I943">
            <v>2.019200396181156</v>
          </cell>
          <cell r="J943">
            <v>154479.06402151278</v>
          </cell>
          <cell r="K943">
            <v>0.33082297153796242</v>
          </cell>
          <cell r="L943">
            <v>31</v>
          </cell>
          <cell r="M943">
            <v>206.65565783606195</v>
          </cell>
        </row>
        <row r="944">
          <cell r="D944">
            <v>43829</v>
          </cell>
          <cell r="E944">
            <v>48096.262000000002</v>
          </cell>
          <cell r="F944">
            <v>0</v>
          </cell>
          <cell r="G944">
            <v>48096.262000000002</v>
          </cell>
          <cell r="H944">
            <v>25309.633999999973</v>
          </cell>
          <cell r="I944">
            <v>1.9003144020178266</v>
          </cell>
          <cell r="J944">
            <v>154479.06402151278</v>
          </cell>
          <cell r="K944">
            <v>0.31134485637032411</v>
          </cell>
          <cell r="L944">
            <v>31</v>
          </cell>
          <cell r="M944">
            <v>206.65565783606195</v>
          </cell>
        </row>
        <row r="945">
          <cell r="D945">
            <v>43830</v>
          </cell>
          <cell r="E945">
            <v>41014.071000000004</v>
          </cell>
          <cell r="F945">
            <v>0</v>
          </cell>
          <cell r="G945">
            <v>41014.071000000004</v>
          </cell>
          <cell r="H945">
            <v>25309.633999999973</v>
          </cell>
          <cell r="I945">
            <v>1.6204924575361321</v>
          </cell>
          <cell r="J945">
            <v>154479.06402151278</v>
          </cell>
          <cell r="K945">
            <v>0.26549921997383658</v>
          </cell>
          <cell r="L945">
            <v>31</v>
          </cell>
          <cell r="M945">
            <v>206.65565783606195</v>
          </cell>
        </row>
      </sheetData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autoPageBreaks="0" fitToPage="1"/>
  </sheetPr>
  <dimension ref="B1:O22"/>
  <sheetViews>
    <sheetView showGridLines="0" showRowColHeaders="0" tabSelected="1" showOutlineSymbols="0" zoomScaleNormal="100" workbookViewId="0">
      <selection activeCell="E19" sqref="E19"/>
    </sheetView>
  </sheetViews>
  <sheetFormatPr baseColWidth="10" defaultColWidth="11.42578125" defaultRowHeight="12.75"/>
  <cols>
    <col min="1" max="1" width="0.140625" style="136" customWidth="1"/>
    <col min="2" max="2" width="2.7109375" style="136" customWidth="1"/>
    <col min="3" max="3" width="16.42578125" style="136" customWidth="1"/>
    <col min="4" max="4" width="4.7109375" style="136" customWidth="1"/>
    <col min="5" max="5" width="95.7109375" style="136" customWidth="1"/>
    <col min="6" max="16384" width="11.42578125" style="136"/>
  </cols>
  <sheetData>
    <row r="1" spans="2:15" ht="0.75" customHeight="1"/>
    <row r="2" spans="2:15" ht="21" customHeight="1">
      <c r="B2" s="136" t="s">
        <v>65</v>
      </c>
      <c r="C2" s="137"/>
      <c r="D2" s="137"/>
      <c r="E2" s="103" t="s">
        <v>1</v>
      </c>
    </row>
    <row r="3" spans="2:15" ht="15" customHeight="1">
      <c r="C3" s="137"/>
      <c r="D3" s="137"/>
      <c r="E3" s="104" t="str">
        <f>Dat_01!A2</f>
        <v>Enero 2020</v>
      </c>
    </row>
    <row r="4" spans="2:15" s="139" customFormat="1" ht="20.25" customHeight="1">
      <c r="B4" s="138"/>
      <c r="C4" s="102" t="s">
        <v>68</v>
      </c>
    </row>
    <row r="5" spans="2:15" s="139" customFormat="1" ht="8.25" customHeight="1">
      <c r="B5" s="138"/>
      <c r="C5" s="140"/>
    </row>
    <row r="6" spans="2:15" s="139" customFormat="1" ht="3" customHeight="1">
      <c r="B6" s="138"/>
      <c r="C6" s="140"/>
    </row>
    <row r="7" spans="2:15" s="139" customFormat="1" ht="7.5" customHeight="1">
      <c r="B7" s="138"/>
      <c r="C7" s="141"/>
      <c r="D7" s="142"/>
      <c r="E7" s="142"/>
    </row>
    <row r="8" spans="2:15" ht="12.6" customHeight="1">
      <c r="D8" s="143" t="s">
        <v>66</v>
      </c>
      <c r="E8" s="144" t="s">
        <v>79</v>
      </c>
    </row>
    <row r="9" spans="2:15" s="139" customFormat="1" ht="12.6" customHeight="1">
      <c r="B9" s="138"/>
      <c r="C9" s="145"/>
      <c r="D9" s="143" t="s">
        <v>66</v>
      </c>
      <c r="E9" s="144" t="str">
        <f>'P2'!C7</f>
        <v>Estructura de potencia instalada peninsular</v>
      </c>
      <c r="F9" s="146"/>
      <c r="G9" s="146"/>
      <c r="H9" s="146"/>
      <c r="I9" s="146"/>
      <c r="J9" s="146"/>
      <c r="K9" s="146"/>
      <c r="L9" s="146"/>
      <c r="M9" s="146"/>
      <c r="N9" s="146"/>
      <c r="O9" s="146"/>
    </row>
    <row r="10" spans="2:15" s="139" customFormat="1" ht="12.6" customHeight="1">
      <c r="B10" s="138"/>
      <c r="C10" s="145"/>
      <c r="D10" s="143" t="s">
        <v>66</v>
      </c>
      <c r="E10" s="144" t="str">
        <f>'P2'!C23</f>
        <v>Estructura de generación mensual peninsular</v>
      </c>
      <c r="F10" s="136"/>
      <c r="G10" s="146"/>
      <c r="H10" s="146"/>
      <c r="I10" s="146"/>
      <c r="J10" s="146"/>
      <c r="K10" s="146"/>
      <c r="L10" s="146"/>
      <c r="M10" s="146"/>
      <c r="N10" s="146"/>
      <c r="O10" s="146"/>
    </row>
    <row r="11" spans="2:15" ht="12.6" customHeight="1">
      <c r="D11" s="143" t="s">
        <v>66</v>
      </c>
      <c r="E11" s="144" t="str">
        <f>'P3'!C7</f>
        <v xml:space="preserve">Estructura de generación diaria del día de máxima generación de energía renovable peninsular
</v>
      </c>
      <c r="F11" s="146"/>
    </row>
    <row r="12" spans="2:15" ht="12.6" customHeight="1">
      <c r="D12" s="143" t="s">
        <v>66</v>
      </c>
      <c r="E12" s="144" t="str">
        <f>'P4'!C7</f>
        <v>Evolución del peso de la generación renovable y no renovable peninsular</v>
      </c>
    </row>
    <row r="13" spans="2:15" ht="12.6" customHeight="1">
      <c r="D13" s="143" t="s">
        <v>66</v>
      </c>
      <c r="E13" s="144" t="str">
        <f>'P5'!C7</f>
        <v>Evolución de las emisiones y peso de la generación libre de CO2 peninsular</v>
      </c>
      <c r="F13" s="146"/>
    </row>
    <row r="14" spans="2:15" ht="12.6" customHeight="1">
      <c r="D14" s="143" t="s">
        <v>66</v>
      </c>
      <c r="E14" s="144" t="str">
        <f>'P6'!C7</f>
        <v xml:space="preserve">Evolución de la generación renovable peninsular </v>
      </c>
      <c r="F14" s="146"/>
    </row>
    <row r="15" spans="2:15" ht="12.6" customHeight="1">
      <c r="D15" s="143" t="s">
        <v>66</v>
      </c>
      <c r="E15" s="144" t="str">
        <f>'P7'!C7</f>
        <v xml:space="preserve">Evolución de la generación no renovable peninsular </v>
      </c>
      <c r="F15" s="146"/>
    </row>
    <row r="16" spans="2:15" ht="12.6" customHeight="1">
      <c r="D16" s="143" t="s">
        <v>66</v>
      </c>
      <c r="E16" s="144" t="str">
        <f>'P8'!C7</f>
        <v>Generación eólica diaria peninsular</v>
      </c>
      <c r="F16" s="146"/>
    </row>
    <row r="17" spans="2:6" ht="12.6" customHeight="1">
      <c r="D17" s="143" t="s">
        <v>66</v>
      </c>
      <c r="E17" s="144" t="str">
        <f>'P9'!C7</f>
        <v>Máximos de generación de energía eólica peninsular</v>
      </c>
      <c r="F17" s="146"/>
    </row>
    <row r="18" spans="2:6" ht="12.6" customHeight="1">
      <c r="D18" s="143" t="s">
        <v>66</v>
      </c>
      <c r="E18" s="144" t="str">
        <f>'P10'!C7</f>
        <v xml:space="preserve">Generación horaria el día de máxima generación de energía eólica peninsular
</v>
      </c>
      <c r="F18" s="146"/>
    </row>
    <row r="19" spans="2:6" ht="12.6" customHeight="1">
      <c r="D19" s="143" t="s">
        <v>66</v>
      </c>
      <c r="E19" s="144" t="str">
        <f>'P11'!B7</f>
        <v>Energía producible hidráulica diaria comparada con el producible medio histórico</v>
      </c>
      <c r="F19" s="146"/>
    </row>
    <row r="20" spans="2:6" ht="12.6" customHeight="1">
      <c r="D20" s="143" t="s">
        <v>66</v>
      </c>
      <c r="E20" s="144" t="str">
        <f>'P12'!B7</f>
        <v>Reservas hidroeléctricas</v>
      </c>
      <c r="F20" s="146"/>
    </row>
    <row r="21" spans="2:6" ht="12.6" customHeight="1">
      <c r="D21" s="143" t="s">
        <v>66</v>
      </c>
      <c r="E21" s="144" t="str">
        <f>'P13'!C7</f>
        <v>Reservas hidroeléctricas a finales de mes por cuencas hidrográficas</v>
      </c>
      <c r="F21" s="146"/>
    </row>
    <row r="22" spans="2:6" s="139" customFormat="1" ht="7.5" customHeight="1">
      <c r="B22" s="138"/>
      <c r="C22" s="141"/>
      <c r="D22" s="142"/>
      <c r="E22" s="142"/>
    </row>
  </sheetData>
  <hyperlinks>
    <hyperlink ref="E10" location="'P2'!A1" display="'P2'!A1" xr:uid="{00000000-0004-0000-0000-000000000000}"/>
    <hyperlink ref="E12" location="'P4'!A1" display="'P4'!A1" xr:uid="{00000000-0004-0000-0000-000001000000}"/>
    <hyperlink ref="E11" location="'P3'!A1" display="'P3'!A1" xr:uid="{00000000-0004-0000-0000-000002000000}"/>
    <hyperlink ref="E9" location="'P2'!A1" display="'P2'!A1" xr:uid="{00000000-0004-0000-0000-000003000000}"/>
    <hyperlink ref="E8" location="'P1'!A1" display="'P1'!A1" xr:uid="{00000000-0004-0000-0000-000004000000}"/>
    <hyperlink ref="E13" location="'P5'!A1" display="'P5'!A1" xr:uid="{00000000-0004-0000-0000-000005000000}"/>
    <hyperlink ref="E14" location="'P6 '!A1" display="'P6 '!A1" xr:uid="{00000000-0004-0000-0000-000006000000}"/>
    <hyperlink ref="E15" location="'P7'!A1" display="'P7'!A1" xr:uid="{00000000-0004-0000-0000-000007000000}"/>
    <hyperlink ref="E16" location="'P8'!A1" display="'P8'!A1" xr:uid="{00000000-0004-0000-0000-000008000000}"/>
    <hyperlink ref="E17" location="'P9'!A1" display="'P9'!A1" xr:uid="{00000000-0004-0000-0000-000009000000}"/>
    <hyperlink ref="E18" location="'P10'!A1" display="'P10'!A1" xr:uid="{00000000-0004-0000-0000-00000A000000}"/>
    <hyperlink ref="E19" location="'P11'!A1" display="'P11'!A1" xr:uid="{00000000-0004-0000-0000-00000B000000}"/>
    <hyperlink ref="E20" location="'P12'!A1" display="'P12'!A1" xr:uid="{00000000-0004-0000-0000-00000C000000}"/>
    <hyperlink ref="E21" location="'P13'!A1" display="'P13'!A1" xr:uid="{00000000-0004-0000-0000-00000D000000}"/>
  </hyperlinks>
  <printOptions horizontalCentered="1" verticalCentered="1"/>
  <pageMargins left="0.39370078740157483" right="0.78740157480314965" top="0.39370078740157483" bottom="0.98425196850393704" header="0" footer="0"/>
  <pageSetup paperSize="9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9"/>
  <dimension ref="C1:AA39"/>
  <sheetViews>
    <sheetView showGridLines="0" showRowColHeaders="0" topLeftCell="A2" zoomScaleNormal="100" workbookViewId="0">
      <selection activeCell="J26" sqref="J26"/>
    </sheetView>
  </sheetViews>
  <sheetFormatPr baseColWidth="10" defaultRowHeight="12.75"/>
  <cols>
    <col min="1" max="1" width="0.140625" customWidth="1"/>
    <col min="2" max="2" width="2.7109375" customWidth="1"/>
    <col min="3" max="3" width="23.7109375" customWidth="1"/>
    <col min="4" max="4" width="1.28515625" customWidth="1"/>
    <col min="5" max="5" width="105.7109375" customWidth="1"/>
    <col min="10" max="10" width="17" customWidth="1"/>
  </cols>
  <sheetData>
    <row r="1" spans="3:27" ht="0.6" customHeight="1"/>
    <row r="2" spans="3:27" ht="21" customHeight="1">
      <c r="E2" s="103" t="s">
        <v>1</v>
      </c>
    </row>
    <row r="3" spans="3:27" ht="15" customHeight="1">
      <c r="E3" s="112" t="str">
        <f>Indice!E3</f>
        <v>Enero 2020</v>
      </c>
    </row>
    <row r="4" spans="3:27" ht="19.899999999999999" customHeight="1">
      <c r="C4" s="102" t="s">
        <v>68</v>
      </c>
    </row>
    <row r="5" spans="3:27" ht="12.6" customHeight="1">
      <c r="K5" s="3"/>
      <c r="L5" s="3"/>
      <c r="M5" s="3"/>
    </row>
    <row r="6" spans="3:27"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</row>
    <row r="7" spans="3:27" ht="12.75" customHeight="1">
      <c r="C7" s="321" t="s">
        <v>24</v>
      </c>
      <c r="E7" s="4"/>
      <c r="K7" s="2"/>
      <c r="L7" s="2"/>
      <c r="M7" s="2"/>
      <c r="N7" s="2"/>
      <c r="O7" s="2"/>
      <c r="P7" s="2"/>
      <c r="Q7" s="2"/>
      <c r="R7" s="2"/>
      <c r="S7" s="2"/>
    </row>
    <row r="8" spans="3:27">
      <c r="C8" s="321"/>
      <c r="E8" s="4"/>
      <c r="K8" s="2"/>
      <c r="L8" s="2"/>
      <c r="M8" s="2"/>
      <c r="N8" s="2"/>
      <c r="O8" s="2"/>
      <c r="P8" s="2"/>
      <c r="Q8" s="2"/>
      <c r="R8" s="2"/>
      <c r="S8" s="2"/>
    </row>
    <row r="9" spans="3:27">
      <c r="C9" s="119"/>
      <c r="E9" s="4"/>
      <c r="K9" s="2"/>
      <c r="L9" s="2"/>
      <c r="M9" s="2"/>
      <c r="N9" s="2"/>
      <c r="O9" s="2"/>
      <c r="P9" s="2"/>
      <c r="Q9" s="2"/>
      <c r="R9" s="2"/>
      <c r="S9" s="2"/>
    </row>
    <row r="10" spans="3:27">
      <c r="E10" s="4"/>
      <c r="K10" s="2"/>
      <c r="L10" s="2"/>
      <c r="M10" s="2"/>
      <c r="N10" s="2"/>
      <c r="O10" s="2"/>
      <c r="P10" s="2"/>
      <c r="Q10" s="2"/>
      <c r="R10" s="2"/>
      <c r="S10" s="2"/>
    </row>
    <row r="11" spans="3:27">
      <c r="E11" s="4"/>
      <c r="K11" s="2"/>
      <c r="L11" s="2"/>
      <c r="M11" s="2"/>
      <c r="N11" s="2"/>
      <c r="O11" s="2"/>
      <c r="P11" s="2"/>
      <c r="Q11" s="2"/>
      <c r="R11" s="2"/>
      <c r="S11" s="2"/>
    </row>
    <row r="12" spans="3:27">
      <c r="E12" s="4"/>
      <c r="K12" s="2"/>
      <c r="L12" s="2"/>
      <c r="M12" s="2"/>
      <c r="N12" s="2"/>
      <c r="O12" s="2"/>
      <c r="P12" s="2"/>
      <c r="Q12" s="2"/>
      <c r="R12" s="2"/>
      <c r="S12" s="2"/>
    </row>
    <row r="13" spans="3:27">
      <c r="E13" s="4"/>
      <c r="K13" s="2"/>
      <c r="L13" s="2"/>
      <c r="M13" s="2"/>
      <c r="N13" s="2"/>
      <c r="O13" s="2"/>
      <c r="P13" s="2"/>
      <c r="Q13" s="2"/>
      <c r="R13" s="2"/>
      <c r="S13" s="2"/>
    </row>
    <row r="14" spans="3:27">
      <c r="E14" s="4"/>
      <c r="K14" s="2"/>
      <c r="L14" s="2"/>
      <c r="M14" s="2"/>
      <c r="N14" s="2"/>
      <c r="O14" s="2"/>
      <c r="P14" s="2"/>
      <c r="Q14" s="2"/>
      <c r="R14" s="2"/>
      <c r="S14" s="2"/>
    </row>
    <row r="15" spans="3:27">
      <c r="E15" s="4"/>
      <c r="K15" s="2"/>
      <c r="L15" s="2"/>
      <c r="M15" s="2"/>
      <c r="N15" s="2"/>
      <c r="O15" s="2"/>
      <c r="P15" s="2"/>
      <c r="Q15" s="2"/>
      <c r="R15" s="2"/>
      <c r="S15" s="2"/>
    </row>
    <row r="16" spans="3:27">
      <c r="E16" s="4"/>
      <c r="K16" s="2"/>
      <c r="L16" s="2"/>
      <c r="M16" s="2"/>
      <c r="N16" s="2"/>
      <c r="O16" s="2"/>
      <c r="P16" s="2"/>
      <c r="Q16" s="2"/>
      <c r="R16" s="2"/>
      <c r="S16" s="2"/>
      <c r="U16" s="2"/>
      <c r="V16" s="2"/>
      <c r="W16" s="2"/>
      <c r="X16" s="2"/>
      <c r="Y16" s="2"/>
      <c r="Z16" s="2"/>
    </row>
    <row r="17" spans="5:27">
      <c r="E17" s="4"/>
      <c r="K17" s="2"/>
      <c r="L17" s="2"/>
      <c r="M17" s="2"/>
      <c r="N17" s="2"/>
      <c r="O17" s="2"/>
      <c r="P17" s="2"/>
      <c r="Q17" s="2"/>
      <c r="R17" s="2"/>
      <c r="S17" s="2"/>
    </row>
    <row r="18" spans="5:27">
      <c r="E18" s="4"/>
      <c r="K18" s="2"/>
      <c r="L18" s="2"/>
      <c r="M18" s="2"/>
      <c r="N18" s="2"/>
      <c r="O18" s="2"/>
      <c r="P18" s="2"/>
      <c r="Q18" s="2"/>
      <c r="R18" s="2"/>
      <c r="S18" s="2"/>
    </row>
    <row r="19" spans="5:27">
      <c r="E19" s="4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5:27">
      <c r="E20" s="4"/>
      <c r="K20" s="2"/>
      <c r="L20" s="2"/>
      <c r="M20" s="2"/>
      <c r="N20" s="2"/>
      <c r="O20" s="2"/>
      <c r="P20" s="2"/>
      <c r="Q20" s="2"/>
      <c r="R20" s="2"/>
      <c r="S20" s="2"/>
    </row>
    <row r="21" spans="5:27">
      <c r="E21" s="4"/>
      <c r="K21" s="2"/>
      <c r="L21" s="2"/>
      <c r="M21" s="2"/>
      <c r="N21" s="2"/>
      <c r="O21" s="2"/>
      <c r="P21" s="2"/>
      <c r="Q21" s="2"/>
      <c r="R21" s="2"/>
      <c r="S21" s="2"/>
    </row>
    <row r="22" spans="5:27"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5" spans="5:27">
      <c r="E25" s="113"/>
    </row>
    <row r="39" spans="5:5">
      <c r="E39" s="41"/>
    </row>
  </sheetData>
  <mergeCells count="1">
    <mergeCell ref="C7:C8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0"/>
  <dimension ref="C1:AF40"/>
  <sheetViews>
    <sheetView showGridLines="0" showRowColHeaders="0" topLeftCell="A2" zoomScaleNormal="100" workbookViewId="0">
      <selection activeCell="I15" sqref="I15"/>
    </sheetView>
  </sheetViews>
  <sheetFormatPr baseColWidth="10" defaultRowHeight="12.75"/>
  <cols>
    <col min="1" max="1" width="0.140625" customWidth="1"/>
    <col min="2" max="2" width="2.7109375" customWidth="1"/>
    <col min="3" max="3" width="23.7109375" customWidth="1"/>
    <col min="4" max="4" width="1.28515625" customWidth="1"/>
    <col min="5" max="5" width="24" bestFit="1" customWidth="1"/>
    <col min="6" max="6" width="6.5703125" bestFit="1" customWidth="1"/>
    <col min="7" max="7" width="24.7109375" customWidth="1"/>
    <col min="8" max="8" width="6.5703125" customWidth="1"/>
    <col min="9" max="9" width="24.7109375" customWidth="1"/>
  </cols>
  <sheetData>
    <row r="1" spans="3:32" ht="0.6" customHeight="1"/>
    <row r="2" spans="3:32" ht="21" customHeight="1">
      <c r="I2" s="103" t="s">
        <v>1</v>
      </c>
    </row>
    <row r="3" spans="3:32" ht="15" customHeight="1">
      <c r="I3" s="112" t="str">
        <f>Indice!E3</f>
        <v>Enero 2020</v>
      </c>
    </row>
    <row r="4" spans="3:32" ht="19.899999999999999" customHeight="1">
      <c r="C4" s="102" t="s">
        <v>68</v>
      </c>
    </row>
    <row r="5" spans="3:32" ht="12.6" customHeight="1">
      <c r="H5" s="3"/>
      <c r="I5" s="49"/>
      <c r="J5" s="3"/>
      <c r="K5" s="3"/>
      <c r="L5" s="3"/>
      <c r="M5" s="3"/>
      <c r="N5" s="3"/>
      <c r="O5" s="3"/>
      <c r="P5" s="3"/>
      <c r="Q5" s="3"/>
      <c r="R5" s="3"/>
    </row>
    <row r="6" spans="3:32">
      <c r="I6" s="49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</row>
    <row r="7" spans="3:32" ht="12.75" customHeight="1">
      <c r="C7" s="321" t="s">
        <v>25</v>
      </c>
      <c r="E7" s="114"/>
      <c r="F7" s="322" t="str">
        <f>Dat_01!A2</f>
        <v>Enero 2020</v>
      </c>
      <c r="G7" s="323"/>
      <c r="H7" s="324" t="s">
        <v>27</v>
      </c>
      <c r="I7" s="324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</row>
    <row r="8" spans="3:32" ht="12.75" customHeight="1">
      <c r="C8" s="321"/>
      <c r="E8" s="115" t="s">
        <v>28</v>
      </c>
      <c r="F8" s="300">
        <v>15214</v>
      </c>
      <c r="G8" s="301" t="s">
        <v>649</v>
      </c>
      <c r="H8" s="116">
        <v>18879</v>
      </c>
      <c r="I8" s="117" t="s">
        <v>620</v>
      </c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</row>
    <row r="9" spans="3:32" ht="12.75" customHeight="1">
      <c r="C9" s="119"/>
      <c r="E9" s="118" t="s">
        <v>29</v>
      </c>
      <c r="F9" s="295">
        <v>66.09</v>
      </c>
      <c r="G9" s="296" t="s">
        <v>650</v>
      </c>
      <c r="H9" s="289">
        <v>75.900000000000006</v>
      </c>
      <c r="I9" s="290" t="s">
        <v>618</v>
      </c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</row>
    <row r="10" spans="3:32">
      <c r="E10" s="4"/>
      <c r="G10" s="46"/>
      <c r="H10" s="292"/>
      <c r="I10" s="294"/>
      <c r="J10" s="293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</row>
    <row r="11" spans="3:32">
      <c r="E11" s="4"/>
      <c r="G11" s="46"/>
      <c r="H11" s="297"/>
      <c r="I11" s="294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</row>
    <row r="12" spans="3:32">
      <c r="E12" s="4"/>
      <c r="G12" s="46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</row>
    <row r="13" spans="3:32">
      <c r="E13" s="4"/>
      <c r="G13" s="46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</row>
    <row r="14" spans="3:32">
      <c r="E14" s="4"/>
      <c r="G14" s="46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</row>
    <row r="15" spans="3:32">
      <c r="E15" s="4"/>
      <c r="G15" s="46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</row>
    <row r="16" spans="3:32">
      <c r="E16" s="4"/>
      <c r="G16" s="46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Z16" s="2"/>
      <c r="AA16" s="2"/>
      <c r="AB16" s="2"/>
      <c r="AC16" s="2"/>
      <c r="AD16" s="2"/>
      <c r="AE16" s="2"/>
    </row>
    <row r="17" spans="5:32">
      <c r="E17" s="4"/>
      <c r="G17" s="48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</row>
    <row r="18" spans="5:32">
      <c r="E18" s="4"/>
      <c r="G18" s="46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</row>
    <row r="19" spans="5:32">
      <c r="E19" s="4"/>
      <c r="G19" s="46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</row>
    <row r="20" spans="5:32">
      <c r="E20" s="4"/>
      <c r="G20" s="46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</row>
    <row r="21" spans="5:32">
      <c r="E21" s="4"/>
      <c r="G21" s="46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</row>
    <row r="22" spans="5:32">
      <c r="E22" s="41"/>
      <c r="G22" s="46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</row>
    <row r="23" spans="5:32">
      <c r="G23" s="46"/>
      <c r="I23" s="2"/>
    </row>
    <row r="24" spans="5:32">
      <c r="G24" s="46"/>
      <c r="I24" s="2"/>
    </row>
    <row r="25" spans="5:32">
      <c r="G25" s="46"/>
      <c r="I25" s="2"/>
    </row>
    <row r="26" spans="5:32">
      <c r="G26" s="48"/>
      <c r="I26" s="2"/>
    </row>
    <row r="27" spans="5:32">
      <c r="G27" s="46"/>
      <c r="I27" s="2"/>
    </row>
    <row r="28" spans="5:32">
      <c r="G28" s="46"/>
      <c r="I28" s="2"/>
    </row>
    <row r="29" spans="5:32">
      <c r="G29" s="46"/>
      <c r="I29" s="2"/>
    </row>
    <row r="30" spans="5:32">
      <c r="G30" s="46"/>
      <c r="I30" s="2"/>
    </row>
    <row r="31" spans="5:32">
      <c r="G31" s="46"/>
      <c r="I31" s="2"/>
    </row>
    <row r="32" spans="5:32">
      <c r="G32" s="46"/>
      <c r="I32" s="2"/>
    </row>
    <row r="33" spans="5:9">
      <c r="G33" s="46"/>
      <c r="I33" s="2"/>
    </row>
    <row r="34" spans="5:9">
      <c r="G34" s="46"/>
      <c r="I34" s="2"/>
    </row>
    <row r="35" spans="5:9">
      <c r="G35" s="46"/>
      <c r="I35" s="2"/>
    </row>
    <row r="36" spans="5:9">
      <c r="G36" s="46"/>
      <c r="I36" s="2"/>
    </row>
    <row r="37" spans="5:9">
      <c r="G37" s="46"/>
      <c r="I37" s="2"/>
    </row>
    <row r="38" spans="5:9">
      <c r="G38" s="47"/>
      <c r="I38" s="2"/>
    </row>
    <row r="39" spans="5:9">
      <c r="E39" s="41"/>
    </row>
    <row r="40" spans="5:9">
      <c r="H40" s="2"/>
    </row>
  </sheetData>
  <mergeCells count="3">
    <mergeCell ref="F7:G7"/>
    <mergeCell ref="H7:I7"/>
    <mergeCell ref="C7:C8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1"/>
  <dimension ref="C1:AH30"/>
  <sheetViews>
    <sheetView showGridLines="0" showRowColHeaders="0" topLeftCell="A2" zoomScaleNormal="100" workbookViewId="0">
      <selection activeCell="E32" sqref="E32"/>
    </sheetView>
  </sheetViews>
  <sheetFormatPr baseColWidth="10" defaultRowHeight="12.75"/>
  <cols>
    <col min="1" max="1" width="0.140625" customWidth="1"/>
    <col min="2" max="2" width="2.7109375" customWidth="1"/>
    <col min="3" max="3" width="23.7109375" customWidth="1"/>
    <col min="4" max="4" width="1.28515625" customWidth="1"/>
    <col min="5" max="5" width="105.7109375" customWidth="1"/>
    <col min="7" max="7" width="30.28515625" bestFit="1" customWidth="1"/>
  </cols>
  <sheetData>
    <row r="1" spans="3:34" ht="0.6" customHeight="1"/>
    <row r="2" spans="3:34" ht="21" customHeight="1">
      <c r="E2" s="103" t="s">
        <v>1</v>
      </c>
    </row>
    <row r="3" spans="3:34" ht="15" customHeight="1">
      <c r="E3" s="112" t="str">
        <f>Indice!E3</f>
        <v>Enero 2020</v>
      </c>
    </row>
    <row r="4" spans="3:34" ht="19.899999999999999" customHeight="1">
      <c r="C4" s="102" t="s">
        <v>68</v>
      </c>
    </row>
    <row r="5" spans="3:34" ht="12.6" customHeight="1"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</row>
    <row r="6" spans="3:34">
      <c r="AG6" s="42"/>
      <c r="AH6" s="42"/>
    </row>
    <row r="7" spans="3:34" ht="12.75" customHeight="1">
      <c r="C7" s="321" t="s">
        <v>67</v>
      </c>
      <c r="E7" s="4"/>
    </row>
    <row r="8" spans="3:34">
      <c r="C8" s="321"/>
      <c r="E8" s="4"/>
    </row>
    <row r="9" spans="3:34">
      <c r="C9" s="321"/>
      <c r="E9" s="4"/>
    </row>
    <row r="10" spans="3:34">
      <c r="C10" s="208">
        <f>DATE(MID(Dat_01!B215,7,4),MID(Dat_01!B215,4,2),MID(Dat_01!B215,1,2))</f>
        <v>43850</v>
      </c>
      <c r="E10" s="4"/>
    </row>
    <row r="11" spans="3:34">
      <c r="E11" s="4"/>
    </row>
    <row r="12" spans="3:34">
      <c r="C12" s="119"/>
      <c r="E12" s="4"/>
    </row>
    <row r="13" spans="3:34">
      <c r="E13" s="4"/>
    </row>
    <row r="14" spans="3:34">
      <c r="E14" s="4"/>
    </row>
    <row r="15" spans="3:34">
      <c r="E15" s="4"/>
    </row>
    <row r="16" spans="3:34">
      <c r="E16" s="4"/>
    </row>
    <row r="17" spans="3:32">
      <c r="E17" s="4"/>
    </row>
    <row r="18" spans="3:32">
      <c r="E18" s="4"/>
    </row>
    <row r="19" spans="3:32">
      <c r="E19" s="4"/>
    </row>
    <row r="20" spans="3:32">
      <c r="E20" s="4"/>
    </row>
    <row r="21" spans="3:32">
      <c r="E21" s="4"/>
    </row>
    <row r="24" spans="3:32">
      <c r="C24" s="119"/>
    </row>
    <row r="25" spans="3:32">
      <c r="C25" s="119"/>
      <c r="E25" s="113"/>
    </row>
    <row r="26" spans="3:32">
      <c r="C26" s="119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</row>
    <row r="27" spans="3:32">
      <c r="C27" s="119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</row>
    <row r="28" spans="3:32">
      <c r="C28" s="119"/>
    </row>
    <row r="29" spans="3:32">
      <c r="C29" s="119"/>
      <c r="H29" s="44"/>
      <c r="I29" s="44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  <c r="AA29" s="44"/>
      <c r="AB29" s="44"/>
      <c r="AC29" s="44"/>
      <c r="AD29" s="44"/>
      <c r="AE29" s="44"/>
      <c r="AF29" s="44"/>
    </row>
    <row r="30" spans="3:32"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  <c r="AB30" s="44"/>
      <c r="AC30" s="44"/>
      <c r="AD30" s="44"/>
      <c r="AE30" s="44"/>
      <c r="AF30" s="44"/>
    </row>
  </sheetData>
  <mergeCells count="1">
    <mergeCell ref="C7:C9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20"/>
  <dimension ref="A1:AA427"/>
  <sheetViews>
    <sheetView showGridLines="0" showRowColHeaders="0" topLeftCell="A2" zoomScaleNormal="100" workbookViewId="0"/>
  </sheetViews>
  <sheetFormatPr baseColWidth="10" defaultRowHeight="12.75"/>
  <cols>
    <col min="1" max="1" width="2.7109375" customWidth="1"/>
    <col min="2" max="2" width="23.7109375" customWidth="1"/>
    <col min="3" max="3" width="1.28515625" customWidth="1"/>
    <col min="4" max="4" width="105.7109375" customWidth="1"/>
    <col min="5" max="5" width="11.42578125" style="50"/>
    <col min="6" max="6" width="13.28515625" style="50" customWidth="1"/>
    <col min="7" max="7" width="13.42578125" style="50" bestFit="1" customWidth="1"/>
    <col min="8" max="8" width="11.42578125" style="50"/>
    <col min="9" max="9" width="14.85546875" style="50" customWidth="1"/>
    <col min="10" max="20" width="13.7109375" style="50" customWidth="1"/>
    <col min="21" max="260" width="11.42578125" style="50"/>
    <col min="261" max="261" width="4.42578125" style="50" customWidth="1"/>
    <col min="262" max="262" width="13.28515625" style="50" customWidth="1"/>
    <col min="263" max="267" width="11.42578125" style="50"/>
    <col min="268" max="268" width="4" style="50" bestFit="1" customWidth="1"/>
    <col min="269" max="269" width="4.42578125" style="50" bestFit="1" customWidth="1"/>
    <col min="270" max="270" width="4.5703125" style="50" customWidth="1"/>
    <col min="271" max="516" width="11.42578125" style="50"/>
    <col min="517" max="517" width="4.42578125" style="50" customWidth="1"/>
    <col min="518" max="518" width="13.28515625" style="50" customWidth="1"/>
    <col min="519" max="523" width="11.42578125" style="50"/>
    <col min="524" max="524" width="4" style="50" bestFit="1" customWidth="1"/>
    <col min="525" max="525" width="4.42578125" style="50" bestFit="1" customWidth="1"/>
    <col min="526" max="526" width="4.5703125" style="50" customWidth="1"/>
    <col min="527" max="772" width="11.42578125" style="50"/>
    <col min="773" max="773" width="4.42578125" style="50" customWidth="1"/>
    <col min="774" max="774" width="13.28515625" style="50" customWidth="1"/>
    <col min="775" max="779" width="11.42578125" style="50"/>
    <col min="780" max="780" width="4" style="50" bestFit="1" customWidth="1"/>
    <col min="781" max="781" width="4.42578125" style="50" bestFit="1" customWidth="1"/>
    <col min="782" max="782" width="4.5703125" style="50" customWidth="1"/>
    <col min="783" max="1028" width="11.42578125" style="50"/>
    <col min="1029" max="1029" width="4.42578125" style="50" customWidth="1"/>
    <col min="1030" max="1030" width="13.28515625" style="50" customWidth="1"/>
    <col min="1031" max="1035" width="11.42578125" style="50"/>
    <col min="1036" max="1036" width="4" style="50" bestFit="1" customWidth="1"/>
    <col min="1037" max="1037" width="4.42578125" style="50" bestFit="1" customWidth="1"/>
    <col min="1038" max="1038" width="4.5703125" style="50" customWidth="1"/>
    <col min="1039" max="1284" width="11.42578125" style="50"/>
    <col min="1285" max="1285" width="4.42578125" style="50" customWidth="1"/>
    <col min="1286" max="1286" width="13.28515625" style="50" customWidth="1"/>
    <col min="1287" max="1291" width="11.42578125" style="50"/>
    <col min="1292" max="1292" width="4" style="50" bestFit="1" customWidth="1"/>
    <col min="1293" max="1293" width="4.42578125" style="50" bestFit="1" customWidth="1"/>
    <col min="1294" max="1294" width="4.5703125" style="50" customWidth="1"/>
    <col min="1295" max="1540" width="11.42578125" style="50"/>
    <col min="1541" max="1541" width="4.42578125" style="50" customWidth="1"/>
    <col min="1542" max="1542" width="13.28515625" style="50" customWidth="1"/>
    <col min="1543" max="1547" width="11.42578125" style="50"/>
    <col min="1548" max="1548" width="4" style="50" bestFit="1" customWidth="1"/>
    <col min="1549" max="1549" width="4.42578125" style="50" bestFit="1" customWidth="1"/>
    <col min="1550" max="1550" width="4.5703125" style="50" customWidth="1"/>
    <col min="1551" max="1796" width="11.42578125" style="50"/>
    <col min="1797" max="1797" width="4.42578125" style="50" customWidth="1"/>
    <col min="1798" max="1798" width="13.28515625" style="50" customWidth="1"/>
    <col min="1799" max="1803" width="11.42578125" style="50"/>
    <col min="1804" max="1804" width="4" style="50" bestFit="1" customWidth="1"/>
    <col min="1805" max="1805" width="4.42578125" style="50" bestFit="1" customWidth="1"/>
    <col min="1806" max="1806" width="4.5703125" style="50" customWidth="1"/>
    <col min="1807" max="2052" width="11.42578125" style="50"/>
    <col min="2053" max="2053" width="4.42578125" style="50" customWidth="1"/>
    <col min="2054" max="2054" width="13.28515625" style="50" customWidth="1"/>
    <col min="2055" max="2059" width="11.42578125" style="50"/>
    <col min="2060" max="2060" width="4" style="50" bestFit="1" customWidth="1"/>
    <col min="2061" max="2061" width="4.42578125" style="50" bestFit="1" customWidth="1"/>
    <col min="2062" max="2062" width="4.5703125" style="50" customWidth="1"/>
    <col min="2063" max="2308" width="11.42578125" style="50"/>
    <col min="2309" max="2309" width="4.42578125" style="50" customWidth="1"/>
    <col min="2310" max="2310" width="13.28515625" style="50" customWidth="1"/>
    <col min="2311" max="2315" width="11.42578125" style="50"/>
    <col min="2316" max="2316" width="4" style="50" bestFit="1" customWidth="1"/>
    <col min="2317" max="2317" width="4.42578125" style="50" bestFit="1" customWidth="1"/>
    <col min="2318" max="2318" width="4.5703125" style="50" customWidth="1"/>
    <col min="2319" max="2564" width="11.42578125" style="50"/>
    <col min="2565" max="2565" width="4.42578125" style="50" customWidth="1"/>
    <col min="2566" max="2566" width="13.28515625" style="50" customWidth="1"/>
    <col min="2567" max="2571" width="11.42578125" style="50"/>
    <col min="2572" max="2572" width="4" style="50" bestFit="1" customWidth="1"/>
    <col min="2573" max="2573" width="4.42578125" style="50" bestFit="1" customWidth="1"/>
    <col min="2574" max="2574" width="4.5703125" style="50" customWidth="1"/>
    <col min="2575" max="2820" width="11.42578125" style="50"/>
    <col min="2821" max="2821" width="4.42578125" style="50" customWidth="1"/>
    <col min="2822" max="2822" width="13.28515625" style="50" customWidth="1"/>
    <col min="2823" max="2827" width="11.42578125" style="50"/>
    <col min="2828" max="2828" width="4" style="50" bestFit="1" customWidth="1"/>
    <col min="2829" max="2829" width="4.42578125" style="50" bestFit="1" customWidth="1"/>
    <col min="2830" max="2830" width="4.5703125" style="50" customWidth="1"/>
    <col min="2831" max="3076" width="11.42578125" style="50"/>
    <col min="3077" max="3077" width="4.42578125" style="50" customWidth="1"/>
    <col min="3078" max="3078" width="13.28515625" style="50" customWidth="1"/>
    <col min="3079" max="3083" width="11.42578125" style="50"/>
    <col min="3084" max="3084" width="4" style="50" bestFit="1" customWidth="1"/>
    <col min="3085" max="3085" width="4.42578125" style="50" bestFit="1" customWidth="1"/>
    <col min="3086" max="3086" width="4.5703125" style="50" customWidth="1"/>
    <col min="3087" max="3332" width="11.42578125" style="50"/>
    <col min="3333" max="3333" width="4.42578125" style="50" customWidth="1"/>
    <col min="3334" max="3334" width="13.28515625" style="50" customWidth="1"/>
    <col min="3335" max="3339" width="11.42578125" style="50"/>
    <col min="3340" max="3340" width="4" style="50" bestFit="1" customWidth="1"/>
    <col min="3341" max="3341" width="4.42578125" style="50" bestFit="1" customWidth="1"/>
    <col min="3342" max="3342" width="4.5703125" style="50" customWidth="1"/>
    <col min="3343" max="3588" width="11.42578125" style="50"/>
    <col min="3589" max="3589" width="4.42578125" style="50" customWidth="1"/>
    <col min="3590" max="3590" width="13.28515625" style="50" customWidth="1"/>
    <col min="3591" max="3595" width="11.42578125" style="50"/>
    <col min="3596" max="3596" width="4" style="50" bestFit="1" customWidth="1"/>
    <col min="3597" max="3597" width="4.42578125" style="50" bestFit="1" customWidth="1"/>
    <col min="3598" max="3598" width="4.5703125" style="50" customWidth="1"/>
    <col min="3599" max="3844" width="11.42578125" style="50"/>
    <col min="3845" max="3845" width="4.42578125" style="50" customWidth="1"/>
    <col min="3846" max="3846" width="13.28515625" style="50" customWidth="1"/>
    <col min="3847" max="3851" width="11.42578125" style="50"/>
    <col min="3852" max="3852" width="4" style="50" bestFit="1" customWidth="1"/>
    <col min="3853" max="3853" width="4.42578125" style="50" bestFit="1" customWidth="1"/>
    <col min="3854" max="3854" width="4.5703125" style="50" customWidth="1"/>
    <col min="3855" max="4100" width="11.42578125" style="50"/>
    <col min="4101" max="4101" width="4.42578125" style="50" customWidth="1"/>
    <col min="4102" max="4102" width="13.28515625" style="50" customWidth="1"/>
    <col min="4103" max="4107" width="11.42578125" style="50"/>
    <col min="4108" max="4108" width="4" style="50" bestFit="1" customWidth="1"/>
    <col min="4109" max="4109" width="4.42578125" style="50" bestFit="1" customWidth="1"/>
    <col min="4110" max="4110" width="4.5703125" style="50" customWidth="1"/>
    <col min="4111" max="4356" width="11.42578125" style="50"/>
    <col min="4357" max="4357" width="4.42578125" style="50" customWidth="1"/>
    <col min="4358" max="4358" width="13.28515625" style="50" customWidth="1"/>
    <col min="4359" max="4363" width="11.42578125" style="50"/>
    <col min="4364" max="4364" width="4" style="50" bestFit="1" customWidth="1"/>
    <col min="4365" max="4365" width="4.42578125" style="50" bestFit="1" customWidth="1"/>
    <col min="4366" max="4366" width="4.5703125" style="50" customWidth="1"/>
    <col min="4367" max="4612" width="11.42578125" style="50"/>
    <col min="4613" max="4613" width="4.42578125" style="50" customWidth="1"/>
    <col min="4614" max="4614" width="13.28515625" style="50" customWidth="1"/>
    <col min="4615" max="4619" width="11.42578125" style="50"/>
    <col min="4620" max="4620" width="4" style="50" bestFit="1" customWidth="1"/>
    <col min="4621" max="4621" width="4.42578125" style="50" bestFit="1" customWidth="1"/>
    <col min="4622" max="4622" width="4.5703125" style="50" customWidth="1"/>
    <col min="4623" max="4868" width="11.42578125" style="50"/>
    <col min="4869" max="4869" width="4.42578125" style="50" customWidth="1"/>
    <col min="4870" max="4870" width="13.28515625" style="50" customWidth="1"/>
    <col min="4871" max="4875" width="11.42578125" style="50"/>
    <col min="4876" max="4876" width="4" style="50" bestFit="1" customWidth="1"/>
    <col min="4877" max="4877" width="4.42578125" style="50" bestFit="1" customWidth="1"/>
    <col min="4878" max="4878" width="4.5703125" style="50" customWidth="1"/>
    <col min="4879" max="5124" width="11.42578125" style="50"/>
    <col min="5125" max="5125" width="4.42578125" style="50" customWidth="1"/>
    <col min="5126" max="5126" width="13.28515625" style="50" customWidth="1"/>
    <col min="5127" max="5131" width="11.42578125" style="50"/>
    <col min="5132" max="5132" width="4" style="50" bestFit="1" customWidth="1"/>
    <col min="5133" max="5133" width="4.42578125" style="50" bestFit="1" customWidth="1"/>
    <col min="5134" max="5134" width="4.5703125" style="50" customWidth="1"/>
    <col min="5135" max="5380" width="11.42578125" style="50"/>
    <col min="5381" max="5381" width="4.42578125" style="50" customWidth="1"/>
    <col min="5382" max="5382" width="13.28515625" style="50" customWidth="1"/>
    <col min="5383" max="5387" width="11.42578125" style="50"/>
    <col min="5388" max="5388" width="4" style="50" bestFit="1" customWidth="1"/>
    <col min="5389" max="5389" width="4.42578125" style="50" bestFit="1" customWidth="1"/>
    <col min="5390" max="5390" width="4.5703125" style="50" customWidth="1"/>
    <col min="5391" max="5636" width="11.42578125" style="50"/>
    <col min="5637" max="5637" width="4.42578125" style="50" customWidth="1"/>
    <col min="5638" max="5638" width="13.28515625" style="50" customWidth="1"/>
    <col min="5639" max="5643" width="11.42578125" style="50"/>
    <col min="5644" max="5644" width="4" style="50" bestFit="1" customWidth="1"/>
    <col min="5645" max="5645" width="4.42578125" style="50" bestFit="1" customWidth="1"/>
    <col min="5646" max="5646" width="4.5703125" style="50" customWidth="1"/>
    <col min="5647" max="5892" width="11.42578125" style="50"/>
    <col min="5893" max="5893" width="4.42578125" style="50" customWidth="1"/>
    <col min="5894" max="5894" width="13.28515625" style="50" customWidth="1"/>
    <col min="5895" max="5899" width="11.42578125" style="50"/>
    <col min="5900" max="5900" width="4" style="50" bestFit="1" customWidth="1"/>
    <col min="5901" max="5901" width="4.42578125" style="50" bestFit="1" customWidth="1"/>
    <col min="5902" max="5902" width="4.5703125" style="50" customWidth="1"/>
    <col min="5903" max="6148" width="11.42578125" style="50"/>
    <col min="6149" max="6149" width="4.42578125" style="50" customWidth="1"/>
    <col min="6150" max="6150" width="13.28515625" style="50" customWidth="1"/>
    <col min="6151" max="6155" width="11.42578125" style="50"/>
    <col min="6156" max="6156" width="4" style="50" bestFit="1" customWidth="1"/>
    <col min="6157" max="6157" width="4.42578125" style="50" bestFit="1" customWidth="1"/>
    <col min="6158" max="6158" width="4.5703125" style="50" customWidth="1"/>
    <col min="6159" max="6404" width="11.42578125" style="50"/>
    <col min="6405" max="6405" width="4.42578125" style="50" customWidth="1"/>
    <col min="6406" max="6406" width="13.28515625" style="50" customWidth="1"/>
    <col min="6407" max="6411" width="11.42578125" style="50"/>
    <col min="6412" max="6412" width="4" style="50" bestFit="1" customWidth="1"/>
    <col min="6413" max="6413" width="4.42578125" style="50" bestFit="1" customWidth="1"/>
    <col min="6414" max="6414" width="4.5703125" style="50" customWidth="1"/>
    <col min="6415" max="6660" width="11.42578125" style="50"/>
    <col min="6661" max="6661" width="4.42578125" style="50" customWidth="1"/>
    <col min="6662" max="6662" width="13.28515625" style="50" customWidth="1"/>
    <col min="6663" max="6667" width="11.42578125" style="50"/>
    <col min="6668" max="6668" width="4" style="50" bestFit="1" customWidth="1"/>
    <col min="6669" max="6669" width="4.42578125" style="50" bestFit="1" customWidth="1"/>
    <col min="6670" max="6670" width="4.5703125" style="50" customWidth="1"/>
    <col min="6671" max="6916" width="11.42578125" style="50"/>
    <col min="6917" max="6917" width="4.42578125" style="50" customWidth="1"/>
    <col min="6918" max="6918" width="13.28515625" style="50" customWidth="1"/>
    <col min="6919" max="6923" width="11.42578125" style="50"/>
    <col min="6924" max="6924" width="4" style="50" bestFit="1" customWidth="1"/>
    <col min="6925" max="6925" width="4.42578125" style="50" bestFit="1" customWidth="1"/>
    <col min="6926" max="6926" width="4.5703125" style="50" customWidth="1"/>
    <col min="6927" max="7172" width="11.42578125" style="50"/>
    <col min="7173" max="7173" width="4.42578125" style="50" customWidth="1"/>
    <col min="7174" max="7174" width="13.28515625" style="50" customWidth="1"/>
    <col min="7175" max="7179" width="11.42578125" style="50"/>
    <col min="7180" max="7180" width="4" style="50" bestFit="1" customWidth="1"/>
    <col min="7181" max="7181" width="4.42578125" style="50" bestFit="1" customWidth="1"/>
    <col min="7182" max="7182" width="4.5703125" style="50" customWidth="1"/>
    <col min="7183" max="7428" width="11.42578125" style="50"/>
    <col min="7429" max="7429" width="4.42578125" style="50" customWidth="1"/>
    <col min="7430" max="7430" width="13.28515625" style="50" customWidth="1"/>
    <col min="7431" max="7435" width="11.42578125" style="50"/>
    <col min="7436" max="7436" width="4" style="50" bestFit="1" customWidth="1"/>
    <col min="7437" max="7437" width="4.42578125" style="50" bestFit="1" customWidth="1"/>
    <col min="7438" max="7438" width="4.5703125" style="50" customWidth="1"/>
    <col min="7439" max="7684" width="11.42578125" style="50"/>
    <col min="7685" max="7685" width="4.42578125" style="50" customWidth="1"/>
    <col min="7686" max="7686" width="13.28515625" style="50" customWidth="1"/>
    <col min="7687" max="7691" width="11.42578125" style="50"/>
    <col min="7692" max="7692" width="4" style="50" bestFit="1" customWidth="1"/>
    <col min="7693" max="7693" width="4.42578125" style="50" bestFit="1" customWidth="1"/>
    <col min="7694" max="7694" width="4.5703125" style="50" customWidth="1"/>
    <col min="7695" max="7940" width="11.42578125" style="50"/>
    <col min="7941" max="7941" width="4.42578125" style="50" customWidth="1"/>
    <col min="7942" max="7942" width="13.28515625" style="50" customWidth="1"/>
    <col min="7943" max="7947" width="11.42578125" style="50"/>
    <col min="7948" max="7948" width="4" style="50" bestFit="1" customWidth="1"/>
    <col min="7949" max="7949" width="4.42578125" style="50" bestFit="1" customWidth="1"/>
    <col min="7950" max="7950" width="4.5703125" style="50" customWidth="1"/>
    <col min="7951" max="8196" width="11.42578125" style="50"/>
    <col min="8197" max="8197" width="4.42578125" style="50" customWidth="1"/>
    <col min="8198" max="8198" width="13.28515625" style="50" customWidth="1"/>
    <col min="8199" max="8203" width="11.42578125" style="50"/>
    <col min="8204" max="8204" width="4" style="50" bestFit="1" customWidth="1"/>
    <col min="8205" max="8205" width="4.42578125" style="50" bestFit="1" customWidth="1"/>
    <col min="8206" max="8206" width="4.5703125" style="50" customWidth="1"/>
    <col min="8207" max="8452" width="11.42578125" style="50"/>
    <col min="8453" max="8453" width="4.42578125" style="50" customWidth="1"/>
    <col min="8454" max="8454" width="13.28515625" style="50" customWidth="1"/>
    <col min="8455" max="8459" width="11.42578125" style="50"/>
    <col min="8460" max="8460" width="4" style="50" bestFit="1" customWidth="1"/>
    <col min="8461" max="8461" width="4.42578125" style="50" bestFit="1" customWidth="1"/>
    <col min="8462" max="8462" width="4.5703125" style="50" customWidth="1"/>
    <col min="8463" max="8708" width="11.42578125" style="50"/>
    <col min="8709" max="8709" width="4.42578125" style="50" customWidth="1"/>
    <col min="8710" max="8710" width="13.28515625" style="50" customWidth="1"/>
    <col min="8711" max="8715" width="11.42578125" style="50"/>
    <col min="8716" max="8716" width="4" style="50" bestFit="1" customWidth="1"/>
    <col min="8717" max="8717" width="4.42578125" style="50" bestFit="1" customWidth="1"/>
    <col min="8718" max="8718" width="4.5703125" style="50" customWidth="1"/>
    <col min="8719" max="8964" width="11.42578125" style="50"/>
    <col min="8965" max="8965" width="4.42578125" style="50" customWidth="1"/>
    <col min="8966" max="8966" width="13.28515625" style="50" customWidth="1"/>
    <col min="8967" max="8971" width="11.42578125" style="50"/>
    <col min="8972" max="8972" width="4" style="50" bestFit="1" customWidth="1"/>
    <col min="8973" max="8973" width="4.42578125" style="50" bestFit="1" customWidth="1"/>
    <col min="8974" max="8974" width="4.5703125" style="50" customWidth="1"/>
    <col min="8975" max="9220" width="11.42578125" style="50"/>
    <col min="9221" max="9221" width="4.42578125" style="50" customWidth="1"/>
    <col min="9222" max="9222" width="13.28515625" style="50" customWidth="1"/>
    <col min="9223" max="9227" width="11.42578125" style="50"/>
    <col min="9228" max="9228" width="4" style="50" bestFit="1" customWidth="1"/>
    <col min="9229" max="9229" width="4.42578125" style="50" bestFit="1" customWidth="1"/>
    <col min="9230" max="9230" width="4.5703125" style="50" customWidth="1"/>
    <col min="9231" max="9476" width="11.42578125" style="50"/>
    <col min="9477" max="9477" width="4.42578125" style="50" customWidth="1"/>
    <col min="9478" max="9478" width="13.28515625" style="50" customWidth="1"/>
    <col min="9479" max="9483" width="11.42578125" style="50"/>
    <col min="9484" max="9484" width="4" style="50" bestFit="1" customWidth="1"/>
    <col min="9485" max="9485" width="4.42578125" style="50" bestFit="1" customWidth="1"/>
    <col min="9486" max="9486" width="4.5703125" style="50" customWidth="1"/>
    <col min="9487" max="9732" width="11.42578125" style="50"/>
    <col min="9733" max="9733" width="4.42578125" style="50" customWidth="1"/>
    <col min="9734" max="9734" width="13.28515625" style="50" customWidth="1"/>
    <col min="9735" max="9739" width="11.42578125" style="50"/>
    <col min="9740" max="9740" width="4" style="50" bestFit="1" customWidth="1"/>
    <col min="9741" max="9741" width="4.42578125" style="50" bestFit="1" customWidth="1"/>
    <col min="9742" max="9742" width="4.5703125" style="50" customWidth="1"/>
    <col min="9743" max="9988" width="11.42578125" style="50"/>
    <col min="9989" max="9989" width="4.42578125" style="50" customWidth="1"/>
    <col min="9990" max="9990" width="13.28515625" style="50" customWidth="1"/>
    <col min="9991" max="9995" width="11.42578125" style="50"/>
    <col min="9996" max="9996" width="4" style="50" bestFit="1" customWidth="1"/>
    <col min="9997" max="9997" width="4.42578125" style="50" bestFit="1" customWidth="1"/>
    <col min="9998" max="9998" width="4.5703125" style="50" customWidth="1"/>
    <col min="9999" max="10244" width="11.42578125" style="50"/>
    <col min="10245" max="10245" width="4.42578125" style="50" customWidth="1"/>
    <col min="10246" max="10246" width="13.28515625" style="50" customWidth="1"/>
    <col min="10247" max="10251" width="11.42578125" style="50"/>
    <col min="10252" max="10252" width="4" style="50" bestFit="1" customWidth="1"/>
    <col min="10253" max="10253" width="4.42578125" style="50" bestFit="1" customWidth="1"/>
    <col min="10254" max="10254" width="4.5703125" style="50" customWidth="1"/>
    <col min="10255" max="10500" width="11.42578125" style="50"/>
    <col min="10501" max="10501" width="4.42578125" style="50" customWidth="1"/>
    <col min="10502" max="10502" width="13.28515625" style="50" customWidth="1"/>
    <col min="10503" max="10507" width="11.42578125" style="50"/>
    <col min="10508" max="10508" width="4" style="50" bestFit="1" customWidth="1"/>
    <col min="10509" max="10509" width="4.42578125" style="50" bestFit="1" customWidth="1"/>
    <col min="10510" max="10510" width="4.5703125" style="50" customWidth="1"/>
    <col min="10511" max="10756" width="11.42578125" style="50"/>
    <col min="10757" max="10757" width="4.42578125" style="50" customWidth="1"/>
    <col min="10758" max="10758" width="13.28515625" style="50" customWidth="1"/>
    <col min="10759" max="10763" width="11.42578125" style="50"/>
    <col min="10764" max="10764" width="4" style="50" bestFit="1" customWidth="1"/>
    <col min="10765" max="10765" width="4.42578125" style="50" bestFit="1" customWidth="1"/>
    <col min="10766" max="10766" width="4.5703125" style="50" customWidth="1"/>
    <col min="10767" max="11012" width="11.42578125" style="50"/>
    <col min="11013" max="11013" width="4.42578125" style="50" customWidth="1"/>
    <col min="11014" max="11014" width="13.28515625" style="50" customWidth="1"/>
    <col min="11015" max="11019" width="11.42578125" style="50"/>
    <col min="11020" max="11020" width="4" style="50" bestFit="1" customWidth="1"/>
    <col min="11021" max="11021" width="4.42578125" style="50" bestFit="1" customWidth="1"/>
    <col min="11022" max="11022" width="4.5703125" style="50" customWidth="1"/>
    <col min="11023" max="11268" width="11.42578125" style="50"/>
    <col min="11269" max="11269" width="4.42578125" style="50" customWidth="1"/>
    <col min="11270" max="11270" width="13.28515625" style="50" customWidth="1"/>
    <col min="11271" max="11275" width="11.42578125" style="50"/>
    <col min="11276" max="11276" width="4" style="50" bestFit="1" customWidth="1"/>
    <col min="11277" max="11277" width="4.42578125" style="50" bestFit="1" customWidth="1"/>
    <col min="11278" max="11278" width="4.5703125" style="50" customWidth="1"/>
    <col min="11279" max="11524" width="11.42578125" style="50"/>
    <col min="11525" max="11525" width="4.42578125" style="50" customWidth="1"/>
    <col min="11526" max="11526" width="13.28515625" style="50" customWidth="1"/>
    <col min="11527" max="11531" width="11.42578125" style="50"/>
    <col min="11532" max="11532" width="4" style="50" bestFit="1" customWidth="1"/>
    <col min="11533" max="11533" width="4.42578125" style="50" bestFit="1" customWidth="1"/>
    <col min="11534" max="11534" width="4.5703125" style="50" customWidth="1"/>
    <col min="11535" max="11780" width="11.42578125" style="50"/>
    <col min="11781" max="11781" width="4.42578125" style="50" customWidth="1"/>
    <col min="11782" max="11782" width="13.28515625" style="50" customWidth="1"/>
    <col min="11783" max="11787" width="11.42578125" style="50"/>
    <col min="11788" max="11788" width="4" style="50" bestFit="1" customWidth="1"/>
    <col min="11789" max="11789" width="4.42578125" style="50" bestFit="1" customWidth="1"/>
    <col min="11790" max="11790" width="4.5703125" style="50" customWidth="1"/>
    <col min="11791" max="12036" width="11.42578125" style="50"/>
    <col min="12037" max="12037" width="4.42578125" style="50" customWidth="1"/>
    <col min="12038" max="12038" width="13.28515625" style="50" customWidth="1"/>
    <col min="12039" max="12043" width="11.42578125" style="50"/>
    <col min="12044" max="12044" width="4" style="50" bestFit="1" customWidth="1"/>
    <col min="12045" max="12045" width="4.42578125" style="50" bestFit="1" customWidth="1"/>
    <col min="12046" max="12046" width="4.5703125" style="50" customWidth="1"/>
    <col min="12047" max="12292" width="11.42578125" style="50"/>
    <col min="12293" max="12293" width="4.42578125" style="50" customWidth="1"/>
    <col min="12294" max="12294" width="13.28515625" style="50" customWidth="1"/>
    <col min="12295" max="12299" width="11.42578125" style="50"/>
    <col min="12300" max="12300" width="4" style="50" bestFit="1" customWidth="1"/>
    <col min="12301" max="12301" width="4.42578125" style="50" bestFit="1" customWidth="1"/>
    <col min="12302" max="12302" width="4.5703125" style="50" customWidth="1"/>
    <col min="12303" max="12548" width="11.42578125" style="50"/>
    <col min="12549" max="12549" width="4.42578125" style="50" customWidth="1"/>
    <col min="12550" max="12550" width="13.28515625" style="50" customWidth="1"/>
    <col min="12551" max="12555" width="11.42578125" style="50"/>
    <col min="12556" max="12556" width="4" style="50" bestFit="1" customWidth="1"/>
    <col min="12557" max="12557" width="4.42578125" style="50" bestFit="1" customWidth="1"/>
    <col min="12558" max="12558" width="4.5703125" style="50" customWidth="1"/>
    <col min="12559" max="12804" width="11.42578125" style="50"/>
    <col min="12805" max="12805" width="4.42578125" style="50" customWidth="1"/>
    <col min="12806" max="12806" width="13.28515625" style="50" customWidth="1"/>
    <col min="12807" max="12811" width="11.42578125" style="50"/>
    <col min="12812" max="12812" width="4" style="50" bestFit="1" customWidth="1"/>
    <col min="12813" max="12813" width="4.42578125" style="50" bestFit="1" customWidth="1"/>
    <col min="12814" max="12814" width="4.5703125" style="50" customWidth="1"/>
    <col min="12815" max="13060" width="11.42578125" style="50"/>
    <col min="13061" max="13061" width="4.42578125" style="50" customWidth="1"/>
    <col min="13062" max="13062" width="13.28515625" style="50" customWidth="1"/>
    <col min="13063" max="13067" width="11.42578125" style="50"/>
    <col min="13068" max="13068" width="4" style="50" bestFit="1" customWidth="1"/>
    <col min="13069" max="13069" width="4.42578125" style="50" bestFit="1" customWidth="1"/>
    <col min="13070" max="13070" width="4.5703125" style="50" customWidth="1"/>
    <col min="13071" max="13316" width="11.42578125" style="50"/>
    <col min="13317" max="13317" width="4.42578125" style="50" customWidth="1"/>
    <col min="13318" max="13318" width="13.28515625" style="50" customWidth="1"/>
    <col min="13319" max="13323" width="11.42578125" style="50"/>
    <col min="13324" max="13324" width="4" style="50" bestFit="1" customWidth="1"/>
    <col min="13325" max="13325" width="4.42578125" style="50" bestFit="1" customWidth="1"/>
    <col min="13326" max="13326" width="4.5703125" style="50" customWidth="1"/>
    <col min="13327" max="13572" width="11.42578125" style="50"/>
    <col min="13573" max="13573" width="4.42578125" style="50" customWidth="1"/>
    <col min="13574" max="13574" width="13.28515625" style="50" customWidth="1"/>
    <col min="13575" max="13579" width="11.42578125" style="50"/>
    <col min="13580" max="13580" width="4" style="50" bestFit="1" customWidth="1"/>
    <col min="13581" max="13581" width="4.42578125" style="50" bestFit="1" customWidth="1"/>
    <col min="13582" max="13582" width="4.5703125" style="50" customWidth="1"/>
    <col min="13583" max="13828" width="11.42578125" style="50"/>
    <col min="13829" max="13829" width="4.42578125" style="50" customWidth="1"/>
    <col min="13830" max="13830" width="13.28515625" style="50" customWidth="1"/>
    <col min="13831" max="13835" width="11.42578125" style="50"/>
    <col min="13836" max="13836" width="4" style="50" bestFit="1" customWidth="1"/>
    <col min="13837" max="13837" width="4.42578125" style="50" bestFit="1" customWidth="1"/>
    <col min="13838" max="13838" width="4.5703125" style="50" customWidth="1"/>
    <col min="13839" max="14084" width="11.42578125" style="50"/>
    <col min="14085" max="14085" width="4.42578125" style="50" customWidth="1"/>
    <col min="14086" max="14086" width="13.28515625" style="50" customWidth="1"/>
    <col min="14087" max="14091" width="11.42578125" style="50"/>
    <col min="14092" max="14092" width="4" style="50" bestFit="1" customWidth="1"/>
    <col min="14093" max="14093" width="4.42578125" style="50" bestFit="1" customWidth="1"/>
    <col min="14094" max="14094" width="4.5703125" style="50" customWidth="1"/>
    <col min="14095" max="14340" width="11.42578125" style="50"/>
    <col min="14341" max="14341" width="4.42578125" style="50" customWidth="1"/>
    <col min="14342" max="14342" width="13.28515625" style="50" customWidth="1"/>
    <col min="14343" max="14347" width="11.42578125" style="50"/>
    <col min="14348" max="14348" width="4" style="50" bestFit="1" customWidth="1"/>
    <col min="14349" max="14349" width="4.42578125" style="50" bestFit="1" customWidth="1"/>
    <col min="14350" max="14350" width="4.5703125" style="50" customWidth="1"/>
    <col min="14351" max="14596" width="11.42578125" style="50"/>
    <col min="14597" max="14597" width="4.42578125" style="50" customWidth="1"/>
    <col min="14598" max="14598" width="13.28515625" style="50" customWidth="1"/>
    <col min="14599" max="14603" width="11.42578125" style="50"/>
    <col min="14604" max="14604" width="4" style="50" bestFit="1" customWidth="1"/>
    <col min="14605" max="14605" width="4.42578125" style="50" bestFit="1" customWidth="1"/>
    <col min="14606" max="14606" width="4.5703125" style="50" customWidth="1"/>
    <col min="14607" max="14852" width="11.42578125" style="50"/>
    <col min="14853" max="14853" width="4.42578125" style="50" customWidth="1"/>
    <col min="14854" max="14854" width="13.28515625" style="50" customWidth="1"/>
    <col min="14855" max="14859" width="11.42578125" style="50"/>
    <col min="14860" max="14860" width="4" style="50" bestFit="1" customWidth="1"/>
    <col min="14861" max="14861" width="4.42578125" style="50" bestFit="1" customWidth="1"/>
    <col min="14862" max="14862" width="4.5703125" style="50" customWidth="1"/>
    <col min="14863" max="15108" width="11.42578125" style="50"/>
    <col min="15109" max="15109" width="4.42578125" style="50" customWidth="1"/>
    <col min="15110" max="15110" width="13.28515625" style="50" customWidth="1"/>
    <col min="15111" max="15115" width="11.42578125" style="50"/>
    <col min="15116" max="15116" width="4" style="50" bestFit="1" customWidth="1"/>
    <col min="15117" max="15117" width="4.42578125" style="50" bestFit="1" customWidth="1"/>
    <col min="15118" max="15118" width="4.5703125" style="50" customWidth="1"/>
    <col min="15119" max="15364" width="11.42578125" style="50"/>
    <col min="15365" max="15365" width="4.42578125" style="50" customWidth="1"/>
    <col min="15366" max="15366" width="13.28515625" style="50" customWidth="1"/>
    <col min="15367" max="15371" width="11.42578125" style="50"/>
    <col min="15372" max="15372" width="4" style="50" bestFit="1" customWidth="1"/>
    <col min="15373" max="15373" width="4.42578125" style="50" bestFit="1" customWidth="1"/>
    <col min="15374" max="15374" width="4.5703125" style="50" customWidth="1"/>
    <col min="15375" max="15620" width="11.42578125" style="50"/>
    <col min="15621" max="15621" width="4.42578125" style="50" customWidth="1"/>
    <col min="15622" max="15622" width="13.28515625" style="50" customWidth="1"/>
    <col min="15623" max="15627" width="11.42578125" style="50"/>
    <col min="15628" max="15628" width="4" style="50" bestFit="1" customWidth="1"/>
    <col min="15629" max="15629" width="4.42578125" style="50" bestFit="1" customWidth="1"/>
    <col min="15630" max="15630" width="4.5703125" style="50" customWidth="1"/>
    <col min="15631" max="15876" width="11.42578125" style="50"/>
    <col min="15877" max="15877" width="4.42578125" style="50" customWidth="1"/>
    <col min="15878" max="15878" width="13.28515625" style="50" customWidth="1"/>
    <col min="15879" max="15883" width="11.42578125" style="50"/>
    <col min="15884" max="15884" width="4" style="50" bestFit="1" customWidth="1"/>
    <col min="15885" max="15885" width="4.42578125" style="50" bestFit="1" customWidth="1"/>
    <col min="15886" max="15886" width="4.5703125" style="50" customWidth="1"/>
    <col min="15887" max="16132" width="11.42578125" style="50"/>
    <col min="16133" max="16133" width="4.42578125" style="50" customWidth="1"/>
    <col min="16134" max="16134" width="13.28515625" style="50" customWidth="1"/>
    <col min="16135" max="16139" width="11.42578125" style="50"/>
    <col min="16140" max="16140" width="4" style="50" bestFit="1" customWidth="1"/>
    <col min="16141" max="16141" width="4.42578125" style="50" bestFit="1" customWidth="1"/>
    <col min="16142" max="16142" width="4.5703125" style="50" customWidth="1"/>
    <col min="16143" max="16384" width="11.42578125" style="50"/>
  </cols>
  <sheetData>
    <row r="1" spans="2:22" hidden="1">
      <c r="F1" s="51"/>
    </row>
    <row r="2" spans="2:22" ht="21" customHeight="1">
      <c r="D2" s="103" t="s">
        <v>1</v>
      </c>
    </row>
    <row r="3" spans="2:22" ht="15" customHeight="1">
      <c r="D3" s="112" t="str">
        <f>Indice!E3</f>
        <v>Enero 2020</v>
      </c>
    </row>
    <row r="4" spans="2:22" ht="20.100000000000001" customHeight="1">
      <c r="B4" s="102" t="s">
        <v>578</v>
      </c>
      <c r="V4" s="54"/>
    </row>
    <row r="5" spans="2:22">
      <c r="V5" s="54"/>
    </row>
    <row r="6" spans="2:22">
      <c r="V6" s="54"/>
    </row>
    <row r="7" spans="2:22">
      <c r="B7" s="321" t="s">
        <v>26</v>
      </c>
      <c r="V7" s="54"/>
    </row>
    <row r="8" spans="2:22">
      <c r="B8" s="321"/>
      <c r="V8" s="54"/>
    </row>
    <row r="9" spans="2:22">
      <c r="B9" s="321"/>
      <c r="V9" s="54"/>
    </row>
    <row r="10" spans="2:22">
      <c r="B10" s="277"/>
      <c r="D10" s="4"/>
      <c r="V10" s="54"/>
    </row>
    <row r="11" spans="2:22">
      <c r="D11" s="4"/>
      <c r="V11" s="54"/>
    </row>
    <row r="12" spans="2:22">
      <c r="D12" s="4"/>
      <c r="V12" s="54"/>
    </row>
    <row r="13" spans="2:22">
      <c r="D13" s="4"/>
      <c r="V13" s="54"/>
    </row>
    <row r="14" spans="2:22">
      <c r="D14" s="4"/>
      <c r="V14" s="54"/>
    </row>
    <row r="15" spans="2:22">
      <c r="D15" s="4"/>
      <c r="V15" s="54"/>
    </row>
    <row r="16" spans="2:22">
      <c r="D16" s="4"/>
      <c r="V16" s="54"/>
    </row>
    <row r="17" spans="1:27">
      <c r="D17" s="4"/>
      <c r="V17" s="54"/>
    </row>
    <row r="18" spans="1:27">
      <c r="D18" s="4"/>
      <c r="V18" s="54"/>
    </row>
    <row r="19" spans="1:27">
      <c r="D19" s="4"/>
      <c r="V19" s="54"/>
    </row>
    <row r="20" spans="1:27" s="55" customFormat="1">
      <c r="A20"/>
      <c r="B20"/>
      <c r="C20"/>
      <c r="D20" s="4"/>
      <c r="J20" s="50"/>
      <c r="K20" s="50"/>
      <c r="L20" s="50"/>
      <c r="M20" s="50"/>
      <c r="N20" s="50"/>
      <c r="O20" s="50"/>
      <c r="P20" s="50"/>
      <c r="V20" s="54"/>
    </row>
    <row r="21" spans="1:27" s="55" customFormat="1">
      <c r="A21"/>
      <c r="B21"/>
      <c r="C21"/>
      <c r="D21" s="4"/>
      <c r="J21" s="50"/>
      <c r="K21" s="50"/>
      <c r="L21" s="50"/>
      <c r="M21" s="50"/>
      <c r="N21" s="50"/>
      <c r="O21" s="50"/>
      <c r="P21" s="50"/>
      <c r="V21" s="54"/>
    </row>
    <row r="22" spans="1:27">
      <c r="D22" s="41"/>
      <c r="V22" s="54"/>
    </row>
    <row r="23" spans="1:27">
      <c r="V23" s="54"/>
    </row>
    <row r="24" spans="1:27">
      <c r="V24" s="54"/>
    </row>
    <row r="25" spans="1:27">
      <c r="V25" s="54"/>
    </row>
    <row r="26" spans="1:27">
      <c r="V26" s="54"/>
    </row>
    <row r="27" spans="1:27">
      <c r="V27" s="54"/>
    </row>
    <row r="28" spans="1:27">
      <c r="V28" s="54"/>
    </row>
    <row r="29" spans="1:27">
      <c r="V29" s="54"/>
    </row>
    <row r="30" spans="1:27">
      <c r="V30" s="54"/>
    </row>
    <row r="31" spans="1:27">
      <c r="V31" s="54"/>
      <c r="Y31" s="56"/>
      <c r="Z31" s="56"/>
      <c r="AA31" s="57"/>
    </row>
    <row r="32" spans="1:27">
      <c r="V32" s="54"/>
      <c r="Y32" s="56"/>
      <c r="Z32" s="56"/>
      <c r="AA32" s="57"/>
    </row>
    <row r="33" spans="22:27">
      <c r="V33" s="54"/>
      <c r="Y33" s="56"/>
      <c r="Z33" s="56"/>
      <c r="AA33" s="57"/>
    </row>
    <row r="34" spans="22:27">
      <c r="V34" s="54"/>
      <c r="Y34" s="56"/>
      <c r="Z34" s="56"/>
      <c r="AA34" s="57"/>
    </row>
    <row r="35" spans="22:27">
      <c r="V35" s="54"/>
      <c r="Y35" s="56"/>
      <c r="Z35" s="56"/>
      <c r="AA35" s="57"/>
    </row>
    <row r="36" spans="22:27">
      <c r="V36" s="54"/>
      <c r="Y36" s="56"/>
      <c r="Z36" s="56"/>
      <c r="AA36" s="57"/>
    </row>
    <row r="37" spans="22:27">
      <c r="V37" s="54"/>
      <c r="Y37" s="56"/>
      <c r="Z37" s="56"/>
      <c r="AA37" s="57"/>
    </row>
    <row r="38" spans="22:27">
      <c r="V38" s="54"/>
      <c r="Y38" s="56"/>
      <c r="Z38" s="56"/>
      <c r="AA38" s="57"/>
    </row>
    <row r="39" spans="22:27">
      <c r="V39" s="54"/>
      <c r="Y39" s="56"/>
      <c r="Z39" s="56"/>
      <c r="AA39" s="57"/>
    </row>
    <row r="40" spans="22:27">
      <c r="V40" s="54"/>
      <c r="Y40" s="56"/>
      <c r="Z40" s="56"/>
      <c r="AA40" s="57"/>
    </row>
    <row r="41" spans="22:27">
      <c r="V41" s="54"/>
      <c r="Y41" s="56"/>
      <c r="Z41" s="56"/>
      <c r="AA41" s="57"/>
    </row>
    <row r="42" spans="22:27">
      <c r="V42" s="54"/>
      <c r="Y42" s="56"/>
      <c r="Z42" s="56"/>
      <c r="AA42" s="57"/>
    </row>
    <row r="43" spans="22:27">
      <c r="V43" s="54"/>
      <c r="Y43" s="56"/>
      <c r="Z43" s="56"/>
      <c r="AA43" s="57"/>
    </row>
    <row r="44" spans="22:27">
      <c r="V44" s="54"/>
      <c r="Y44" s="56"/>
      <c r="Z44" s="56"/>
      <c r="AA44" s="57"/>
    </row>
    <row r="45" spans="22:27">
      <c r="V45" s="54"/>
      <c r="Y45" s="56"/>
      <c r="Z45" s="56"/>
      <c r="AA45" s="57"/>
    </row>
    <row r="46" spans="22:27">
      <c r="V46" s="54"/>
      <c r="Y46" s="56"/>
      <c r="Z46" s="56"/>
      <c r="AA46" s="57"/>
    </row>
    <row r="47" spans="22:27">
      <c r="V47" s="54"/>
      <c r="Y47" s="56"/>
      <c r="Z47" s="56"/>
      <c r="AA47" s="57"/>
    </row>
    <row r="48" spans="22:27">
      <c r="V48" s="54"/>
      <c r="Y48" s="56"/>
      <c r="Z48" s="56"/>
      <c r="AA48" s="57"/>
    </row>
    <row r="49" spans="22:27">
      <c r="V49" s="54"/>
      <c r="Y49" s="56"/>
      <c r="Z49" s="56"/>
      <c r="AA49" s="57"/>
    </row>
    <row r="50" spans="22:27">
      <c r="V50" s="54"/>
      <c r="Y50" s="56"/>
      <c r="Z50" s="56"/>
      <c r="AA50" s="57"/>
    </row>
    <row r="51" spans="22:27">
      <c r="V51" s="54"/>
      <c r="Y51" s="56"/>
      <c r="Z51" s="56"/>
      <c r="AA51" s="57"/>
    </row>
    <row r="52" spans="22:27">
      <c r="V52" s="54"/>
      <c r="Y52" s="56"/>
      <c r="Z52" s="56"/>
      <c r="AA52" s="57"/>
    </row>
    <row r="53" spans="22:27">
      <c r="V53" s="54"/>
      <c r="Y53" s="56"/>
      <c r="Z53" s="56"/>
      <c r="AA53" s="57"/>
    </row>
    <row r="54" spans="22:27">
      <c r="V54" s="54"/>
      <c r="Y54" s="56"/>
      <c r="Z54" s="56"/>
      <c r="AA54" s="57"/>
    </row>
    <row r="55" spans="22:27">
      <c r="V55" s="54"/>
      <c r="Y55" s="56"/>
      <c r="Z55" s="56"/>
      <c r="AA55" s="57"/>
    </row>
    <row r="56" spans="22:27">
      <c r="V56" s="54"/>
      <c r="Y56" s="56"/>
      <c r="Z56" s="56"/>
      <c r="AA56" s="57"/>
    </row>
    <row r="57" spans="22:27">
      <c r="V57" s="54"/>
      <c r="Y57" s="56"/>
      <c r="Z57" s="56"/>
      <c r="AA57" s="57"/>
    </row>
    <row r="58" spans="22:27">
      <c r="V58" s="54"/>
      <c r="Y58" s="56"/>
      <c r="Z58" s="56"/>
      <c r="AA58" s="57"/>
    </row>
    <row r="59" spans="22:27">
      <c r="V59" s="54"/>
      <c r="Y59" s="56"/>
      <c r="Z59" s="56"/>
      <c r="AA59" s="57"/>
    </row>
    <row r="60" spans="22:27">
      <c r="V60" s="54"/>
      <c r="Y60" s="56"/>
      <c r="Z60" s="56"/>
      <c r="AA60" s="57"/>
    </row>
    <row r="61" spans="22:27">
      <c r="V61" s="54"/>
      <c r="Y61" s="56"/>
      <c r="Z61" s="56"/>
      <c r="AA61" s="57"/>
    </row>
    <row r="62" spans="22:27">
      <c r="V62" s="54"/>
      <c r="Y62" s="56"/>
      <c r="Z62" s="56"/>
      <c r="AA62" s="57"/>
    </row>
    <row r="63" spans="22:27">
      <c r="V63" s="54"/>
      <c r="Y63" s="56"/>
      <c r="Z63" s="56"/>
      <c r="AA63" s="57"/>
    </row>
    <row r="64" spans="22:27">
      <c r="V64" s="54"/>
      <c r="Y64" s="56"/>
      <c r="Z64" s="56"/>
      <c r="AA64" s="57"/>
    </row>
    <row r="65" spans="22:27">
      <c r="V65" s="54"/>
      <c r="Y65" s="56"/>
      <c r="Z65" s="56"/>
      <c r="AA65" s="57"/>
    </row>
    <row r="66" spans="22:27">
      <c r="V66" s="54"/>
      <c r="Y66" s="56"/>
      <c r="Z66" s="56"/>
      <c r="AA66" s="57"/>
    </row>
    <row r="67" spans="22:27">
      <c r="V67" s="54"/>
      <c r="Y67" s="56"/>
      <c r="Z67" s="56"/>
      <c r="AA67" s="57"/>
    </row>
    <row r="68" spans="22:27">
      <c r="V68" s="54"/>
      <c r="Y68" s="56"/>
      <c r="Z68" s="56"/>
      <c r="AA68" s="57"/>
    </row>
    <row r="69" spans="22:27">
      <c r="V69" s="54"/>
      <c r="Y69" s="56"/>
      <c r="Z69" s="56"/>
      <c r="AA69" s="57"/>
    </row>
    <row r="70" spans="22:27">
      <c r="V70" s="54"/>
      <c r="Y70" s="56"/>
      <c r="Z70" s="56"/>
      <c r="AA70" s="57"/>
    </row>
    <row r="71" spans="22:27">
      <c r="V71" s="54"/>
      <c r="Y71" s="56"/>
      <c r="Z71" s="56"/>
      <c r="AA71" s="57"/>
    </row>
    <row r="72" spans="22:27">
      <c r="V72" s="54"/>
      <c r="Y72" s="56"/>
      <c r="Z72" s="56"/>
      <c r="AA72" s="57"/>
    </row>
    <row r="73" spans="22:27">
      <c r="V73" s="54"/>
      <c r="Y73" s="56"/>
      <c r="Z73" s="56"/>
      <c r="AA73" s="57"/>
    </row>
    <row r="74" spans="22:27">
      <c r="V74" s="54"/>
      <c r="Y74" s="56"/>
      <c r="Z74" s="56"/>
      <c r="AA74" s="57"/>
    </row>
    <row r="75" spans="22:27">
      <c r="V75" s="54"/>
      <c r="Y75" s="56"/>
      <c r="Z75" s="56"/>
      <c r="AA75" s="57"/>
    </row>
    <row r="76" spans="22:27">
      <c r="V76" s="54"/>
      <c r="Y76" s="56"/>
      <c r="Z76" s="56"/>
      <c r="AA76" s="57"/>
    </row>
    <row r="77" spans="22:27">
      <c r="V77" s="54"/>
      <c r="Y77" s="56"/>
      <c r="Z77" s="56"/>
      <c r="AA77" s="57"/>
    </row>
    <row r="78" spans="22:27">
      <c r="V78" s="54"/>
      <c r="Y78" s="56"/>
      <c r="Z78" s="56"/>
      <c r="AA78" s="57"/>
    </row>
    <row r="79" spans="22:27">
      <c r="V79" s="54"/>
      <c r="Y79" s="56"/>
      <c r="Z79" s="56"/>
      <c r="AA79" s="57"/>
    </row>
    <row r="80" spans="22:27">
      <c r="V80" s="54"/>
      <c r="Y80" s="56"/>
      <c r="Z80" s="56"/>
      <c r="AA80" s="57"/>
    </row>
    <row r="81" spans="22:27">
      <c r="V81" s="54"/>
      <c r="Y81" s="56"/>
      <c r="Z81" s="56"/>
      <c r="AA81" s="57"/>
    </row>
    <row r="82" spans="22:27">
      <c r="V82" s="54"/>
      <c r="Y82" s="56"/>
      <c r="Z82" s="56"/>
      <c r="AA82" s="57"/>
    </row>
    <row r="83" spans="22:27">
      <c r="V83" s="54"/>
      <c r="Y83" s="56"/>
      <c r="Z83" s="56"/>
      <c r="AA83" s="57"/>
    </row>
    <row r="84" spans="22:27">
      <c r="V84" s="54"/>
      <c r="Y84" s="56"/>
      <c r="Z84" s="56"/>
      <c r="AA84" s="57"/>
    </row>
    <row r="85" spans="22:27">
      <c r="V85" s="54"/>
      <c r="Y85" s="56"/>
      <c r="Z85" s="56"/>
      <c r="AA85" s="57"/>
    </row>
    <row r="86" spans="22:27">
      <c r="V86" s="54"/>
      <c r="Y86" s="56"/>
      <c r="Z86" s="56"/>
      <c r="AA86" s="57"/>
    </row>
    <row r="87" spans="22:27">
      <c r="V87" s="54"/>
      <c r="Y87" s="56"/>
      <c r="Z87" s="56"/>
      <c r="AA87" s="57"/>
    </row>
    <row r="88" spans="22:27">
      <c r="V88" s="54"/>
      <c r="Y88" s="56"/>
      <c r="Z88" s="56"/>
      <c r="AA88" s="57"/>
    </row>
    <row r="89" spans="22:27">
      <c r="V89" s="54"/>
      <c r="Y89" s="56"/>
      <c r="Z89" s="56"/>
      <c r="AA89" s="57"/>
    </row>
    <row r="90" spans="22:27">
      <c r="V90" s="54"/>
      <c r="Y90" s="56"/>
      <c r="Z90" s="56"/>
      <c r="AA90" s="57"/>
    </row>
    <row r="91" spans="22:27">
      <c r="V91" s="54"/>
      <c r="Y91" s="56"/>
      <c r="Z91" s="56"/>
      <c r="AA91" s="57"/>
    </row>
    <row r="92" spans="22:27">
      <c r="V92" s="54"/>
      <c r="Y92" s="56"/>
      <c r="Z92" s="56"/>
      <c r="AA92" s="57"/>
    </row>
    <row r="93" spans="22:27">
      <c r="V93" s="54"/>
      <c r="Y93" s="56"/>
      <c r="Z93" s="56"/>
      <c r="AA93" s="57"/>
    </row>
    <row r="94" spans="22:27">
      <c r="V94" s="54"/>
      <c r="Y94" s="56"/>
      <c r="Z94" s="56"/>
      <c r="AA94" s="57"/>
    </row>
    <row r="95" spans="22:27">
      <c r="V95" s="54"/>
      <c r="Y95" s="56"/>
      <c r="Z95" s="56"/>
      <c r="AA95" s="57"/>
    </row>
    <row r="96" spans="22:27">
      <c r="V96" s="54"/>
      <c r="Y96" s="56"/>
      <c r="Z96" s="56"/>
      <c r="AA96" s="57"/>
    </row>
    <row r="97" spans="22:27">
      <c r="V97" s="54"/>
      <c r="Y97" s="56"/>
      <c r="Z97" s="56"/>
      <c r="AA97" s="57"/>
    </row>
    <row r="98" spans="22:27">
      <c r="V98" s="54"/>
      <c r="Y98" s="56"/>
      <c r="Z98" s="56"/>
      <c r="AA98" s="57"/>
    </row>
    <row r="99" spans="22:27">
      <c r="V99" s="54"/>
      <c r="Y99" s="56"/>
      <c r="Z99" s="56"/>
      <c r="AA99" s="57"/>
    </row>
    <row r="100" spans="22:27">
      <c r="V100" s="54"/>
      <c r="Y100" s="56"/>
      <c r="Z100" s="56"/>
      <c r="AA100" s="57"/>
    </row>
    <row r="101" spans="22:27">
      <c r="V101" s="54"/>
      <c r="Y101" s="56"/>
      <c r="Z101" s="56"/>
      <c r="AA101" s="57"/>
    </row>
    <row r="102" spans="22:27">
      <c r="V102" s="54"/>
      <c r="Y102" s="56"/>
      <c r="Z102" s="56"/>
      <c r="AA102" s="57"/>
    </row>
    <row r="103" spans="22:27">
      <c r="V103" s="54"/>
      <c r="Y103" s="56"/>
      <c r="Z103" s="56"/>
      <c r="AA103" s="57"/>
    </row>
    <row r="104" spans="22:27">
      <c r="V104" s="54"/>
      <c r="Y104" s="56"/>
      <c r="Z104" s="56"/>
      <c r="AA104" s="57"/>
    </row>
    <row r="105" spans="22:27">
      <c r="V105" s="54"/>
      <c r="Y105" s="56"/>
      <c r="Z105" s="56"/>
      <c r="AA105" s="57"/>
    </row>
    <row r="106" spans="22:27">
      <c r="V106" s="54"/>
      <c r="Y106" s="56"/>
      <c r="Z106" s="56"/>
      <c r="AA106" s="57"/>
    </row>
    <row r="107" spans="22:27">
      <c r="V107" s="54"/>
      <c r="Y107" s="56"/>
      <c r="Z107" s="56"/>
      <c r="AA107" s="57"/>
    </row>
    <row r="108" spans="22:27">
      <c r="V108" s="54"/>
      <c r="Y108" s="56"/>
      <c r="Z108" s="56"/>
      <c r="AA108" s="57"/>
    </row>
    <row r="109" spans="22:27">
      <c r="V109" s="54"/>
      <c r="Y109" s="56"/>
      <c r="Z109" s="56"/>
      <c r="AA109" s="57"/>
    </row>
    <row r="110" spans="22:27">
      <c r="V110" s="54"/>
      <c r="Y110" s="56"/>
      <c r="Z110" s="56"/>
      <c r="AA110" s="57"/>
    </row>
    <row r="111" spans="22:27">
      <c r="V111" s="54"/>
      <c r="Y111" s="56"/>
      <c r="Z111" s="56"/>
      <c r="AA111" s="57"/>
    </row>
    <row r="112" spans="22:27">
      <c r="V112" s="54"/>
      <c r="Y112" s="56"/>
      <c r="Z112" s="56"/>
      <c r="AA112" s="57"/>
    </row>
    <row r="113" spans="22:27">
      <c r="V113" s="54"/>
      <c r="Y113" s="56"/>
      <c r="Z113" s="56"/>
      <c r="AA113" s="57"/>
    </row>
    <row r="114" spans="22:27">
      <c r="V114" s="54"/>
      <c r="Y114" s="56"/>
      <c r="Z114" s="56"/>
      <c r="AA114" s="57"/>
    </row>
    <row r="115" spans="22:27">
      <c r="V115" s="54"/>
      <c r="Y115" s="56"/>
      <c r="Z115" s="56"/>
      <c r="AA115" s="57"/>
    </row>
    <row r="116" spans="22:27">
      <c r="V116" s="54"/>
      <c r="Y116" s="56"/>
      <c r="Z116" s="56"/>
      <c r="AA116" s="57"/>
    </row>
    <row r="117" spans="22:27">
      <c r="V117" s="54"/>
      <c r="Y117" s="56"/>
      <c r="Z117" s="56"/>
      <c r="AA117" s="57"/>
    </row>
    <row r="118" spans="22:27">
      <c r="V118" s="54"/>
      <c r="Y118" s="56"/>
      <c r="Z118" s="56"/>
      <c r="AA118" s="57"/>
    </row>
    <row r="119" spans="22:27">
      <c r="V119" s="54"/>
      <c r="Y119" s="56"/>
      <c r="Z119" s="56"/>
      <c r="AA119" s="57"/>
    </row>
    <row r="120" spans="22:27">
      <c r="V120" s="54"/>
      <c r="Y120" s="56"/>
      <c r="Z120" s="56"/>
      <c r="AA120" s="57"/>
    </row>
    <row r="121" spans="22:27">
      <c r="V121" s="54"/>
      <c r="Y121" s="56"/>
      <c r="Z121" s="56"/>
      <c r="AA121" s="57"/>
    </row>
    <row r="122" spans="22:27">
      <c r="V122" s="54"/>
      <c r="Y122" s="56"/>
      <c r="Z122" s="56"/>
      <c r="AA122" s="57"/>
    </row>
    <row r="123" spans="22:27">
      <c r="V123" s="54"/>
      <c r="Y123" s="56"/>
      <c r="Z123" s="56"/>
      <c r="AA123" s="57"/>
    </row>
    <row r="124" spans="22:27">
      <c r="V124" s="54"/>
      <c r="Y124" s="56"/>
      <c r="Z124" s="56"/>
      <c r="AA124" s="57"/>
    </row>
    <row r="125" spans="22:27">
      <c r="V125" s="54"/>
      <c r="Y125" s="56"/>
      <c r="Z125" s="56"/>
      <c r="AA125" s="57"/>
    </row>
    <row r="126" spans="22:27">
      <c r="V126" s="54"/>
      <c r="Y126" s="56"/>
      <c r="Z126" s="56"/>
      <c r="AA126" s="57"/>
    </row>
    <row r="127" spans="22:27">
      <c r="V127" s="54"/>
      <c r="Y127" s="56"/>
      <c r="Z127" s="56"/>
      <c r="AA127" s="57"/>
    </row>
    <row r="128" spans="22:27">
      <c r="V128" s="54"/>
      <c r="Y128" s="56"/>
      <c r="Z128" s="56"/>
      <c r="AA128" s="57"/>
    </row>
    <row r="129" spans="22:27">
      <c r="V129" s="54"/>
      <c r="Y129" s="56"/>
      <c r="Z129" s="56"/>
      <c r="AA129" s="57"/>
    </row>
    <row r="130" spans="22:27">
      <c r="V130" s="54"/>
      <c r="Y130" s="56"/>
      <c r="Z130" s="56"/>
      <c r="AA130" s="57"/>
    </row>
    <row r="131" spans="22:27">
      <c r="V131" s="54"/>
      <c r="Y131" s="56"/>
      <c r="Z131" s="56"/>
      <c r="AA131" s="57"/>
    </row>
    <row r="132" spans="22:27">
      <c r="V132" s="54"/>
      <c r="Y132" s="56"/>
      <c r="Z132" s="56"/>
      <c r="AA132" s="57"/>
    </row>
    <row r="133" spans="22:27">
      <c r="V133" s="54"/>
      <c r="Y133" s="56"/>
      <c r="Z133" s="56"/>
      <c r="AA133" s="57"/>
    </row>
    <row r="134" spans="22:27">
      <c r="V134" s="54"/>
      <c r="Y134" s="56"/>
      <c r="Z134" s="56"/>
      <c r="AA134" s="57"/>
    </row>
    <row r="135" spans="22:27">
      <c r="V135" s="54"/>
      <c r="Y135" s="56"/>
      <c r="Z135" s="56"/>
      <c r="AA135" s="57"/>
    </row>
    <row r="136" spans="22:27">
      <c r="V136" s="54"/>
      <c r="Y136" s="56"/>
      <c r="Z136" s="56"/>
      <c r="AA136" s="57"/>
    </row>
    <row r="137" spans="22:27">
      <c r="V137" s="54"/>
      <c r="Y137" s="56"/>
      <c r="Z137" s="56"/>
      <c r="AA137" s="57"/>
    </row>
    <row r="138" spans="22:27">
      <c r="V138" s="54"/>
      <c r="Y138" s="56"/>
      <c r="Z138" s="56"/>
      <c r="AA138" s="57"/>
    </row>
    <row r="139" spans="22:27">
      <c r="V139" s="54"/>
      <c r="Y139" s="56"/>
      <c r="Z139" s="56"/>
      <c r="AA139" s="57"/>
    </row>
    <row r="140" spans="22:27">
      <c r="V140" s="54"/>
      <c r="Y140" s="56"/>
      <c r="Z140" s="56"/>
      <c r="AA140" s="57"/>
    </row>
    <row r="141" spans="22:27">
      <c r="V141" s="54"/>
      <c r="Y141" s="56"/>
      <c r="Z141" s="56"/>
      <c r="AA141" s="57"/>
    </row>
    <row r="142" spans="22:27">
      <c r="V142" s="54"/>
      <c r="Y142" s="56"/>
      <c r="Z142" s="56"/>
      <c r="AA142" s="57"/>
    </row>
    <row r="143" spans="22:27">
      <c r="V143" s="54"/>
      <c r="Y143" s="56"/>
      <c r="Z143" s="56"/>
      <c r="AA143" s="57"/>
    </row>
    <row r="144" spans="22:27">
      <c r="V144" s="54"/>
      <c r="Y144" s="56"/>
      <c r="Z144" s="56"/>
      <c r="AA144" s="57"/>
    </row>
    <row r="145" spans="22:27">
      <c r="V145" s="54"/>
      <c r="Y145" s="56"/>
      <c r="Z145" s="56"/>
      <c r="AA145" s="57"/>
    </row>
    <row r="146" spans="22:27">
      <c r="V146" s="54"/>
      <c r="Y146" s="56"/>
      <c r="Z146" s="56"/>
      <c r="AA146" s="57"/>
    </row>
    <row r="147" spans="22:27">
      <c r="V147" s="54"/>
      <c r="Y147" s="56"/>
      <c r="Z147" s="56"/>
      <c r="AA147" s="57"/>
    </row>
    <row r="148" spans="22:27">
      <c r="V148" s="54"/>
      <c r="Y148" s="56"/>
      <c r="Z148" s="56"/>
      <c r="AA148" s="57"/>
    </row>
    <row r="149" spans="22:27">
      <c r="V149" s="54"/>
      <c r="Y149" s="56"/>
      <c r="Z149" s="56"/>
      <c r="AA149" s="57"/>
    </row>
    <row r="150" spans="22:27">
      <c r="V150" s="54"/>
      <c r="Y150" s="56"/>
      <c r="Z150" s="56"/>
      <c r="AA150" s="57"/>
    </row>
    <row r="151" spans="22:27">
      <c r="V151" s="54"/>
      <c r="Y151" s="56"/>
      <c r="Z151" s="56"/>
      <c r="AA151" s="57"/>
    </row>
    <row r="152" spans="22:27">
      <c r="V152" s="54"/>
      <c r="Y152" s="56"/>
      <c r="Z152" s="56"/>
      <c r="AA152" s="57"/>
    </row>
    <row r="153" spans="22:27">
      <c r="V153" s="54"/>
      <c r="Y153" s="56"/>
      <c r="Z153" s="56"/>
      <c r="AA153" s="57"/>
    </row>
    <row r="154" spans="22:27">
      <c r="V154" s="54"/>
      <c r="Y154" s="56"/>
      <c r="Z154" s="56"/>
      <c r="AA154" s="57"/>
    </row>
    <row r="155" spans="22:27">
      <c r="V155" s="54"/>
      <c r="Y155" s="56"/>
      <c r="Z155" s="56"/>
      <c r="AA155" s="57"/>
    </row>
    <row r="156" spans="22:27">
      <c r="V156" s="54"/>
      <c r="Y156" s="56"/>
      <c r="Z156" s="56"/>
      <c r="AA156" s="57"/>
    </row>
    <row r="157" spans="22:27">
      <c r="V157" s="54"/>
      <c r="Y157" s="56"/>
      <c r="Z157" s="56"/>
      <c r="AA157" s="57"/>
    </row>
    <row r="158" spans="22:27">
      <c r="V158" s="54"/>
      <c r="Y158" s="56"/>
      <c r="Z158" s="56"/>
      <c r="AA158" s="57"/>
    </row>
    <row r="159" spans="22:27">
      <c r="V159" s="54"/>
      <c r="Y159" s="56"/>
      <c r="Z159" s="56"/>
      <c r="AA159" s="57"/>
    </row>
    <row r="160" spans="22:27">
      <c r="V160" s="54"/>
      <c r="Y160" s="56"/>
      <c r="Z160" s="56"/>
      <c r="AA160" s="57"/>
    </row>
    <row r="161" spans="22:27">
      <c r="V161" s="54"/>
      <c r="Y161" s="56"/>
      <c r="Z161" s="56"/>
      <c r="AA161" s="57"/>
    </row>
    <row r="162" spans="22:27">
      <c r="V162" s="54"/>
      <c r="Y162" s="56"/>
      <c r="Z162" s="56"/>
      <c r="AA162" s="57"/>
    </row>
    <row r="163" spans="22:27">
      <c r="V163" s="54"/>
      <c r="Y163" s="56"/>
      <c r="Z163" s="56"/>
      <c r="AA163" s="57"/>
    </row>
    <row r="164" spans="22:27">
      <c r="V164" s="54"/>
      <c r="Y164" s="56"/>
      <c r="Z164" s="56"/>
      <c r="AA164" s="57"/>
    </row>
    <row r="165" spans="22:27">
      <c r="V165" s="54"/>
      <c r="Y165" s="56"/>
      <c r="Z165" s="56"/>
      <c r="AA165" s="57"/>
    </row>
    <row r="166" spans="22:27">
      <c r="V166" s="54"/>
      <c r="Y166" s="56"/>
      <c r="Z166" s="56"/>
      <c r="AA166" s="57"/>
    </row>
    <row r="167" spans="22:27">
      <c r="V167" s="54"/>
      <c r="Y167" s="56"/>
      <c r="Z167" s="56"/>
      <c r="AA167" s="57"/>
    </row>
    <row r="168" spans="22:27">
      <c r="V168" s="54"/>
      <c r="Y168" s="56"/>
      <c r="Z168" s="56"/>
      <c r="AA168" s="57"/>
    </row>
    <row r="169" spans="22:27">
      <c r="V169" s="54"/>
      <c r="Y169" s="56"/>
      <c r="Z169" s="56"/>
      <c r="AA169" s="57"/>
    </row>
    <row r="170" spans="22:27">
      <c r="V170" s="54"/>
      <c r="Y170" s="56"/>
      <c r="Z170" s="56"/>
      <c r="AA170" s="57"/>
    </row>
    <row r="171" spans="22:27">
      <c r="V171" s="54"/>
      <c r="Y171" s="56"/>
      <c r="Z171" s="56"/>
      <c r="AA171" s="57"/>
    </row>
    <row r="172" spans="22:27">
      <c r="V172" s="54"/>
      <c r="Y172" s="56"/>
      <c r="Z172" s="56"/>
      <c r="AA172" s="57"/>
    </row>
    <row r="173" spans="22:27">
      <c r="V173" s="54"/>
      <c r="Y173" s="56"/>
      <c r="Z173" s="56"/>
      <c r="AA173" s="57"/>
    </row>
    <row r="174" spans="22:27">
      <c r="V174" s="54"/>
      <c r="Y174" s="56"/>
      <c r="Z174" s="56"/>
      <c r="AA174" s="57"/>
    </row>
    <row r="175" spans="22:27">
      <c r="V175" s="54"/>
      <c r="Y175" s="56"/>
      <c r="Z175" s="56"/>
      <c r="AA175" s="57"/>
    </row>
    <row r="176" spans="22:27">
      <c r="V176" s="54"/>
      <c r="Y176" s="56"/>
      <c r="Z176" s="56"/>
      <c r="AA176" s="57"/>
    </row>
    <row r="177" spans="22:27">
      <c r="V177" s="54"/>
      <c r="Y177" s="56"/>
      <c r="Z177" s="56"/>
      <c r="AA177" s="57"/>
    </row>
    <row r="178" spans="22:27">
      <c r="V178" s="54"/>
      <c r="Y178" s="56"/>
      <c r="Z178" s="56"/>
      <c r="AA178" s="57"/>
    </row>
    <row r="179" spans="22:27">
      <c r="V179" s="54"/>
      <c r="Y179" s="56"/>
      <c r="Z179" s="56"/>
      <c r="AA179" s="57"/>
    </row>
    <row r="180" spans="22:27">
      <c r="V180" s="54"/>
      <c r="Y180" s="56"/>
      <c r="Z180" s="56"/>
      <c r="AA180" s="57"/>
    </row>
    <row r="181" spans="22:27">
      <c r="V181" s="54"/>
      <c r="Y181" s="56"/>
      <c r="Z181" s="56"/>
      <c r="AA181" s="57"/>
    </row>
    <row r="182" spans="22:27">
      <c r="V182" s="54"/>
      <c r="Y182" s="56"/>
      <c r="Z182" s="56"/>
      <c r="AA182" s="57"/>
    </row>
    <row r="183" spans="22:27">
      <c r="V183" s="54"/>
      <c r="Y183" s="56"/>
      <c r="Z183" s="56"/>
      <c r="AA183" s="57"/>
    </row>
    <row r="184" spans="22:27">
      <c r="V184" s="54"/>
      <c r="Y184" s="56"/>
      <c r="Z184" s="56"/>
      <c r="AA184" s="57"/>
    </row>
    <row r="185" spans="22:27">
      <c r="V185" s="54"/>
      <c r="Y185" s="56"/>
      <c r="Z185" s="56"/>
      <c r="AA185" s="57"/>
    </row>
    <row r="186" spans="22:27">
      <c r="V186" s="54"/>
      <c r="Y186" s="56"/>
      <c r="Z186" s="56"/>
      <c r="AA186" s="57"/>
    </row>
    <row r="187" spans="22:27">
      <c r="V187" s="54"/>
      <c r="Y187" s="56"/>
      <c r="Z187" s="56"/>
      <c r="AA187" s="57"/>
    </row>
    <row r="188" spans="22:27">
      <c r="V188" s="54"/>
      <c r="Y188" s="56"/>
      <c r="Z188" s="56"/>
      <c r="AA188" s="57"/>
    </row>
    <row r="189" spans="22:27">
      <c r="V189" s="54"/>
      <c r="Y189" s="56"/>
      <c r="Z189" s="56"/>
      <c r="AA189" s="57"/>
    </row>
    <row r="190" spans="22:27">
      <c r="V190" s="54"/>
      <c r="Y190" s="56"/>
      <c r="Z190" s="56"/>
      <c r="AA190" s="57"/>
    </row>
    <row r="191" spans="22:27">
      <c r="V191" s="54"/>
      <c r="Y191" s="56"/>
      <c r="Z191" s="56"/>
      <c r="AA191" s="57"/>
    </row>
    <row r="192" spans="22:27">
      <c r="V192" s="54"/>
      <c r="Y192" s="56"/>
      <c r="Z192" s="56"/>
      <c r="AA192" s="57"/>
    </row>
    <row r="193" spans="22:27">
      <c r="V193" s="54"/>
      <c r="Y193" s="56"/>
      <c r="Z193" s="56"/>
      <c r="AA193" s="57"/>
    </row>
    <row r="194" spans="22:27">
      <c r="V194" s="54"/>
      <c r="Y194" s="56"/>
      <c r="Z194" s="56"/>
      <c r="AA194" s="57"/>
    </row>
    <row r="195" spans="22:27">
      <c r="V195" s="54"/>
      <c r="Y195" s="56"/>
      <c r="Z195" s="56"/>
      <c r="AA195" s="57"/>
    </row>
    <row r="196" spans="22:27">
      <c r="V196" s="54"/>
      <c r="Y196" s="56"/>
      <c r="Z196" s="56"/>
      <c r="AA196" s="57"/>
    </row>
    <row r="197" spans="22:27">
      <c r="V197" s="54"/>
      <c r="Y197" s="56"/>
      <c r="Z197" s="56"/>
      <c r="AA197" s="57"/>
    </row>
    <row r="198" spans="22:27">
      <c r="V198" s="54"/>
      <c r="Y198" s="56"/>
      <c r="Z198" s="56"/>
      <c r="AA198" s="57"/>
    </row>
    <row r="199" spans="22:27">
      <c r="V199" s="54"/>
      <c r="Y199" s="56"/>
      <c r="Z199" s="56"/>
      <c r="AA199" s="57"/>
    </row>
    <row r="200" spans="22:27">
      <c r="V200" s="54"/>
      <c r="Y200" s="56"/>
      <c r="Z200" s="56"/>
      <c r="AA200" s="57"/>
    </row>
    <row r="201" spans="22:27">
      <c r="V201" s="54"/>
      <c r="Y201" s="56"/>
      <c r="Z201" s="56"/>
      <c r="AA201" s="57"/>
    </row>
    <row r="202" spans="22:27">
      <c r="V202" s="54"/>
      <c r="Y202" s="56"/>
      <c r="Z202" s="56"/>
      <c r="AA202" s="57"/>
    </row>
    <row r="203" spans="22:27">
      <c r="V203" s="54"/>
      <c r="Y203" s="56"/>
      <c r="Z203" s="56"/>
      <c r="AA203" s="57"/>
    </row>
    <row r="204" spans="22:27">
      <c r="V204" s="54"/>
      <c r="Y204" s="56"/>
      <c r="Z204" s="56"/>
      <c r="AA204" s="57"/>
    </row>
    <row r="205" spans="22:27">
      <c r="V205" s="54"/>
      <c r="Y205" s="56"/>
      <c r="Z205" s="56"/>
      <c r="AA205" s="57"/>
    </row>
    <row r="206" spans="22:27">
      <c r="V206" s="54"/>
      <c r="Y206" s="56"/>
      <c r="Z206" s="56"/>
      <c r="AA206" s="57"/>
    </row>
    <row r="207" spans="22:27">
      <c r="V207" s="54"/>
      <c r="Y207" s="56"/>
      <c r="Z207" s="56"/>
      <c r="AA207" s="57"/>
    </row>
    <row r="208" spans="22:27">
      <c r="V208" s="54"/>
      <c r="Y208" s="56"/>
      <c r="Z208" s="56"/>
      <c r="AA208" s="57"/>
    </row>
    <row r="209" spans="22:27">
      <c r="V209" s="54"/>
      <c r="Y209" s="56"/>
      <c r="Z209" s="56"/>
      <c r="AA209" s="57"/>
    </row>
    <row r="210" spans="22:27">
      <c r="V210" s="54"/>
      <c r="Y210" s="56"/>
      <c r="Z210" s="56"/>
      <c r="AA210" s="57"/>
    </row>
    <row r="211" spans="22:27">
      <c r="V211" s="54"/>
      <c r="Y211" s="56"/>
      <c r="Z211" s="56"/>
      <c r="AA211" s="57"/>
    </row>
    <row r="212" spans="22:27">
      <c r="V212" s="54"/>
      <c r="Y212" s="56"/>
      <c r="Z212" s="56"/>
      <c r="AA212" s="57"/>
    </row>
    <row r="213" spans="22:27">
      <c r="V213" s="54"/>
      <c r="Y213" s="56"/>
      <c r="Z213" s="56"/>
      <c r="AA213" s="57"/>
    </row>
    <row r="214" spans="22:27">
      <c r="V214" s="54"/>
      <c r="Y214" s="56"/>
      <c r="Z214" s="56"/>
      <c r="AA214" s="57"/>
    </row>
    <row r="215" spans="22:27">
      <c r="V215" s="54"/>
      <c r="Y215" s="56"/>
      <c r="Z215" s="56"/>
      <c r="AA215" s="57"/>
    </row>
    <row r="216" spans="22:27">
      <c r="V216" s="54"/>
      <c r="Y216" s="56"/>
      <c r="Z216" s="56"/>
      <c r="AA216" s="57"/>
    </row>
    <row r="217" spans="22:27">
      <c r="V217" s="54"/>
      <c r="Y217" s="56"/>
      <c r="Z217" s="56"/>
      <c r="AA217" s="57"/>
    </row>
    <row r="218" spans="22:27">
      <c r="V218" s="54"/>
      <c r="Y218" s="56"/>
      <c r="Z218" s="56"/>
      <c r="AA218" s="57"/>
    </row>
    <row r="219" spans="22:27">
      <c r="V219" s="54"/>
      <c r="Y219" s="56"/>
      <c r="Z219" s="56"/>
      <c r="AA219" s="57"/>
    </row>
    <row r="220" spans="22:27">
      <c r="V220" s="54"/>
      <c r="Y220" s="56"/>
      <c r="Z220" s="56"/>
      <c r="AA220" s="57"/>
    </row>
    <row r="221" spans="22:27">
      <c r="V221" s="54"/>
      <c r="Y221" s="56"/>
      <c r="Z221" s="56"/>
      <c r="AA221" s="57"/>
    </row>
    <row r="222" spans="22:27">
      <c r="V222" s="54"/>
      <c r="Y222" s="56"/>
      <c r="Z222" s="56"/>
      <c r="AA222" s="57"/>
    </row>
    <row r="223" spans="22:27">
      <c r="V223" s="54"/>
      <c r="Y223" s="56"/>
      <c r="Z223" s="56"/>
      <c r="AA223" s="57"/>
    </row>
    <row r="224" spans="22:27">
      <c r="V224" s="54"/>
      <c r="Y224" s="56"/>
      <c r="Z224" s="56"/>
      <c r="AA224" s="57"/>
    </row>
    <row r="225" spans="22:27">
      <c r="V225" s="54"/>
      <c r="Y225" s="56"/>
      <c r="Z225" s="56"/>
      <c r="AA225" s="57"/>
    </row>
    <row r="226" spans="22:27">
      <c r="V226" s="54"/>
      <c r="Y226" s="56"/>
      <c r="Z226" s="56"/>
      <c r="AA226" s="57"/>
    </row>
    <row r="227" spans="22:27">
      <c r="V227" s="54"/>
      <c r="Y227" s="56"/>
      <c r="Z227" s="56"/>
      <c r="AA227" s="57"/>
    </row>
    <row r="228" spans="22:27">
      <c r="V228" s="54"/>
      <c r="Y228" s="56"/>
      <c r="Z228" s="56"/>
      <c r="AA228" s="57"/>
    </row>
    <row r="229" spans="22:27">
      <c r="V229" s="54"/>
      <c r="Y229" s="56"/>
      <c r="Z229" s="56"/>
      <c r="AA229" s="57"/>
    </row>
    <row r="230" spans="22:27">
      <c r="V230" s="54"/>
      <c r="Y230" s="56"/>
      <c r="Z230" s="56"/>
      <c r="AA230" s="57"/>
    </row>
    <row r="231" spans="22:27">
      <c r="V231" s="54"/>
      <c r="Y231" s="56"/>
      <c r="Z231" s="56"/>
      <c r="AA231" s="57"/>
    </row>
    <row r="232" spans="22:27">
      <c r="V232" s="54"/>
      <c r="Y232" s="56"/>
      <c r="Z232" s="56"/>
      <c r="AA232" s="57"/>
    </row>
    <row r="233" spans="22:27">
      <c r="V233" s="54"/>
      <c r="Y233" s="56"/>
      <c r="Z233" s="56"/>
      <c r="AA233" s="57"/>
    </row>
    <row r="234" spans="22:27">
      <c r="V234" s="54"/>
      <c r="Y234" s="56"/>
      <c r="Z234" s="56"/>
      <c r="AA234" s="57"/>
    </row>
    <row r="235" spans="22:27">
      <c r="V235" s="54"/>
      <c r="Y235" s="56"/>
      <c r="Z235" s="56"/>
      <c r="AA235" s="57"/>
    </row>
    <row r="236" spans="22:27">
      <c r="V236" s="54"/>
      <c r="Y236" s="56"/>
      <c r="Z236" s="56"/>
      <c r="AA236" s="57"/>
    </row>
    <row r="237" spans="22:27">
      <c r="V237" s="54"/>
      <c r="Y237" s="56"/>
      <c r="Z237" s="56"/>
      <c r="AA237" s="57"/>
    </row>
    <row r="238" spans="22:27">
      <c r="V238" s="54"/>
      <c r="Y238" s="56"/>
      <c r="Z238" s="56"/>
      <c r="AA238" s="57"/>
    </row>
    <row r="239" spans="22:27">
      <c r="V239" s="54"/>
      <c r="Y239" s="56"/>
      <c r="Z239" s="56"/>
      <c r="AA239" s="57"/>
    </row>
    <row r="240" spans="22:27">
      <c r="V240" s="54"/>
      <c r="Y240" s="56"/>
      <c r="Z240" s="56"/>
      <c r="AA240" s="57"/>
    </row>
    <row r="241" spans="22:27">
      <c r="V241" s="54"/>
      <c r="Y241" s="56"/>
      <c r="Z241" s="56"/>
      <c r="AA241" s="57"/>
    </row>
    <row r="242" spans="22:27">
      <c r="V242" s="54"/>
      <c r="Y242" s="56"/>
      <c r="Z242" s="56"/>
      <c r="AA242" s="57"/>
    </row>
    <row r="243" spans="22:27">
      <c r="V243" s="54"/>
      <c r="Y243" s="56"/>
      <c r="Z243" s="56"/>
      <c r="AA243" s="57"/>
    </row>
    <row r="244" spans="22:27">
      <c r="V244" s="54"/>
      <c r="Y244" s="56"/>
      <c r="Z244" s="56"/>
      <c r="AA244" s="57"/>
    </row>
    <row r="245" spans="22:27">
      <c r="V245" s="54"/>
      <c r="Y245" s="56"/>
      <c r="Z245" s="56"/>
      <c r="AA245" s="57"/>
    </row>
    <row r="246" spans="22:27">
      <c r="V246" s="54"/>
      <c r="Y246" s="56"/>
      <c r="Z246" s="56"/>
      <c r="AA246" s="57"/>
    </row>
    <row r="247" spans="22:27">
      <c r="V247" s="54"/>
      <c r="Y247" s="56"/>
      <c r="Z247" s="56"/>
      <c r="AA247" s="57"/>
    </row>
    <row r="248" spans="22:27">
      <c r="V248" s="54"/>
      <c r="Y248" s="56"/>
      <c r="Z248" s="56"/>
      <c r="AA248" s="57"/>
    </row>
    <row r="249" spans="22:27">
      <c r="V249" s="54"/>
      <c r="Y249" s="56"/>
      <c r="Z249" s="56"/>
      <c r="AA249" s="57"/>
    </row>
    <row r="250" spans="22:27">
      <c r="V250" s="54"/>
      <c r="Y250" s="56"/>
      <c r="Z250" s="56"/>
      <c r="AA250" s="57"/>
    </row>
    <row r="251" spans="22:27">
      <c r="V251" s="54"/>
      <c r="Y251" s="56"/>
      <c r="Z251" s="56"/>
      <c r="AA251" s="57"/>
    </row>
    <row r="252" spans="22:27">
      <c r="V252" s="54"/>
      <c r="Y252" s="56"/>
      <c r="Z252" s="56"/>
      <c r="AA252" s="57"/>
    </row>
    <row r="253" spans="22:27">
      <c r="V253" s="54"/>
      <c r="Y253" s="56"/>
      <c r="Z253" s="56"/>
      <c r="AA253" s="57"/>
    </row>
    <row r="254" spans="22:27">
      <c r="V254" s="54"/>
      <c r="Y254" s="56"/>
      <c r="Z254" s="56"/>
      <c r="AA254" s="57"/>
    </row>
    <row r="255" spans="22:27">
      <c r="V255" s="54"/>
      <c r="Y255" s="56"/>
      <c r="Z255" s="56"/>
      <c r="AA255" s="57"/>
    </row>
    <row r="256" spans="22:27">
      <c r="V256" s="54"/>
      <c r="Y256" s="56"/>
      <c r="Z256" s="56"/>
      <c r="AA256" s="57"/>
    </row>
    <row r="257" spans="22:27">
      <c r="V257" s="54"/>
      <c r="Y257" s="56"/>
      <c r="Z257" s="56"/>
      <c r="AA257" s="57"/>
    </row>
    <row r="258" spans="22:27">
      <c r="V258" s="54"/>
      <c r="Y258" s="56"/>
      <c r="Z258" s="56"/>
      <c r="AA258" s="57"/>
    </row>
    <row r="259" spans="22:27">
      <c r="V259" s="54"/>
      <c r="Y259" s="56"/>
      <c r="Z259" s="56"/>
      <c r="AA259" s="57"/>
    </row>
    <row r="260" spans="22:27">
      <c r="V260" s="54"/>
      <c r="Y260" s="56"/>
      <c r="Z260" s="56"/>
      <c r="AA260" s="57"/>
    </row>
    <row r="261" spans="22:27">
      <c r="V261" s="54"/>
      <c r="Y261" s="56"/>
      <c r="Z261" s="56"/>
      <c r="AA261" s="57"/>
    </row>
    <row r="262" spans="22:27">
      <c r="V262" s="54"/>
      <c r="Y262" s="56"/>
      <c r="Z262" s="56"/>
      <c r="AA262" s="57"/>
    </row>
    <row r="263" spans="22:27">
      <c r="V263" s="54"/>
      <c r="Y263" s="56"/>
      <c r="Z263" s="56"/>
      <c r="AA263" s="57"/>
    </row>
    <row r="264" spans="22:27">
      <c r="V264" s="54"/>
      <c r="Y264" s="56"/>
      <c r="Z264" s="56"/>
      <c r="AA264" s="57"/>
    </row>
    <row r="265" spans="22:27">
      <c r="V265" s="54"/>
      <c r="Y265" s="56"/>
      <c r="Z265" s="56"/>
      <c r="AA265" s="57"/>
    </row>
    <row r="266" spans="22:27">
      <c r="V266" s="54"/>
      <c r="Y266" s="56"/>
      <c r="Z266" s="56"/>
      <c r="AA266" s="57"/>
    </row>
    <row r="267" spans="22:27">
      <c r="V267" s="54"/>
      <c r="Y267" s="56"/>
      <c r="Z267" s="56"/>
      <c r="AA267" s="57"/>
    </row>
    <row r="268" spans="22:27">
      <c r="V268" s="54"/>
      <c r="Y268" s="56"/>
      <c r="Z268" s="56"/>
      <c r="AA268" s="57"/>
    </row>
    <row r="269" spans="22:27">
      <c r="V269" s="54"/>
      <c r="Y269" s="56"/>
      <c r="Z269" s="56"/>
      <c r="AA269" s="57"/>
    </row>
    <row r="270" spans="22:27">
      <c r="V270" s="54"/>
      <c r="Y270" s="56"/>
      <c r="Z270" s="56"/>
      <c r="AA270" s="57"/>
    </row>
    <row r="271" spans="22:27">
      <c r="V271" s="54"/>
      <c r="Y271" s="56"/>
      <c r="Z271" s="56"/>
      <c r="AA271" s="57"/>
    </row>
    <row r="272" spans="22:27">
      <c r="V272" s="54"/>
      <c r="Y272" s="56"/>
      <c r="Z272" s="56"/>
      <c r="AA272" s="57"/>
    </row>
    <row r="273" spans="22:27">
      <c r="V273" s="54"/>
      <c r="Y273" s="56"/>
      <c r="Z273" s="56"/>
      <c r="AA273" s="57"/>
    </row>
    <row r="274" spans="22:27">
      <c r="V274" s="54"/>
      <c r="Y274" s="56"/>
      <c r="Z274" s="56"/>
      <c r="AA274" s="57"/>
    </row>
    <row r="275" spans="22:27">
      <c r="V275" s="54"/>
      <c r="Y275" s="56"/>
      <c r="Z275" s="56"/>
      <c r="AA275" s="57"/>
    </row>
    <row r="276" spans="22:27">
      <c r="V276" s="54"/>
      <c r="Y276" s="56"/>
      <c r="Z276" s="56"/>
      <c r="AA276" s="57"/>
    </row>
    <row r="277" spans="22:27">
      <c r="V277" s="54"/>
      <c r="Y277" s="56"/>
      <c r="Z277" s="56"/>
      <c r="AA277" s="57"/>
    </row>
    <row r="278" spans="22:27">
      <c r="V278" s="54"/>
      <c r="Y278" s="56"/>
      <c r="Z278" s="56"/>
      <c r="AA278" s="57"/>
    </row>
    <row r="279" spans="22:27">
      <c r="V279" s="54"/>
      <c r="Y279" s="56"/>
      <c r="Z279" s="56"/>
      <c r="AA279" s="57"/>
    </row>
    <row r="280" spans="22:27">
      <c r="V280" s="54"/>
      <c r="Y280" s="56"/>
      <c r="Z280" s="56"/>
      <c r="AA280" s="57"/>
    </row>
    <row r="281" spans="22:27">
      <c r="V281" s="54"/>
      <c r="Y281" s="56"/>
      <c r="Z281" s="56"/>
      <c r="AA281" s="57"/>
    </row>
    <row r="282" spans="22:27">
      <c r="V282" s="54"/>
      <c r="Y282" s="56"/>
      <c r="Z282" s="56"/>
      <c r="AA282" s="57"/>
    </row>
    <row r="283" spans="22:27">
      <c r="V283" s="54"/>
      <c r="Y283" s="56"/>
      <c r="Z283" s="56"/>
      <c r="AA283" s="57"/>
    </row>
    <row r="284" spans="22:27">
      <c r="V284" s="54"/>
      <c r="Y284" s="56"/>
      <c r="Z284" s="56"/>
      <c r="AA284" s="57"/>
    </row>
    <row r="285" spans="22:27">
      <c r="V285" s="54"/>
      <c r="Y285" s="56"/>
      <c r="Z285" s="56"/>
      <c r="AA285" s="57"/>
    </row>
    <row r="286" spans="22:27">
      <c r="V286" s="54"/>
      <c r="Y286" s="56"/>
      <c r="Z286" s="56"/>
      <c r="AA286" s="57"/>
    </row>
    <row r="287" spans="22:27">
      <c r="V287" s="54"/>
      <c r="Y287" s="56"/>
      <c r="Z287" s="56"/>
      <c r="AA287" s="57"/>
    </row>
    <row r="288" spans="22:27">
      <c r="V288" s="54"/>
      <c r="Y288" s="56"/>
      <c r="Z288" s="56"/>
      <c r="AA288" s="57"/>
    </row>
    <row r="289" spans="22:27">
      <c r="V289" s="54"/>
      <c r="Y289" s="56"/>
      <c r="Z289" s="56"/>
      <c r="AA289" s="57"/>
    </row>
    <row r="290" spans="22:27">
      <c r="V290" s="54"/>
      <c r="Y290" s="56"/>
      <c r="Z290" s="56"/>
      <c r="AA290" s="57"/>
    </row>
    <row r="291" spans="22:27">
      <c r="V291" s="54"/>
      <c r="Y291" s="56"/>
      <c r="Z291" s="56"/>
      <c r="AA291" s="57"/>
    </row>
    <row r="292" spans="22:27">
      <c r="V292" s="54"/>
      <c r="Y292" s="56"/>
      <c r="Z292" s="56"/>
      <c r="AA292" s="57"/>
    </row>
    <row r="293" spans="22:27">
      <c r="V293" s="54"/>
      <c r="Y293" s="56"/>
      <c r="Z293" s="56"/>
      <c r="AA293" s="57"/>
    </row>
    <row r="294" spans="22:27">
      <c r="V294" s="54"/>
      <c r="Y294" s="56"/>
      <c r="Z294" s="56"/>
      <c r="AA294" s="57"/>
    </row>
    <row r="295" spans="22:27">
      <c r="V295" s="54"/>
      <c r="Y295" s="56"/>
      <c r="Z295" s="56"/>
      <c r="AA295" s="57"/>
    </row>
    <row r="296" spans="22:27">
      <c r="V296" s="54"/>
      <c r="Y296" s="56"/>
      <c r="Z296" s="56"/>
      <c r="AA296" s="57"/>
    </row>
    <row r="297" spans="22:27">
      <c r="V297" s="54"/>
      <c r="Y297" s="56"/>
      <c r="Z297" s="56"/>
      <c r="AA297" s="57"/>
    </row>
    <row r="298" spans="22:27">
      <c r="V298" s="54"/>
      <c r="Y298" s="56"/>
      <c r="Z298" s="56"/>
      <c r="AA298" s="57"/>
    </row>
    <row r="299" spans="22:27">
      <c r="V299" s="54"/>
      <c r="Y299" s="56"/>
      <c r="Z299" s="56"/>
      <c r="AA299" s="57"/>
    </row>
    <row r="300" spans="22:27">
      <c r="V300" s="54"/>
      <c r="Y300" s="56"/>
      <c r="Z300" s="56"/>
      <c r="AA300" s="57"/>
    </row>
    <row r="301" spans="22:27">
      <c r="V301" s="54"/>
      <c r="Y301" s="56"/>
      <c r="Z301" s="56"/>
      <c r="AA301" s="57"/>
    </row>
    <row r="302" spans="22:27">
      <c r="V302" s="54"/>
      <c r="Y302" s="56"/>
      <c r="Z302" s="56"/>
      <c r="AA302" s="57"/>
    </row>
    <row r="303" spans="22:27">
      <c r="V303" s="54"/>
      <c r="Y303" s="56"/>
      <c r="Z303" s="56"/>
      <c r="AA303" s="57"/>
    </row>
    <row r="304" spans="22:27">
      <c r="V304" s="54"/>
      <c r="Y304" s="56"/>
      <c r="Z304" s="56"/>
      <c r="AA304" s="57"/>
    </row>
    <row r="305" spans="22:27">
      <c r="V305" s="54"/>
      <c r="Y305" s="56"/>
      <c r="Z305" s="56"/>
      <c r="AA305" s="57"/>
    </row>
    <row r="306" spans="22:27">
      <c r="V306" s="54"/>
      <c r="Y306" s="56"/>
      <c r="Z306" s="56"/>
      <c r="AA306" s="57"/>
    </row>
    <row r="307" spans="22:27">
      <c r="V307" s="54"/>
      <c r="Y307" s="56"/>
      <c r="Z307" s="56"/>
      <c r="AA307" s="57"/>
    </row>
    <row r="308" spans="22:27">
      <c r="V308" s="54"/>
      <c r="Y308" s="56"/>
      <c r="Z308" s="56"/>
      <c r="AA308" s="57"/>
    </row>
    <row r="309" spans="22:27">
      <c r="V309" s="54"/>
      <c r="Y309" s="56"/>
      <c r="Z309" s="56"/>
      <c r="AA309" s="57"/>
    </row>
    <row r="310" spans="22:27">
      <c r="V310" s="54"/>
      <c r="Y310" s="56"/>
      <c r="Z310" s="56"/>
      <c r="AA310" s="57"/>
    </row>
    <row r="311" spans="22:27">
      <c r="V311" s="54"/>
      <c r="Y311" s="56"/>
      <c r="Z311" s="56"/>
      <c r="AA311" s="57"/>
    </row>
    <row r="312" spans="22:27">
      <c r="V312" s="54"/>
      <c r="Y312" s="56"/>
      <c r="Z312" s="56"/>
      <c r="AA312" s="57"/>
    </row>
    <row r="313" spans="22:27">
      <c r="V313" s="54"/>
      <c r="Y313" s="56"/>
      <c r="Z313" s="56"/>
      <c r="AA313" s="57"/>
    </row>
    <row r="314" spans="22:27">
      <c r="V314" s="54"/>
      <c r="Y314" s="56"/>
      <c r="Z314" s="56"/>
      <c r="AA314" s="57"/>
    </row>
    <row r="315" spans="22:27">
      <c r="V315" s="54"/>
      <c r="Y315" s="56"/>
      <c r="Z315" s="56"/>
      <c r="AA315" s="57"/>
    </row>
    <row r="316" spans="22:27">
      <c r="V316" s="54"/>
      <c r="Y316" s="56"/>
      <c r="Z316" s="56"/>
      <c r="AA316" s="57"/>
    </row>
    <row r="317" spans="22:27">
      <c r="V317" s="54"/>
      <c r="Y317" s="56"/>
      <c r="Z317" s="56"/>
      <c r="AA317" s="57"/>
    </row>
    <row r="318" spans="22:27">
      <c r="V318" s="54"/>
      <c r="Y318" s="56"/>
      <c r="Z318" s="56"/>
      <c r="AA318" s="57"/>
    </row>
    <row r="319" spans="22:27">
      <c r="V319" s="54"/>
      <c r="Y319" s="56"/>
      <c r="Z319" s="56"/>
      <c r="AA319" s="57"/>
    </row>
    <row r="320" spans="22:27">
      <c r="V320" s="54"/>
      <c r="Y320" s="56"/>
      <c r="Z320" s="56"/>
      <c r="AA320" s="57"/>
    </row>
    <row r="321" spans="22:27">
      <c r="V321" s="54"/>
      <c r="Y321" s="56"/>
      <c r="Z321" s="56"/>
      <c r="AA321" s="57"/>
    </row>
    <row r="322" spans="22:27">
      <c r="V322" s="54"/>
      <c r="Y322" s="56"/>
      <c r="Z322" s="56"/>
      <c r="AA322" s="57"/>
    </row>
    <row r="323" spans="22:27">
      <c r="V323" s="54"/>
      <c r="Y323" s="56"/>
      <c r="Z323" s="56"/>
      <c r="AA323" s="57"/>
    </row>
    <row r="324" spans="22:27">
      <c r="V324" s="54"/>
      <c r="Y324" s="56"/>
      <c r="Z324" s="56"/>
      <c r="AA324" s="57"/>
    </row>
    <row r="325" spans="22:27">
      <c r="V325" s="54"/>
      <c r="Y325" s="56"/>
      <c r="Z325" s="56"/>
      <c r="AA325" s="57"/>
    </row>
    <row r="326" spans="22:27">
      <c r="V326" s="54"/>
      <c r="Y326" s="56"/>
      <c r="Z326" s="56"/>
      <c r="AA326" s="57"/>
    </row>
    <row r="327" spans="22:27">
      <c r="V327" s="54"/>
      <c r="Y327" s="56"/>
      <c r="Z327" s="56"/>
      <c r="AA327" s="57"/>
    </row>
    <row r="328" spans="22:27">
      <c r="V328" s="54"/>
      <c r="Y328" s="56"/>
      <c r="Z328" s="56"/>
      <c r="AA328" s="57"/>
    </row>
    <row r="329" spans="22:27">
      <c r="V329" s="54"/>
      <c r="Y329" s="56"/>
      <c r="Z329" s="56"/>
      <c r="AA329" s="57"/>
    </row>
    <row r="330" spans="22:27">
      <c r="V330" s="54"/>
      <c r="Y330" s="56"/>
      <c r="Z330" s="56"/>
      <c r="AA330" s="57"/>
    </row>
    <row r="331" spans="22:27">
      <c r="V331" s="54"/>
      <c r="Y331" s="56"/>
      <c r="Z331" s="56"/>
      <c r="AA331" s="57"/>
    </row>
    <row r="332" spans="22:27">
      <c r="V332" s="54"/>
      <c r="Y332" s="56"/>
      <c r="Z332" s="56"/>
      <c r="AA332" s="57"/>
    </row>
    <row r="333" spans="22:27">
      <c r="V333" s="54"/>
      <c r="Y333" s="56"/>
      <c r="Z333" s="56"/>
      <c r="AA333" s="57"/>
    </row>
    <row r="334" spans="22:27">
      <c r="V334" s="54"/>
      <c r="Y334" s="56"/>
      <c r="Z334" s="56"/>
      <c r="AA334" s="57"/>
    </row>
    <row r="335" spans="22:27">
      <c r="V335" s="54"/>
      <c r="Y335" s="56"/>
      <c r="Z335" s="56"/>
      <c r="AA335" s="57"/>
    </row>
    <row r="336" spans="22:27">
      <c r="V336" s="54"/>
      <c r="Y336" s="56"/>
      <c r="Z336" s="56"/>
      <c r="AA336" s="57"/>
    </row>
    <row r="337" spans="22:27">
      <c r="V337" s="54"/>
      <c r="Y337" s="56"/>
      <c r="Z337" s="56"/>
      <c r="AA337" s="57"/>
    </row>
    <row r="338" spans="22:27">
      <c r="V338" s="54"/>
      <c r="Y338" s="56"/>
      <c r="Z338" s="56"/>
      <c r="AA338" s="57"/>
    </row>
    <row r="339" spans="22:27">
      <c r="V339" s="54"/>
      <c r="Y339" s="56"/>
      <c r="Z339" s="56"/>
      <c r="AA339" s="57"/>
    </row>
    <row r="340" spans="22:27">
      <c r="V340" s="54"/>
      <c r="Y340" s="56"/>
      <c r="Z340" s="56"/>
      <c r="AA340" s="57"/>
    </row>
    <row r="341" spans="22:27">
      <c r="V341" s="54"/>
      <c r="Y341" s="56"/>
      <c r="Z341" s="56"/>
      <c r="AA341" s="57"/>
    </row>
    <row r="342" spans="22:27">
      <c r="V342" s="54"/>
      <c r="Y342" s="56"/>
      <c r="Z342" s="56"/>
      <c r="AA342" s="57"/>
    </row>
    <row r="343" spans="22:27">
      <c r="V343" s="54"/>
      <c r="Y343" s="56"/>
      <c r="Z343" s="56"/>
      <c r="AA343" s="57"/>
    </row>
    <row r="344" spans="22:27">
      <c r="V344" s="54"/>
      <c r="Y344" s="56"/>
      <c r="Z344" s="56"/>
      <c r="AA344" s="57"/>
    </row>
    <row r="345" spans="22:27">
      <c r="V345" s="54"/>
      <c r="Y345" s="56"/>
      <c r="Z345" s="56"/>
      <c r="AA345" s="57"/>
    </row>
    <row r="346" spans="22:27">
      <c r="V346" s="54"/>
      <c r="Y346" s="56"/>
      <c r="Z346" s="56"/>
      <c r="AA346" s="57"/>
    </row>
    <row r="347" spans="22:27">
      <c r="V347" s="54"/>
      <c r="Y347" s="56"/>
      <c r="Z347" s="56"/>
      <c r="AA347" s="57"/>
    </row>
    <row r="348" spans="22:27">
      <c r="V348" s="54"/>
      <c r="Y348" s="56"/>
      <c r="Z348" s="56"/>
      <c r="AA348" s="57"/>
    </row>
    <row r="349" spans="22:27">
      <c r="V349" s="54"/>
      <c r="Y349" s="56"/>
      <c r="Z349" s="56"/>
      <c r="AA349" s="57"/>
    </row>
    <row r="350" spans="22:27">
      <c r="V350" s="54"/>
      <c r="Y350" s="56"/>
      <c r="Z350" s="56"/>
      <c r="AA350" s="57"/>
    </row>
    <row r="351" spans="22:27">
      <c r="V351" s="54"/>
      <c r="Y351" s="56"/>
      <c r="Z351" s="56"/>
      <c r="AA351" s="57"/>
    </row>
    <row r="352" spans="22:27">
      <c r="V352" s="54"/>
      <c r="Y352" s="56"/>
      <c r="Z352" s="56"/>
      <c r="AA352" s="57"/>
    </row>
    <row r="353" spans="22:27">
      <c r="V353" s="54"/>
      <c r="Y353" s="56"/>
      <c r="Z353" s="56"/>
      <c r="AA353" s="57"/>
    </row>
    <row r="354" spans="22:27">
      <c r="V354" s="54"/>
      <c r="Y354" s="56"/>
      <c r="Z354" s="56"/>
      <c r="AA354" s="57"/>
    </row>
    <row r="355" spans="22:27">
      <c r="V355" s="54"/>
      <c r="Y355" s="56"/>
      <c r="Z355" s="56"/>
      <c r="AA355" s="57"/>
    </row>
    <row r="356" spans="22:27">
      <c r="V356" s="54"/>
      <c r="Y356" s="56"/>
      <c r="Z356" s="56"/>
      <c r="AA356" s="57"/>
    </row>
    <row r="357" spans="22:27">
      <c r="V357" s="54"/>
      <c r="Y357" s="56"/>
      <c r="Z357" s="56"/>
      <c r="AA357" s="57"/>
    </row>
    <row r="358" spans="22:27">
      <c r="V358" s="54"/>
      <c r="Y358" s="56"/>
      <c r="Z358" s="56"/>
      <c r="AA358" s="57"/>
    </row>
    <row r="359" spans="22:27">
      <c r="V359" s="54"/>
      <c r="Y359" s="56"/>
      <c r="Z359" s="56"/>
      <c r="AA359" s="57"/>
    </row>
    <row r="360" spans="22:27">
      <c r="V360" s="54"/>
      <c r="Y360" s="56"/>
      <c r="Z360" s="56"/>
      <c r="AA360" s="57"/>
    </row>
    <row r="361" spans="22:27">
      <c r="V361" s="54"/>
      <c r="Y361" s="56"/>
      <c r="Z361" s="56"/>
      <c r="AA361" s="57"/>
    </row>
    <row r="362" spans="22:27">
      <c r="V362" s="54"/>
      <c r="Y362" s="56"/>
      <c r="Z362" s="56"/>
      <c r="AA362" s="57"/>
    </row>
    <row r="363" spans="22:27">
      <c r="V363" s="54"/>
      <c r="Y363" s="56"/>
      <c r="Z363" s="56"/>
      <c r="AA363" s="57"/>
    </row>
    <row r="364" spans="22:27">
      <c r="V364" s="54"/>
      <c r="Y364" s="56"/>
      <c r="Z364" s="56"/>
      <c r="AA364" s="57"/>
    </row>
    <row r="365" spans="22:27">
      <c r="V365" s="54"/>
      <c r="Y365" s="56"/>
      <c r="Z365" s="56"/>
      <c r="AA365" s="57"/>
    </row>
    <row r="366" spans="22:27">
      <c r="V366" s="54"/>
      <c r="Y366" s="56"/>
      <c r="Z366" s="56"/>
      <c r="AA366" s="57"/>
    </row>
    <row r="367" spans="22:27">
      <c r="V367" s="54"/>
      <c r="Y367" s="56"/>
      <c r="Z367" s="56"/>
      <c r="AA367" s="57"/>
    </row>
    <row r="368" spans="22:27">
      <c r="V368" s="54"/>
      <c r="Y368" s="56"/>
      <c r="Z368" s="56"/>
      <c r="AA368" s="57"/>
    </row>
    <row r="369" spans="22:27">
      <c r="V369" s="54"/>
      <c r="Y369" s="56"/>
      <c r="Z369" s="56"/>
      <c r="AA369" s="57"/>
    </row>
    <row r="370" spans="22:27">
      <c r="V370" s="54"/>
      <c r="Y370" s="56"/>
      <c r="Z370" s="56"/>
      <c r="AA370" s="57"/>
    </row>
    <row r="371" spans="22:27">
      <c r="V371" s="54"/>
      <c r="Y371" s="56"/>
      <c r="Z371" s="56"/>
      <c r="AA371" s="57"/>
    </row>
    <row r="372" spans="22:27">
      <c r="V372" s="54"/>
      <c r="Y372" s="56"/>
      <c r="Z372" s="56"/>
      <c r="AA372" s="57"/>
    </row>
    <row r="373" spans="22:27">
      <c r="V373" s="54"/>
      <c r="Y373" s="56"/>
      <c r="Z373" s="56"/>
      <c r="AA373" s="57"/>
    </row>
    <row r="374" spans="22:27">
      <c r="V374" s="54"/>
      <c r="Y374" s="56"/>
      <c r="Z374" s="56"/>
      <c r="AA374" s="57"/>
    </row>
    <row r="375" spans="22:27">
      <c r="V375" s="54"/>
      <c r="Y375" s="56"/>
      <c r="Z375" s="56"/>
      <c r="AA375" s="57"/>
    </row>
    <row r="376" spans="22:27">
      <c r="V376" s="54"/>
      <c r="Y376" s="56"/>
      <c r="Z376" s="56"/>
      <c r="AA376" s="57"/>
    </row>
    <row r="377" spans="22:27">
      <c r="V377" s="54"/>
      <c r="Y377" s="56"/>
      <c r="Z377" s="56"/>
      <c r="AA377" s="57"/>
    </row>
    <row r="378" spans="22:27">
      <c r="V378" s="54"/>
      <c r="Y378" s="56"/>
      <c r="Z378" s="56"/>
      <c r="AA378" s="57"/>
    </row>
    <row r="379" spans="22:27">
      <c r="V379" s="54"/>
      <c r="Y379" s="56"/>
      <c r="Z379" s="56"/>
      <c r="AA379" s="57"/>
    </row>
    <row r="380" spans="22:27">
      <c r="V380" s="54"/>
      <c r="Y380" s="56"/>
      <c r="Z380" s="56"/>
      <c r="AA380" s="57"/>
    </row>
    <row r="381" spans="22:27">
      <c r="V381" s="54"/>
      <c r="Y381" s="56"/>
      <c r="Z381" s="56"/>
      <c r="AA381" s="57"/>
    </row>
    <row r="382" spans="22:27">
      <c r="V382" s="54"/>
      <c r="Y382" s="56"/>
      <c r="Z382" s="56"/>
      <c r="AA382" s="57"/>
    </row>
    <row r="383" spans="22:27">
      <c r="V383" s="54"/>
      <c r="Y383" s="56"/>
      <c r="Z383" s="56"/>
      <c r="AA383" s="57"/>
    </row>
    <row r="384" spans="22:27">
      <c r="V384" s="54"/>
      <c r="Y384" s="56"/>
      <c r="Z384" s="56"/>
      <c r="AA384" s="57"/>
    </row>
    <row r="385" spans="22:27">
      <c r="V385" s="54"/>
      <c r="Y385" s="56"/>
      <c r="Z385" s="56"/>
      <c r="AA385" s="57"/>
    </row>
    <row r="386" spans="22:27">
      <c r="V386" s="54"/>
      <c r="Y386" s="56"/>
      <c r="Z386" s="56"/>
      <c r="AA386" s="57"/>
    </row>
    <row r="387" spans="22:27">
      <c r="V387" s="54"/>
      <c r="Y387" s="56"/>
      <c r="Z387" s="56"/>
      <c r="AA387" s="57"/>
    </row>
    <row r="388" spans="22:27">
      <c r="V388" s="54"/>
      <c r="Y388" s="56"/>
      <c r="Z388" s="56"/>
      <c r="AA388" s="57"/>
    </row>
    <row r="389" spans="22:27">
      <c r="V389" s="54"/>
      <c r="Y389" s="56"/>
      <c r="Z389" s="56"/>
      <c r="AA389" s="57"/>
    </row>
    <row r="390" spans="22:27">
      <c r="V390" s="54"/>
      <c r="Y390" s="56"/>
      <c r="Z390" s="56"/>
      <c r="AA390" s="57"/>
    </row>
    <row r="391" spans="22:27">
      <c r="V391" s="54"/>
      <c r="Y391" s="56"/>
      <c r="Z391" s="56"/>
      <c r="AA391" s="57"/>
    </row>
    <row r="392" spans="22:27">
      <c r="V392" s="54"/>
      <c r="Y392" s="56"/>
      <c r="Z392" s="56"/>
      <c r="AA392" s="57"/>
    </row>
    <row r="393" spans="22:27">
      <c r="V393" s="54"/>
      <c r="Y393" s="56"/>
      <c r="Z393" s="56"/>
      <c r="AA393" s="57"/>
    </row>
    <row r="394" spans="22:27">
      <c r="V394" s="54"/>
      <c r="Y394" s="56"/>
      <c r="Z394" s="56"/>
      <c r="AA394" s="57"/>
    </row>
    <row r="395" spans="22:27">
      <c r="V395" s="54"/>
      <c r="Y395" s="56"/>
      <c r="Z395" s="56"/>
      <c r="AA395" s="57"/>
    </row>
    <row r="396" spans="22:27">
      <c r="V396" s="54"/>
      <c r="Y396" s="56"/>
      <c r="Z396" s="56"/>
      <c r="AA396" s="57"/>
    </row>
    <row r="397" spans="22:27">
      <c r="V397" s="54"/>
      <c r="Y397" s="56"/>
      <c r="Z397" s="56"/>
      <c r="AA397" s="57"/>
    </row>
    <row r="398" spans="22:27">
      <c r="V398" s="54"/>
      <c r="Y398" s="56"/>
      <c r="Z398" s="56"/>
      <c r="AA398" s="57"/>
    </row>
    <row r="399" spans="22:27">
      <c r="V399" s="54"/>
      <c r="Y399" s="56"/>
      <c r="Z399" s="56"/>
      <c r="AA399" s="57"/>
    </row>
    <row r="400" spans="22:27">
      <c r="V400" s="54"/>
      <c r="Y400" s="56"/>
      <c r="Z400" s="56"/>
      <c r="AA400" s="57"/>
    </row>
    <row r="405" spans="10:16">
      <c r="J405" s="58"/>
      <c r="K405" s="58"/>
      <c r="L405" s="58"/>
      <c r="M405" s="58"/>
      <c r="N405" s="58"/>
      <c r="O405" s="58"/>
      <c r="P405" s="58"/>
    </row>
    <row r="406" spans="10:16">
      <c r="J406" s="58"/>
      <c r="K406" s="58"/>
      <c r="L406" s="58"/>
      <c r="M406" s="58"/>
      <c r="N406" s="58"/>
      <c r="O406" s="58"/>
      <c r="P406" s="58"/>
    </row>
    <row r="407" spans="10:16">
      <c r="J407" s="58"/>
      <c r="K407" s="58"/>
      <c r="L407" s="58"/>
      <c r="M407" s="58"/>
      <c r="N407" s="58"/>
      <c r="O407" s="58"/>
      <c r="P407" s="58"/>
    </row>
    <row r="408" spans="10:16">
      <c r="J408" s="58"/>
      <c r="K408" s="58"/>
      <c r="L408" s="58"/>
      <c r="M408" s="58"/>
      <c r="N408" s="58"/>
      <c r="O408" s="58"/>
      <c r="P408" s="58"/>
    </row>
    <row r="409" spans="10:16">
      <c r="J409" s="58"/>
      <c r="K409" s="58"/>
      <c r="L409" s="58"/>
      <c r="M409" s="58"/>
      <c r="N409" s="58"/>
      <c r="O409" s="58"/>
      <c r="P409" s="58"/>
    </row>
    <row r="410" spans="10:16">
      <c r="J410" s="58"/>
      <c r="K410" s="58"/>
      <c r="L410" s="58"/>
      <c r="M410" s="58"/>
      <c r="N410" s="58"/>
      <c r="O410" s="58"/>
      <c r="P410" s="58"/>
    </row>
    <row r="411" spans="10:16">
      <c r="J411" s="58"/>
      <c r="K411" s="58"/>
      <c r="L411" s="58"/>
      <c r="M411" s="58"/>
      <c r="N411" s="58"/>
      <c r="O411" s="58"/>
      <c r="P411" s="58"/>
    </row>
    <row r="412" spans="10:16">
      <c r="J412" s="58"/>
      <c r="K412" s="58"/>
      <c r="L412" s="58"/>
      <c r="M412" s="58"/>
      <c r="N412" s="58"/>
      <c r="O412" s="58"/>
      <c r="P412" s="58"/>
    </row>
    <row r="413" spans="10:16">
      <c r="J413" s="58"/>
      <c r="K413" s="58"/>
      <c r="L413" s="58"/>
      <c r="M413" s="58"/>
      <c r="N413" s="58"/>
      <c r="O413" s="58"/>
      <c r="P413" s="58"/>
    </row>
    <row r="414" spans="10:16">
      <c r="J414" s="58"/>
      <c r="K414" s="58"/>
      <c r="L414" s="58"/>
      <c r="M414" s="58"/>
      <c r="N414" s="58"/>
      <c r="O414" s="58"/>
      <c r="P414" s="58"/>
    </row>
    <row r="415" spans="10:16">
      <c r="J415" s="58"/>
      <c r="K415" s="58"/>
      <c r="L415" s="58"/>
      <c r="M415" s="58"/>
      <c r="N415" s="58"/>
      <c r="O415" s="58"/>
      <c r="P415" s="58"/>
    </row>
    <row r="416" spans="10:16">
      <c r="J416" s="58"/>
      <c r="K416" s="58"/>
      <c r="L416" s="58"/>
      <c r="M416" s="58"/>
      <c r="N416" s="58"/>
      <c r="O416" s="58"/>
      <c r="P416" s="58"/>
    </row>
    <row r="417" spans="10:16">
      <c r="J417" s="58"/>
      <c r="K417" s="58"/>
      <c r="L417" s="58"/>
      <c r="M417" s="58"/>
      <c r="N417" s="58"/>
      <c r="O417" s="58"/>
      <c r="P417" s="58"/>
    </row>
    <row r="418" spans="10:16">
      <c r="J418" s="58"/>
      <c r="K418" s="58"/>
      <c r="L418" s="58"/>
      <c r="M418" s="58"/>
      <c r="N418" s="58"/>
      <c r="O418" s="58"/>
      <c r="P418" s="58"/>
    </row>
    <row r="419" spans="10:16">
      <c r="J419" s="58"/>
      <c r="K419" s="58"/>
      <c r="L419" s="58"/>
      <c r="M419" s="58"/>
      <c r="N419" s="58"/>
      <c r="O419" s="58"/>
      <c r="P419" s="58"/>
    </row>
    <row r="420" spans="10:16">
      <c r="J420" s="58"/>
      <c r="K420" s="58"/>
      <c r="L420" s="58"/>
      <c r="M420" s="58"/>
      <c r="N420" s="58"/>
      <c r="O420" s="58"/>
      <c r="P420" s="58"/>
    </row>
    <row r="421" spans="10:16">
      <c r="J421" s="58"/>
      <c r="K421" s="58"/>
      <c r="L421" s="58"/>
      <c r="M421" s="58"/>
      <c r="N421" s="58"/>
      <c r="O421" s="58"/>
      <c r="P421" s="58"/>
    </row>
    <row r="422" spans="10:16">
      <c r="J422" s="58"/>
      <c r="K422" s="58"/>
      <c r="L422" s="58"/>
      <c r="M422" s="58"/>
      <c r="N422" s="58"/>
      <c r="O422" s="58"/>
      <c r="P422" s="58"/>
    </row>
    <row r="423" spans="10:16">
      <c r="J423" s="58"/>
      <c r="K423" s="58"/>
      <c r="L423" s="58"/>
      <c r="M423" s="58"/>
      <c r="N423" s="58"/>
      <c r="O423" s="58"/>
      <c r="P423" s="58"/>
    </row>
    <row r="424" spans="10:16">
      <c r="J424" s="58"/>
      <c r="K424" s="58"/>
      <c r="L424" s="58"/>
      <c r="M424" s="58"/>
      <c r="N424" s="58"/>
      <c r="O424" s="58"/>
      <c r="P424" s="58"/>
    </row>
    <row r="425" spans="10:16">
      <c r="J425" s="58"/>
      <c r="K425" s="58"/>
      <c r="L425" s="58"/>
      <c r="M425" s="58"/>
      <c r="N425" s="58"/>
      <c r="O425" s="58"/>
      <c r="P425" s="58"/>
    </row>
    <row r="426" spans="10:16">
      <c r="J426" s="58"/>
      <c r="K426" s="58"/>
      <c r="L426" s="58"/>
      <c r="M426" s="58"/>
      <c r="N426" s="58"/>
      <c r="O426" s="58"/>
      <c r="P426" s="58"/>
    </row>
    <row r="427" spans="10:16">
      <c r="J427" s="58"/>
      <c r="K427" s="58"/>
      <c r="L427" s="58"/>
      <c r="M427" s="58"/>
      <c r="N427" s="58"/>
      <c r="O427" s="58"/>
      <c r="P427" s="58"/>
    </row>
  </sheetData>
  <mergeCells count="1">
    <mergeCell ref="B7:B9"/>
  </mergeCells>
  <pageMargins left="0.75" right="0.75" top="1" bottom="1" header="0" footer="0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3"/>
  <dimension ref="A1:AG405"/>
  <sheetViews>
    <sheetView showGridLines="0" showRowColHeaders="0" zoomScaleNormal="100" workbookViewId="0"/>
  </sheetViews>
  <sheetFormatPr baseColWidth="10" defaultRowHeight="12.75"/>
  <cols>
    <col min="1" max="1" width="2.7109375" customWidth="1"/>
    <col min="2" max="2" width="23.7109375" customWidth="1"/>
    <col min="3" max="3" width="1.28515625" customWidth="1"/>
    <col min="4" max="4" width="105.7109375" customWidth="1"/>
    <col min="5" max="5" width="13.7109375" style="50" customWidth="1"/>
    <col min="6" max="6" width="6.42578125" style="50" bestFit="1" customWidth="1"/>
    <col min="7" max="7" width="13.28515625" style="50" customWidth="1"/>
    <col min="8" max="12" width="11.5703125" style="50" bestFit="1" customWidth="1"/>
    <col min="13" max="13" width="9" style="50" bestFit="1" customWidth="1"/>
    <col min="14" max="14" width="9" style="50" customWidth="1"/>
    <col min="15" max="15" width="13.7109375" style="50" customWidth="1"/>
    <col min="16" max="22" width="13.7109375" style="55" customWidth="1"/>
    <col min="23" max="264" width="11.42578125" style="55"/>
    <col min="265" max="265" width="4.42578125" style="55" customWidth="1"/>
    <col min="266" max="266" width="13.28515625" style="55" customWidth="1"/>
    <col min="267" max="271" width="11.42578125" style="55"/>
    <col min="272" max="272" width="4.7109375" style="55" customWidth="1"/>
    <col min="273" max="520" width="11.42578125" style="55"/>
    <col min="521" max="521" width="4.42578125" style="55" customWidth="1"/>
    <col min="522" max="522" width="13.28515625" style="55" customWidth="1"/>
    <col min="523" max="527" width="11.42578125" style="55"/>
    <col min="528" max="528" width="4.7109375" style="55" customWidth="1"/>
    <col min="529" max="776" width="11.42578125" style="55"/>
    <col min="777" max="777" width="4.42578125" style="55" customWidth="1"/>
    <col min="778" max="778" width="13.28515625" style="55" customWidth="1"/>
    <col min="779" max="783" width="11.42578125" style="55"/>
    <col min="784" max="784" width="4.7109375" style="55" customWidth="1"/>
    <col min="785" max="1032" width="11.42578125" style="55"/>
    <col min="1033" max="1033" width="4.42578125" style="55" customWidth="1"/>
    <col min="1034" max="1034" width="13.28515625" style="55" customWidth="1"/>
    <col min="1035" max="1039" width="11.42578125" style="55"/>
    <col min="1040" max="1040" width="4.7109375" style="55" customWidth="1"/>
    <col min="1041" max="1288" width="11.42578125" style="55"/>
    <col min="1289" max="1289" width="4.42578125" style="55" customWidth="1"/>
    <col min="1290" max="1290" width="13.28515625" style="55" customWidth="1"/>
    <col min="1291" max="1295" width="11.42578125" style="55"/>
    <col min="1296" max="1296" width="4.7109375" style="55" customWidth="1"/>
    <col min="1297" max="1544" width="11.42578125" style="55"/>
    <col min="1545" max="1545" width="4.42578125" style="55" customWidth="1"/>
    <col min="1546" max="1546" width="13.28515625" style="55" customWidth="1"/>
    <col min="1547" max="1551" width="11.42578125" style="55"/>
    <col min="1552" max="1552" width="4.7109375" style="55" customWidth="1"/>
    <col min="1553" max="1800" width="11.42578125" style="55"/>
    <col min="1801" max="1801" width="4.42578125" style="55" customWidth="1"/>
    <col min="1802" max="1802" width="13.28515625" style="55" customWidth="1"/>
    <col min="1803" max="1807" width="11.42578125" style="55"/>
    <col min="1808" max="1808" width="4.7109375" style="55" customWidth="1"/>
    <col min="1809" max="2056" width="11.42578125" style="55"/>
    <col min="2057" max="2057" width="4.42578125" style="55" customWidth="1"/>
    <col min="2058" max="2058" width="13.28515625" style="55" customWidth="1"/>
    <col min="2059" max="2063" width="11.42578125" style="55"/>
    <col min="2064" max="2064" width="4.7109375" style="55" customWidth="1"/>
    <col min="2065" max="2312" width="11.42578125" style="55"/>
    <col min="2313" max="2313" width="4.42578125" style="55" customWidth="1"/>
    <col min="2314" max="2314" width="13.28515625" style="55" customWidth="1"/>
    <col min="2315" max="2319" width="11.42578125" style="55"/>
    <col min="2320" max="2320" width="4.7109375" style="55" customWidth="1"/>
    <col min="2321" max="2568" width="11.42578125" style="55"/>
    <col min="2569" max="2569" width="4.42578125" style="55" customWidth="1"/>
    <col min="2570" max="2570" width="13.28515625" style="55" customWidth="1"/>
    <col min="2571" max="2575" width="11.42578125" style="55"/>
    <col min="2576" max="2576" width="4.7109375" style="55" customWidth="1"/>
    <col min="2577" max="2824" width="11.42578125" style="55"/>
    <col min="2825" max="2825" width="4.42578125" style="55" customWidth="1"/>
    <col min="2826" max="2826" width="13.28515625" style="55" customWidth="1"/>
    <col min="2827" max="2831" width="11.42578125" style="55"/>
    <col min="2832" max="2832" width="4.7109375" style="55" customWidth="1"/>
    <col min="2833" max="3080" width="11.42578125" style="55"/>
    <col min="3081" max="3081" width="4.42578125" style="55" customWidth="1"/>
    <col min="3082" max="3082" width="13.28515625" style="55" customWidth="1"/>
    <col min="3083" max="3087" width="11.42578125" style="55"/>
    <col min="3088" max="3088" width="4.7109375" style="55" customWidth="1"/>
    <col min="3089" max="3336" width="11.42578125" style="55"/>
    <col min="3337" max="3337" width="4.42578125" style="55" customWidth="1"/>
    <col min="3338" max="3338" width="13.28515625" style="55" customWidth="1"/>
    <col min="3339" max="3343" width="11.42578125" style="55"/>
    <col min="3344" max="3344" width="4.7109375" style="55" customWidth="1"/>
    <col min="3345" max="3592" width="11.42578125" style="55"/>
    <col min="3593" max="3593" width="4.42578125" style="55" customWidth="1"/>
    <col min="3594" max="3594" width="13.28515625" style="55" customWidth="1"/>
    <col min="3595" max="3599" width="11.42578125" style="55"/>
    <col min="3600" max="3600" width="4.7109375" style="55" customWidth="1"/>
    <col min="3601" max="3848" width="11.42578125" style="55"/>
    <col min="3849" max="3849" width="4.42578125" style="55" customWidth="1"/>
    <col min="3850" max="3850" width="13.28515625" style="55" customWidth="1"/>
    <col min="3851" max="3855" width="11.42578125" style="55"/>
    <col min="3856" max="3856" width="4.7109375" style="55" customWidth="1"/>
    <col min="3857" max="4104" width="11.42578125" style="55"/>
    <col min="4105" max="4105" width="4.42578125" style="55" customWidth="1"/>
    <col min="4106" max="4106" width="13.28515625" style="55" customWidth="1"/>
    <col min="4107" max="4111" width="11.42578125" style="55"/>
    <col min="4112" max="4112" width="4.7109375" style="55" customWidth="1"/>
    <col min="4113" max="4360" width="11.42578125" style="55"/>
    <col min="4361" max="4361" width="4.42578125" style="55" customWidth="1"/>
    <col min="4362" max="4362" width="13.28515625" style="55" customWidth="1"/>
    <col min="4363" max="4367" width="11.42578125" style="55"/>
    <col min="4368" max="4368" width="4.7109375" style="55" customWidth="1"/>
    <col min="4369" max="4616" width="11.42578125" style="55"/>
    <col min="4617" max="4617" width="4.42578125" style="55" customWidth="1"/>
    <col min="4618" max="4618" width="13.28515625" style="55" customWidth="1"/>
    <col min="4619" max="4623" width="11.42578125" style="55"/>
    <col min="4624" max="4624" width="4.7109375" style="55" customWidth="1"/>
    <col min="4625" max="4872" width="11.42578125" style="55"/>
    <col min="4873" max="4873" width="4.42578125" style="55" customWidth="1"/>
    <col min="4874" max="4874" width="13.28515625" style="55" customWidth="1"/>
    <col min="4875" max="4879" width="11.42578125" style="55"/>
    <col min="4880" max="4880" width="4.7109375" style="55" customWidth="1"/>
    <col min="4881" max="5128" width="11.42578125" style="55"/>
    <col min="5129" max="5129" width="4.42578125" style="55" customWidth="1"/>
    <col min="5130" max="5130" width="13.28515625" style="55" customWidth="1"/>
    <col min="5131" max="5135" width="11.42578125" style="55"/>
    <col min="5136" max="5136" width="4.7109375" style="55" customWidth="1"/>
    <col min="5137" max="5384" width="11.42578125" style="55"/>
    <col min="5385" max="5385" width="4.42578125" style="55" customWidth="1"/>
    <col min="5386" max="5386" width="13.28515625" style="55" customWidth="1"/>
    <col min="5387" max="5391" width="11.42578125" style="55"/>
    <col min="5392" max="5392" width="4.7109375" style="55" customWidth="1"/>
    <col min="5393" max="5640" width="11.42578125" style="55"/>
    <col min="5641" max="5641" width="4.42578125" style="55" customWidth="1"/>
    <col min="5642" max="5642" width="13.28515625" style="55" customWidth="1"/>
    <col min="5643" max="5647" width="11.42578125" style="55"/>
    <col min="5648" max="5648" width="4.7109375" style="55" customWidth="1"/>
    <col min="5649" max="5896" width="11.42578125" style="55"/>
    <col min="5897" max="5897" width="4.42578125" style="55" customWidth="1"/>
    <col min="5898" max="5898" width="13.28515625" style="55" customWidth="1"/>
    <col min="5899" max="5903" width="11.42578125" style="55"/>
    <col min="5904" max="5904" width="4.7109375" style="55" customWidth="1"/>
    <col min="5905" max="6152" width="11.42578125" style="55"/>
    <col min="6153" max="6153" width="4.42578125" style="55" customWidth="1"/>
    <col min="6154" max="6154" width="13.28515625" style="55" customWidth="1"/>
    <col min="6155" max="6159" width="11.42578125" style="55"/>
    <col min="6160" max="6160" width="4.7109375" style="55" customWidth="1"/>
    <col min="6161" max="6408" width="11.42578125" style="55"/>
    <col min="6409" max="6409" width="4.42578125" style="55" customWidth="1"/>
    <col min="6410" max="6410" width="13.28515625" style="55" customWidth="1"/>
    <col min="6411" max="6415" width="11.42578125" style="55"/>
    <col min="6416" max="6416" width="4.7109375" style="55" customWidth="1"/>
    <col min="6417" max="6664" width="11.42578125" style="55"/>
    <col min="6665" max="6665" width="4.42578125" style="55" customWidth="1"/>
    <col min="6666" max="6666" width="13.28515625" style="55" customWidth="1"/>
    <col min="6667" max="6671" width="11.42578125" style="55"/>
    <col min="6672" max="6672" width="4.7109375" style="55" customWidth="1"/>
    <col min="6673" max="6920" width="11.42578125" style="55"/>
    <col min="6921" max="6921" width="4.42578125" style="55" customWidth="1"/>
    <col min="6922" max="6922" width="13.28515625" style="55" customWidth="1"/>
    <col min="6923" max="6927" width="11.42578125" style="55"/>
    <col min="6928" max="6928" width="4.7109375" style="55" customWidth="1"/>
    <col min="6929" max="7176" width="11.42578125" style="55"/>
    <col min="7177" max="7177" width="4.42578125" style="55" customWidth="1"/>
    <col min="7178" max="7178" width="13.28515625" style="55" customWidth="1"/>
    <col min="7179" max="7183" width="11.42578125" style="55"/>
    <col min="7184" max="7184" width="4.7109375" style="55" customWidth="1"/>
    <col min="7185" max="7432" width="11.42578125" style="55"/>
    <col min="7433" max="7433" width="4.42578125" style="55" customWidth="1"/>
    <col min="7434" max="7434" width="13.28515625" style="55" customWidth="1"/>
    <col min="7435" max="7439" width="11.42578125" style="55"/>
    <col min="7440" max="7440" width="4.7109375" style="55" customWidth="1"/>
    <col min="7441" max="7688" width="11.42578125" style="55"/>
    <col min="7689" max="7689" width="4.42578125" style="55" customWidth="1"/>
    <col min="7690" max="7690" width="13.28515625" style="55" customWidth="1"/>
    <col min="7691" max="7695" width="11.42578125" style="55"/>
    <col min="7696" max="7696" width="4.7109375" style="55" customWidth="1"/>
    <col min="7697" max="7944" width="11.42578125" style="55"/>
    <col min="7945" max="7945" width="4.42578125" style="55" customWidth="1"/>
    <col min="7946" max="7946" width="13.28515625" style="55" customWidth="1"/>
    <col min="7947" max="7951" width="11.42578125" style="55"/>
    <col min="7952" max="7952" width="4.7109375" style="55" customWidth="1"/>
    <col min="7953" max="8200" width="11.42578125" style="55"/>
    <col min="8201" max="8201" width="4.42578125" style="55" customWidth="1"/>
    <col min="8202" max="8202" width="13.28515625" style="55" customWidth="1"/>
    <col min="8203" max="8207" width="11.42578125" style="55"/>
    <col min="8208" max="8208" width="4.7109375" style="55" customWidth="1"/>
    <col min="8209" max="8456" width="11.42578125" style="55"/>
    <col min="8457" max="8457" width="4.42578125" style="55" customWidth="1"/>
    <col min="8458" max="8458" width="13.28515625" style="55" customWidth="1"/>
    <col min="8459" max="8463" width="11.42578125" style="55"/>
    <col min="8464" max="8464" width="4.7109375" style="55" customWidth="1"/>
    <col min="8465" max="8712" width="11.42578125" style="55"/>
    <col min="8713" max="8713" width="4.42578125" style="55" customWidth="1"/>
    <col min="8714" max="8714" width="13.28515625" style="55" customWidth="1"/>
    <col min="8715" max="8719" width="11.42578125" style="55"/>
    <col min="8720" max="8720" width="4.7109375" style="55" customWidth="1"/>
    <col min="8721" max="8968" width="11.42578125" style="55"/>
    <col min="8969" max="8969" width="4.42578125" style="55" customWidth="1"/>
    <col min="8970" max="8970" width="13.28515625" style="55" customWidth="1"/>
    <col min="8971" max="8975" width="11.42578125" style="55"/>
    <col min="8976" max="8976" width="4.7109375" style="55" customWidth="1"/>
    <col min="8977" max="9224" width="11.42578125" style="55"/>
    <col min="9225" max="9225" width="4.42578125" style="55" customWidth="1"/>
    <col min="9226" max="9226" width="13.28515625" style="55" customWidth="1"/>
    <col min="9227" max="9231" width="11.42578125" style="55"/>
    <col min="9232" max="9232" width="4.7109375" style="55" customWidth="1"/>
    <col min="9233" max="9480" width="11.42578125" style="55"/>
    <col min="9481" max="9481" width="4.42578125" style="55" customWidth="1"/>
    <col min="9482" max="9482" width="13.28515625" style="55" customWidth="1"/>
    <col min="9483" max="9487" width="11.42578125" style="55"/>
    <col min="9488" max="9488" width="4.7109375" style="55" customWidth="1"/>
    <col min="9489" max="9736" width="11.42578125" style="55"/>
    <col min="9737" max="9737" width="4.42578125" style="55" customWidth="1"/>
    <col min="9738" max="9738" width="13.28515625" style="55" customWidth="1"/>
    <col min="9739" max="9743" width="11.42578125" style="55"/>
    <col min="9744" max="9744" width="4.7109375" style="55" customWidth="1"/>
    <col min="9745" max="9992" width="11.42578125" style="55"/>
    <col min="9993" max="9993" width="4.42578125" style="55" customWidth="1"/>
    <col min="9994" max="9994" width="13.28515625" style="55" customWidth="1"/>
    <col min="9995" max="9999" width="11.42578125" style="55"/>
    <col min="10000" max="10000" width="4.7109375" style="55" customWidth="1"/>
    <col min="10001" max="10248" width="11.42578125" style="55"/>
    <col min="10249" max="10249" width="4.42578125" style="55" customWidth="1"/>
    <col min="10250" max="10250" width="13.28515625" style="55" customWidth="1"/>
    <col min="10251" max="10255" width="11.42578125" style="55"/>
    <col min="10256" max="10256" width="4.7109375" style="55" customWidth="1"/>
    <col min="10257" max="10504" width="11.42578125" style="55"/>
    <col min="10505" max="10505" width="4.42578125" style="55" customWidth="1"/>
    <col min="10506" max="10506" width="13.28515625" style="55" customWidth="1"/>
    <col min="10507" max="10511" width="11.42578125" style="55"/>
    <col min="10512" max="10512" width="4.7109375" style="55" customWidth="1"/>
    <col min="10513" max="10760" width="11.42578125" style="55"/>
    <col min="10761" max="10761" width="4.42578125" style="55" customWidth="1"/>
    <col min="10762" max="10762" width="13.28515625" style="55" customWidth="1"/>
    <col min="10763" max="10767" width="11.42578125" style="55"/>
    <col min="10768" max="10768" width="4.7109375" style="55" customWidth="1"/>
    <col min="10769" max="11016" width="11.42578125" style="55"/>
    <col min="11017" max="11017" width="4.42578125" style="55" customWidth="1"/>
    <col min="11018" max="11018" width="13.28515625" style="55" customWidth="1"/>
    <col min="11019" max="11023" width="11.42578125" style="55"/>
    <col min="11024" max="11024" width="4.7109375" style="55" customWidth="1"/>
    <col min="11025" max="11272" width="11.42578125" style="55"/>
    <col min="11273" max="11273" width="4.42578125" style="55" customWidth="1"/>
    <col min="11274" max="11274" width="13.28515625" style="55" customWidth="1"/>
    <col min="11275" max="11279" width="11.42578125" style="55"/>
    <col min="11280" max="11280" width="4.7109375" style="55" customWidth="1"/>
    <col min="11281" max="11528" width="11.42578125" style="55"/>
    <col min="11529" max="11529" width="4.42578125" style="55" customWidth="1"/>
    <col min="11530" max="11530" width="13.28515625" style="55" customWidth="1"/>
    <col min="11531" max="11535" width="11.42578125" style="55"/>
    <col min="11536" max="11536" width="4.7109375" style="55" customWidth="1"/>
    <col min="11537" max="11784" width="11.42578125" style="55"/>
    <col min="11785" max="11785" width="4.42578125" style="55" customWidth="1"/>
    <col min="11786" max="11786" width="13.28515625" style="55" customWidth="1"/>
    <col min="11787" max="11791" width="11.42578125" style="55"/>
    <col min="11792" max="11792" width="4.7109375" style="55" customWidth="1"/>
    <col min="11793" max="12040" width="11.42578125" style="55"/>
    <col min="12041" max="12041" width="4.42578125" style="55" customWidth="1"/>
    <col min="12042" max="12042" width="13.28515625" style="55" customWidth="1"/>
    <col min="12043" max="12047" width="11.42578125" style="55"/>
    <col min="12048" max="12048" width="4.7109375" style="55" customWidth="1"/>
    <col min="12049" max="12296" width="11.42578125" style="55"/>
    <col min="12297" max="12297" width="4.42578125" style="55" customWidth="1"/>
    <col min="12298" max="12298" width="13.28515625" style="55" customWidth="1"/>
    <col min="12299" max="12303" width="11.42578125" style="55"/>
    <col min="12304" max="12304" width="4.7109375" style="55" customWidth="1"/>
    <col min="12305" max="12552" width="11.42578125" style="55"/>
    <col min="12553" max="12553" width="4.42578125" style="55" customWidth="1"/>
    <col min="12554" max="12554" width="13.28515625" style="55" customWidth="1"/>
    <col min="12555" max="12559" width="11.42578125" style="55"/>
    <col min="12560" max="12560" width="4.7109375" style="55" customWidth="1"/>
    <col min="12561" max="12808" width="11.42578125" style="55"/>
    <col min="12809" max="12809" width="4.42578125" style="55" customWidth="1"/>
    <col min="12810" max="12810" width="13.28515625" style="55" customWidth="1"/>
    <col min="12811" max="12815" width="11.42578125" style="55"/>
    <col min="12816" max="12816" width="4.7109375" style="55" customWidth="1"/>
    <col min="12817" max="13064" width="11.42578125" style="55"/>
    <col min="13065" max="13065" width="4.42578125" style="55" customWidth="1"/>
    <col min="13066" max="13066" width="13.28515625" style="55" customWidth="1"/>
    <col min="13067" max="13071" width="11.42578125" style="55"/>
    <col min="13072" max="13072" width="4.7109375" style="55" customWidth="1"/>
    <col min="13073" max="13320" width="11.42578125" style="55"/>
    <col min="13321" max="13321" width="4.42578125" style="55" customWidth="1"/>
    <col min="13322" max="13322" width="13.28515625" style="55" customWidth="1"/>
    <col min="13323" max="13327" width="11.42578125" style="55"/>
    <col min="13328" max="13328" width="4.7109375" style="55" customWidth="1"/>
    <col min="13329" max="13576" width="11.42578125" style="55"/>
    <col min="13577" max="13577" width="4.42578125" style="55" customWidth="1"/>
    <col min="13578" max="13578" width="13.28515625" style="55" customWidth="1"/>
    <col min="13579" max="13583" width="11.42578125" style="55"/>
    <col min="13584" max="13584" width="4.7109375" style="55" customWidth="1"/>
    <col min="13585" max="13832" width="11.42578125" style="55"/>
    <col min="13833" max="13833" width="4.42578125" style="55" customWidth="1"/>
    <col min="13834" max="13834" width="13.28515625" style="55" customWidth="1"/>
    <col min="13835" max="13839" width="11.42578125" style="55"/>
    <col min="13840" max="13840" width="4.7109375" style="55" customWidth="1"/>
    <col min="13841" max="14088" width="11.42578125" style="55"/>
    <col min="14089" max="14089" width="4.42578125" style="55" customWidth="1"/>
    <col min="14090" max="14090" width="13.28515625" style="55" customWidth="1"/>
    <col min="14091" max="14095" width="11.42578125" style="55"/>
    <col min="14096" max="14096" width="4.7109375" style="55" customWidth="1"/>
    <col min="14097" max="14344" width="11.42578125" style="55"/>
    <col min="14345" max="14345" width="4.42578125" style="55" customWidth="1"/>
    <col min="14346" max="14346" width="13.28515625" style="55" customWidth="1"/>
    <col min="14347" max="14351" width="11.42578125" style="55"/>
    <col min="14352" max="14352" width="4.7109375" style="55" customWidth="1"/>
    <col min="14353" max="14600" width="11.42578125" style="55"/>
    <col min="14601" max="14601" width="4.42578125" style="55" customWidth="1"/>
    <col min="14602" max="14602" width="13.28515625" style="55" customWidth="1"/>
    <col min="14603" max="14607" width="11.42578125" style="55"/>
    <col min="14608" max="14608" width="4.7109375" style="55" customWidth="1"/>
    <col min="14609" max="14856" width="11.42578125" style="55"/>
    <col min="14857" max="14857" width="4.42578125" style="55" customWidth="1"/>
    <col min="14858" max="14858" width="13.28515625" style="55" customWidth="1"/>
    <col min="14859" max="14863" width="11.42578125" style="55"/>
    <col min="14864" max="14864" width="4.7109375" style="55" customWidth="1"/>
    <col min="14865" max="15112" width="11.42578125" style="55"/>
    <col min="15113" max="15113" width="4.42578125" style="55" customWidth="1"/>
    <col min="15114" max="15114" width="13.28515625" style="55" customWidth="1"/>
    <col min="15115" max="15119" width="11.42578125" style="55"/>
    <col min="15120" max="15120" width="4.7109375" style="55" customWidth="1"/>
    <col min="15121" max="15368" width="11.42578125" style="55"/>
    <col min="15369" max="15369" width="4.42578125" style="55" customWidth="1"/>
    <col min="15370" max="15370" width="13.28515625" style="55" customWidth="1"/>
    <col min="15371" max="15375" width="11.42578125" style="55"/>
    <col min="15376" max="15376" width="4.7109375" style="55" customWidth="1"/>
    <col min="15377" max="15624" width="11.42578125" style="55"/>
    <col min="15625" max="15625" width="4.42578125" style="55" customWidth="1"/>
    <col min="15626" max="15626" width="13.28515625" style="55" customWidth="1"/>
    <col min="15627" max="15631" width="11.42578125" style="55"/>
    <col min="15632" max="15632" width="4.7109375" style="55" customWidth="1"/>
    <col min="15633" max="15880" width="11.42578125" style="55"/>
    <col min="15881" max="15881" width="4.42578125" style="55" customWidth="1"/>
    <col min="15882" max="15882" width="13.28515625" style="55" customWidth="1"/>
    <col min="15883" max="15887" width="11.42578125" style="55"/>
    <col min="15888" max="15888" width="4.7109375" style="55" customWidth="1"/>
    <col min="15889" max="16136" width="11.42578125" style="55"/>
    <col min="16137" max="16137" width="4.42578125" style="55" customWidth="1"/>
    <col min="16138" max="16138" width="13.28515625" style="55" customWidth="1"/>
    <col min="16139" max="16143" width="11.42578125" style="55"/>
    <col min="16144" max="16144" width="4.7109375" style="55" customWidth="1"/>
    <col min="16145" max="16384" width="11.42578125" style="55"/>
  </cols>
  <sheetData>
    <row r="1" spans="1:33" s="50" customFormat="1">
      <c r="A1"/>
      <c r="B1"/>
      <c r="C1"/>
      <c r="D1"/>
    </row>
    <row r="2" spans="1:33" s="50" customFormat="1">
      <c r="A2"/>
      <c r="B2"/>
      <c r="C2"/>
      <c r="D2" s="112" t="s">
        <v>1</v>
      </c>
    </row>
    <row r="3" spans="1:33" s="50" customFormat="1">
      <c r="A3"/>
      <c r="B3"/>
      <c r="C3"/>
      <c r="D3" s="112" t="str">
        <f>Indice!E3</f>
        <v>Enero 2020</v>
      </c>
    </row>
    <row r="4" spans="1:33" s="50" customFormat="1" ht="20.100000000000001" customHeight="1">
      <c r="A4"/>
      <c r="B4" s="102" t="s">
        <v>68</v>
      </c>
      <c r="C4"/>
      <c r="D4"/>
    </row>
    <row r="5" spans="1:33" s="50" customFormat="1">
      <c r="A5"/>
      <c r="B5"/>
      <c r="C5"/>
      <c r="D5"/>
      <c r="G5" s="52"/>
      <c r="H5" s="53"/>
      <c r="I5" s="53"/>
      <c r="J5" s="53"/>
      <c r="K5" s="53"/>
      <c r="L5" s="53"/>
    </row>
    <row r="6" spans="1:33" s="50" customFormat="1">
      <c r="A6"/>
      <c r="B6"/>
      <c r="C6"/>
      <c r="D6"/>
      <c r="AB6" s="54"/>
      <c r="AC6" s="54"/>
      <c r="AD6" s="54"/>
      <c r="AE6" s="54"/>
      <c r="AF6" s="54"/>
      <c r="AG6" s="54"/>
    </row>
    <row r="7" spans="1:33">
      <c r="B7" s="119" t="s">
        <v>41</v>
      </c>
      <c r="D7" s="4"/>
      <c r="F7" s="55"/>
      <c r="G7" s="55"/>
      <c r="H7" s="55"/>
      <c r="I7" s="55"/>
      <c r="J7" s="55"/>
      <c r="K7" s="55"/>
      <c r="L7" s="55"/>
      <c r="M7" s="55"/>
      <c r="N7" s="68"/>
      <c r="AB7" s="65"/>
      <c r="AC7" s="65"/>
      <c r="AD7" s="65"/>
      <c r="AE7" s="65"/>
      <c r="AF7" s="65"/>
      <c r="AG7" s="65"/>
    </row>
    <row r="8" spans="1:33">
      <c r="B8" s="43"/>
      <c r="D8" s="4"/>
      <c r="F8" s="55"/>
      <c r="G8" s="55"/>
      <c r="H8" s="55"/>
      <c r="I8" s="55"/>
      <c r="J8" s="55"/>
      <c r="K8" s="55"/>
      <c r="L8" s="55"/>
      <c r="M8" s="55"/>
      <c r="N8" s="135"/>
      <c r="P8" s="63"/>
      <c r="Q8" s="147"/>
      <c r="R8" s="148"/>
      <c r="S8" s="148"/>
      <c r="T8" s="148"/>
      <c r="U8" s="148"/>
      <c r="X8" s="148"/>
      <c r="Y8" s="148"/>
      <c r="Z8" s="148"/>
      <c r="AB8" s="65"/>
      <c r="AC8" s="65"/>
      <c r="AD8" s="65"/>
      <c r="AE8" s="65"/>
      <c r="AF8" s="65"/>
      <c r="AG8" s="65"/>
    </row>
    <row r="9" spans="1:33">
      <c r="B9" s="43"/>
      <c r="D9" s="4"/>
      <c r="F9" s="55"/>
      <c r="G9" s="55"/>
      <c r="H9" s="55"/>
      <c r="I9" s="55"/>
      <c r="J9" s="55"/>
      <c r="K9" s="55"/>
      <c r="L9" s="55"/>
      <c r="M9" s="55"/>
      <c r="N9" s="69"/>
      <c r="O9" s="60"/>
      <c r="P9" s="64"/>
      <c r="Q9" s="149"/>
      <c r="R9" s="149"/>
      <c r="S9" s="149"/>
      <c r="T9" s="149"/>
      <c r="U9" s="149"/>
      <c r="V9" s="150"/>
      <c r="X9" s="65"/>
      <c r="Y9" s="65"/>
      <c r="Z9" s="65"/>
      <c r="AB9" s="65"/>
      <c r="AC9" s="65"/>
      <c r="AD9" s="65"/>
      <c r="AE9" s="65"/>
      <c r="AF9" s="65"/>
      <c r="AG9" s="65"/>
    </row>
    <row r="10" spans="1:33">
      <c r="D10" s="4"/>
      <c r="F10" s="55"/>
      <c r="G10" s="55"/>
      <c r="H10" s="55"/>
      <c r="I10" s="55"/>
      <c r="J10" s="55"/>
      <c r="K10" s="55"/>
      <c r="L10" s="55"/>
      <c r="M10" s="55"/>
      <c r="N10" s="69"/>
      <c r="O10" s="60"/>
      <c r="P10" s="64"/>
      <c r="Q10" s="149"/>
      <c r="R10" s="149"/>
      <c r="S10" s="149"/>
      <c r="T10" s="149"/>
      <c r="U10" s="149"/>
      <c r="V10" s="150"/>
      <c r="X10" s="65"/>
      <c r="Y10" s="65"/>
      <c r="Z10" s="65"/>
      <c r="AB10" s="65"/>
      <c r="AC10" s="65"/>
      <c r="AD10" s="65"/>
      <c r="AE10" s="65"/>
      <c r="AF10" s="65"/>
      <c r="AG10" s="65"/>
    </row>
    <row r="11" spans="1:33">
      <c r="D11" s="4"/>
      <c r="F11" s="55"/>
      <c r="G11" s="55"/>
      <c r="H11" s="55"/>
      <c r="I11" s="55"/>
      <c r="J11" s="55"/>
      <c r="K11" s="55"/>
      <c r="L11" s="55"/>
      <c r="M11" s="55"/>
      <c r="N11" s="69"/>
      <c r="O11" s="60"/>
      <c r="P11" s="64"/>
      <c r="Q11" s="149"/>
      <c r="R11" s="149"/>
      <c r="S11" s="149"/>
      <c r="T11" s="149"/>
      <c r="U11" s="149"/>
      <c r="V11" s="150"/>
      <c r="X11" s="65"/>
      <c r="Y11" s="65"/>
      <c r="Z11" s="65"/>
      <c r="AB11" s="65"/>
      <c r="AC11" s="65"/>
      <c r="AD11" s="65"/>
      <c r="AE11" s="65"/>
      <c r="AF11" s="65"/>
      <c r="AG11" s="65"/>
    </row>
    <row r="12" spans="1:33">
      <c r="D12" s="4"/>
      <c r="F12" s="55"/>
      <c r="G12" s="55"/>
      <c r="H12" s="55"/>
      <c r="I12" s="55"/>
      <c r="J12" s="55"/>
      <c r="K12" s="55"/>
      <c r="L12" s="55"/>
      <c r="M12" s="55"/>
      <c r="N12" s="69"/>
      <c r="O12" s="60"/>
      <c r="P12" s="64"/>
      <c r="Q12" s="149"/>
      <c r="R12" s="149"/>
      <c r="S12" s="149"/>
      <c r="T12" s="149"/>
      <c r="U12" s="149"/>
      <c r="V12" s="150"/>
      <c r="X12" s="65"/>
      <c r="Y12" s="65"/>
      <c r="Z12" s="65"/>
      <c r="AB12" s="65"/>
      <c r="AC12" s="65"/>
      <c r="AD12" s="65"/>
      <c r="AE12" s="65"/>
      <c r="AF12" s="65"/>
      <c r="AG12" s="65"/>
    </row>
    <row r="13" spans="1:33">
      <c r="D13" s="4"/>
      <c r="F13" s="55"/>
      <c r="G13" s="55"/>
      <c r="H13" s="55"/>
      <c r="I13" s="55"/>
      <c r="J13" s="55"/>
      <c r="K13" s="55"/>
      <c r="L13" s="55"/>
      <c r="M13" s="55"/>
      <c r="N13" s="69"/>
      <c r="O13" s="60"/>
      <c r="P13" s="64"/>
      <c r="Q13" s="149"/>
      <c r="R13" s="149"/>
      <c r="S13" s="149"/>
      <c r="T13" s="149"/>
      <c r="U13" s="149"/>
      <c r="V13" s="150"/>
      <c r="X13" s="65"/>
      <c r="Y13" s="65"/>
      <c r="Z13" s="65"/>
      <c r="AB13" s="65"/>
      <c r="AC13" s="65"/>
      <c r="AD13" s="65"/>
      <c r="AE13" s="65"/>
      <c r="AF13" s="65"/>
      <c r="AG13" s="65"/>
    </row>
    <row r="14" spans="1:33">
      <c r="D14" s="4"/>
      <c r="F14" s="55"/>
      <c r="G14" s="55"/>
      <c r="H14" s="55"/>
      <c r="I14" s="55"/>
      <c r="J14" s="55"/>
      <c r="K14" s="55"/>
      <c r="L14" s="55"/>
      <c r="M14" s="55"/>
      <c r="N14" s="69"/>
      <c r="O14" s="60"/>
      <c r="P14" s="64"/>
      <c r="Q14" s="149"/>
      <c r="R14" s="149"/>
      <c r="S14" s="149"/>
      <c r="T14" s="149"/>
      <c r="U14" s="149"/>
      <c r="V14" s="150"/>
      <c r="X14" s="65"/>
      <c r="Y14" s="65"/>
      <c r="Z14" s="65"/>
      <c r="AB14" s="65"/>
      <c r="AC14" s="65"/>
      <c r="AD14" s="65"/>
      <c r="AE14" s="65"/>
      <c r="AF14" s="65"/>
      <c r="AG14" s="65"/>
    </row>
    <row r="15" spans="1:33">
      <c r="D15" s="4"/>
      <c r="F15" s="55"/>
      <c r="G15" s="55"/>
      <c r="H15" s="55"/>
      <c r="I15" s="55"/>
      <c r="J15" s="55"/>
      <c r="K15" s="55"/>
      <c r="L15" s="55"/>
      <c r="M15" s="55"/>
      <c r="N15" s="69"/>
      <c r="O15" s="60"/>
      <c r="P15" s="64"/>
      <c r="Q15" s="149"/>
      <c r="R15" s="149"/>
      <c r="S15" s="149"/>
      <c r="T15" s="149"/>
      <c r="U15" s="149"/>
      <c r="V15" s="150"/>
      <c r="X15" s="65"/>
      <c r="Y15" s="65"/>
      <c r="Z15" s="65"/>
      <c r="AB15" s="65"/>
      <c r="AC15" s="65"/>
      <c r="AD15" s="65"/>
      <c r="AE15" s="65"/>
      <c r="AF15" s="65"/>
      <c r="AG15" s="65"/>
    </row>
    <row r="16" spans="1:33">
      <c r="D16" s="4"/>
      <c r="F16" s="55"/>
      <c r="G16" s="55"/>
      <c r="H16" s="55"/>
      <c r="I16" s="55"/>
      <c r="J16" s="55"/>
      <c r="K16" s="55"/>
      <c r="L16" s="55"/>
      <c r="M16" s="55"/>
      <c r="N16" s="69"/>
      <c r="O16" s="60"/>
      <c r="P16" s="64"/>
      <c r="Q16" s="149"/>
      <c r="R16" s="149"/>
      <c r="S16" s="149"/>
      <c r="T16" s="149"/>
      <c r="U16" s="149"/>
      <c r="V16" s="150"/>
      <c r="X16" s="65"/>
      <c r="Y16" s="65"/>
      <c r="Z16" s="65"/>
      <c r="AB16" s="65"/>
      <c r="AC16" s="65"/>
      <c r="AD16" s="65"/>
      <c r="AE16" s="65"/>
      <c r="AF16" s="65"/>
      <c r="AG16" s="65"/>
    </row>
    <row r="17" spans="4:33">
      <c r="D17" s="4"/>
      <c r="F17" s="55"/>
      <c r="G17" s="55"/>
      <c r="H17" s="55"/>
      <c r="I17" s="55"/>
      <c r="J17" s="55"/>
      <c r="K17" s="55"/>
      <c r="L17" s="55"/>
      <c r="M17" s="55"/>
      <c r="N17" s="69"/>
      <c r="O17" s="60"/>
      <c r="P17" s="64"/>
      <c r="Q17" s="149"/>
      <c r="R17" s="149"/>
      <c r="S17" s="149"/>
      <c r="T17" s="149"/>
      <c r="U17" s="149"/>
      <c r="V17" s="150"/>
      <c r="X17" s="65"/>
      <c r="Y17" s="65"/>
      <c r="Z17" s="65"/>
      <c r="AB17" s="65"/>
      <c r="AC17" s="65"/>
      <c r="AD17" s="65"/>
      <c r="AE17" s="65"/>
      <c r="AF17" s="65"/>
      <c r="AG17" s="65"/>
    </row>
    <row r="18" spans="4:33">
      <c r="D18" s="4"/>
      <c r="F18" s="55"/>
      <c r="G18" s="55"/>
      <c r="H18" s="55"/>
      <c r="I18" s="55"/>
      <c r="J18" s="55"/>
      <c r="K18" s="55"/>
      <c r="L18" s="55"/>
      <c r="M18" s="55"/>
      <c r="N18" s="69"/>
      <c r="O18" s="60"/>
      <c r="P18" s="64"/>
      <c r="Q18" s="149"/>
      <c r="R18" s="149"/>
      <c r="S18" s="149"/>
      <c r="T18" s="149"/>
      <c r="U18" s="149"/>
      <c r="V18" s="150"/>
      <c r="X18" s="65"/>
      <c r="Y18" s="65"/>
      <c r="Z18" s="65"/>
      <c r="AB18" s="65"/>
      <c r="AC18" s="65"/>
      <c r="AD18" s="65"/>
      <c r="AE18" s="65"/>
      <c r="AF18" s="65"/>
      <c r="AG18" s="65"/>
    </row>
    <row r="19" spans="4:33" ht="11.25" customHeight="1">
      <c r="D19" s="4"/>
      <c r="F19" s="55"/>
      <c r="G19" s="55"/>
      <c r="H19" s="55"/>
      <c r="I19" s="55"/>
      <c r="J19" s="55"/>
      <c r="K19" s="55"/>
      <c r="L19" s="55"/>
      <c r="M19" s="55"/>
      <c r="N19" s="69"/>
      <c r="O19" s="60"/>
      <c r="P19" s="64"/>
      <c r="Q19" s="149"/>
      <c r="R19" s="149"/>
      <c r="S19" s="149"/>
      <c r="T19" s="149"/>
      <c r="U19" s="149"/>
      <c r="V19" s="150"/>
      <c r="X19" s="65"/>
      <c r="Y19" s="65"/>
      <c r="Z19" s="65"/>
      <c r="AB19" s="65"/>
      <c r="AC19" s="65"/>
      <c r="AD19" s="65"/>
      <c r="AE19" s="65"/>
      <c r="AF19" s="65"/>
      <c r="AG19" s="65"/>
    </row>
    <row r="20" spans="4:33">
      <c r="D20" s="4"/>
      <c r="F20" s="55"/>
      <c r="G20" s="55"/>
      <c r="H20" s="55"/>
      <c r="I20" s="55"/>
      <c r="J20" s="55"/>
      <c r="K20" s="55"/>
      <c r="L20" s="55"/>
      <c r="M20" s="55"/>
      <c r="N20" s="69"/>
      <c r="O20" s="60"/>
      <c r="P20" s="64"/>
      <c r="Q20" s="149"/>
      <c r="R20" s="149"/>
      <c r="S20" s="149"/>
      <c r="T20" s="149"/>
      <c r="U20" s="149"/>
      <c r="V20" s="150"/>
      <c r="X20" s="65"/>
      <c r="Y20" s="65"/>
      <c r="Z20" s="65"/>
      <c r="AB20" s="65"/>
      <c r="AC20" s="65"/>
      <c r="AD20" s="65"/>
      <c r="AE20" s="65"/>
      <c r="AF20" s="65"/>
      <c r="AG20" s="65"/>
    </row>
    <row r="21" spans="4:33">
      <c r="D21" s="4"/>
      <c r="F21" s="55"/>
      <c r="G21" s="55"/>
      <c r="H21" s="55"/>
      <c r="I21" s="55"/>
      <c r="J21" s="55"/>
      <c r="K21" s="55"/>
      <c r="L21" s="55"/>
      <c r="M21" s="55"/>
      <c r="N21" s="69"/>
      <c r="O21" s="60"/>
      <c r="P21" s="64"/>
      <c r="Q21" s="149"/>
      <c r="R21" s="149"/>
      <c r="S21" s="149"/>
      <c r="T21" s="149"/>
      <c r="U21" s="149"/>
      <c r="V21" s="150"/>
      <c r="X21" s="65"/>
      <c r="Y21" s="65"/>
      <c r="Z21" s="65"/>
      <c r="AB21" s="65"/>
      <c r="AC21" s="65"/>
      <c r="AD21" s="65"/>
      <c r="AE21" s="65"/>
      <c r="AF21" s="65"/>
      <c r="AG21" s="65"/>
    </row>
    <row r="22" spans="4:33">
      <c r="D22" s="41"/>
      <c r="F22" s="55"/>
      <c r="G22" s="55"/>
      <c r="H22" s="55"/>
      <c r="I22" s="55"/>
      <c r="J22" s="55"/>
      <c r="K22" s="55"/>
      <c r="L22" s="55"/>
      <c r="M22" s="55"/>
      <c r="N22" s="69"/>
      <c r="O22" s="60"/>
      <c r="P22" s="64"/>
      <c r="Q22" s="149"/>
      <c r="R22" s="149"/>
      <c r="S22" s="149"/>
      <c r="T22" s="149"/>
      <c r="U22" s="149"/>
      <c r="V22" s="150"/>
      <c r="X22" s="65"/>
      <c r="Y22" s="65"/>
      <c r="Z22" s="65"/>
      <c r="AB22" s="65"/>
      <c r="AC22" s="65"/>
      <c r="AD22" s="65"/>
      <c r="AE22" s="65"/>
      <c r="AF22" s="65"/>
      <c r="AG22" s="65"/>
    </row>
    <row r="23" spans="4:33">
      <c r="E23" s="55"/>
      <c r="F23" s="55"/>
      <c r="G23" s="55"/>
      <c r="H23" s="55"/>
      <c r="I23" s="55"/>
      <c r="J23" s="55"/>
      <c r="K23" s="55"/>
      <c r="L23" s="55"/>
      <c r="M23" s="55"/>
      <c r="N23" s="69"/>
      <c r="O23" s="61"/>
      <c r="P23" s="64"/>
      <c r="Q23" s="149"/>
      <c r="R23" s="149"/>
      <c r="S23" s="149"/>
      <c r="T23" s="149"/>
      <c r="U23" s="149"/>
      <c r="V23" s="150"/>
      <c r="X23" s="65"/>
      <c r="Y23" s="65"/>
      <c r="Z23" s="65"/>
      <c r="AB23" s="65"/>
      <c r="AC23" s="65"/>
      <c r="AD23" s="65"/>
      <c r="AE23" s="65"/>
      <c r="AF23" s="65"/>
      <c r="AG23" s="65"/>
    </row>
    <row r="24" spans="4:33">
      <c r="F24" s="55"/>
      <c r="G24" s="55"/>
      <c r="H24" s="55"/>
      <c r="I24" s="55"/>
      <c r="J24" s="55"/>
      <c r="K24" s="55"/>
      <c r="L24" s="55"/>
      <c r="M24" s="55"/>
      <c r="N24" s="70"/>
      <c r="O24" s="61"/>
      <c r="P24" s="64"/>
      <c r="Q24" s="149"/>
      <c r="R24" s="149"/>
      <c r="S24" s="149"/>
      <c r="T24" s="149"/>
      <c r="U24" s="149"/>
      <c r="V24" s="150"/>
      <c r="X24" s="65"/>
      <c r="Y24" s="65"/>
      <c r="Z24" s="65"/>
      <c r="AB24" s="65"/>
      <c r="AC24" s="65"/>
      <c r="AD24" s="65"/>
      <c r="AE24" s="65"/>
      <c r="AF24" s="65"/>
      <c r="AG24" s="65"/>
    </row>
    <row r="25" spans="4:33">
      <c r="F25" s="55"/>
      <c r="G25" s="55"/>
      <c r="H25" s="55"/>
      <c r="I25" s="55"/>
      <c r="J25" s="55"/>
      <c r="K25" s="55"/>
      <c r="L25" s="55"/>
      <c r="M25" s="55"/>
      <c r="N25" s="69"/>
      <c r="O25" s="60"/>
      <c r="P25" s="64"/>
      <c r="Q25" s="149"/>
      <c r="R25" s="149"/>
      <c r="S25" s="149"/>
      <c r="T25" s="149"/>
      <c r="U25" s="149"/>
      <c r="V25" s="150"/>
      <c r="X25" s="65"/>
      <c r="Y25" s="65"/>
      <c r="Z25" s="65"/>
      <c r="AB25" s="65"/>
      <c r="AC25" s="65"/>
      <c r="AD25" s="65"/>
      <c r="AE25" s="65"/>
      <c r="AF25" s="65"/>
      <c r="AG25" s="65"/>
    </row>
    <row r="26" spans="4:33">
      <c r="F26" s="55"/>
      <c r="G26" s="55"/>
      <c r="H26" s="55"/>
      <c r="I26" s="55"/>
      <c r="J26" s="55"/>
      <c r="K26" s="55"/>
      <c r="L26" s="55"/>
      <c r="M26" s="55"/>
      <c r="N26" s="69"/>
      <c r="O26" s="60"/>
      <c r="P26" s="64"/>
      <c r="Q26" s="149"/>
      <c r="R26" s="149"/>
      <c r="S26" s="149"/>
      <c r="T26" s="149"/>
      <c r="U26" s="149"/>
      <c r="V26" s="150"/>
      <c r="X26" s="65"/>
      <c r="Y26" s="65"/>
      <c r="Z26" s="65"/>
      <c r="AB26" s="65"/>
      <c r="AC26" s="65"/>
      <c r="AD26" s="65"/>
      <c r="AE26" s="65"/>
      <c r="AF26" s="65"/>
      <c r="AG26" s="65"/>
    </row>
    <row r="27" spans="4:33">
      <c r="F27" s="55"/>
      <c r="G27" s="55"/>
      <c r="H27" s="55"/>
      <c r="I27" s="55"/>
      <c r="J27" s="55"/>
      <c r="K27" s="55"/>
      <c r="L27" s="55"/>
      <c r="M27" s="55"/>
      <c r="N27" s="69"/>
      <c r="O27" s="60"/>
      <c r="P27" s="64"/>
      <c r="Q27" s="149"/>
      <c r="R27" s="149"/>
      <c r="S27" s="149"/>
      <c r="T27" s="149"/>
      <c r="U27" s="149"/>
      <c r="V27" s="150"/>
      <c r="X27" s="65"/>
      <c r="Y27" s="65"/>
      <c r="Z27" s="65"/>
      <c r="AB27" s="65"/>
      <c r="AC27" s="65"/>
      <c r="AD27" s="65"/>
      <c r="AE27" s="65"/>
      <c r="AF27" s="65"/>
      <c r="AG27" s="65"/>
    </row>
    <row r="28" spans="4:33">
      <c r="F28" s="55"/>
      <c r="G28" s="55"/>
      <c r="H28" s="55"/>
      <c r="I28" s="55"/>
      <c r="J28" s="55"/>
      <c r="K28" s="55"/>
      <c r="L28" s="55"/>
      <c r="M28" s="55"/>
      <c r="N28" s="69"/>
      <c r="O28" s="60"/>
      <c r="P28" s="64"/>
      <c r="Q28" s="149"/>
      <c r="R28" s="149"/>
      <c r="S28" s="149"/>
      <c r="T28" s="149"/>
      <c r="U28" s="149"/>
      <c r="V28" s="150"/>
      <c r="X28" s="65"/>
      <c r="Y28" s="65"/>
      <c r="Z28" s="65"/>
      <c r="AB28" s="65"/>
      <c r="AC28" s="65"/>
      <c r="AD28" s="65"/>
      <c r="AE28" s="65"/>
      <c r="AF28" s="65"/>
      <c r="AG28" s="65"/>
    </row>
    <row r="29" spans="4:33">
      <c r="F29" s="55"/>
      <c r="G29" s="55"/>
      <c r="H29" s="55"/>
      <c r="I29" s="55"/>
      <c r="J29" s="55"/>
      <c r="K29" s="55"/>
      <c r="L29" s="55"/>
      <c r="M29" s="55"/>
      <c r="N29" s="69"/>
      <c r="O29" s="60"/>
      <c r="P29" s="64"/>
      <c r="Q29" s="149"/>
      <c r="R29" s="149"/>
      <c r="S29" s="149"/>
      <c r="T29" s="149"/>
      <c r="U29" s="149"/>
      <c r="V29" s="150"/>
      <c r="X29" s="65"/>
      <c r="Y29" s="65"/>
      <c r="Z29" s="65"/>
      <c r="AB29" s="65"/>
      <c r="AC29" s="65"/>
      <c r="AD29" s="65"/>
      <c r="AE29" s="65"/>
      <c r="AF29" s="65"/>
      <c r="AG29" s="65"/>
    </row>
    <row r="30" spans="4:33">
      <c r="E30" s="67"/>
      <c r="F30" s="55"/>
      <c r="G30" s="55"/>
      <c r="H30" s="55"/>
      <c r="I30" s="55"/>
      <c r="J30" s="55"/>
      <c r="K30" s="55"/>
      <c r="L30" s="55"/>
      <c r="M30" s="55"/>
      <c r="N30" s="69"/>
      <c r="O30" s="60"/>
      <c r="P30" s="64"/>
      <c r="Q30" s="149"/>
      <c r="R30" s="149"/>
      <c r="S30" s="149"/>
      <c r="T30" s="149"/>
      <c r="U30" s="149"/>
      <c r="V30" s="150"/>
      <c r="X30" s="65"/>
      <c r="Y30" s="65"/>
      <c r="Z30" s="65"/>
      <c r="AA30" s="65"/>
      <c r="AB30" s="65"/>
      <c r="AC30" s="65"/>
      <c r="AD30" s="65"/>
      <c r="AE30" s="65"/>
      <c r="AF30" s="65"/>
      <c r="AG30" s="65"/>
    </row>
    <row r="31" spans="4:33">
      <c r="F31" s="55"/>
      <c r="G31" s="55"/>
      <c r="H31" s="55"/>
      <c r="I31" s="55"/>
      <c r="J31" s="55"/>
      <c r="K31" s="55"/>
      <c r="L31" s="55"/>
      <c r="M31" s="55"/>
      <c r="N31" s="69"/>
      <c r="O31" s="60"/>
      <c r="P31" s="64"/>
      <c r="Q31" s="149"/>
      <c r="R31" s="149"/>
      <c r="S31" s="149"/>
      <c r="T31" s="149"/>
      <c r="U31" s="149"/>
      <c r="V31" s="150"/>
      <c r="X31" s="65"/>
      <c r="Y31" s="65"/>
      <c r="Z31" s="65"/>
      <c r="AA31" s="65"/>
      <c r="AB31" s="65"/>
      <c r="AC31" s="65"/>
      <c r="AD31" s="65"/>
      <c r="AE31" s="65"/>
      <c r="AF31" s="65"/>
      <c r="AG31" s="65"/>
    </row>
    <row r="32" spans="4:33">
      <c r="F32" s="55"/>
      <c r="G32" s="55"/>
      <c r="H32" s="55"/>
      <c r="I32" s="55"/>
      <c r="J32" s="55"/>
      <c r="K32" s="55"/>
      <c r="L32" s="55"/>
      <c r="M32" s="55"/>
      <c r="N32" s="69"/>
      <c r="O32" s="60"/>
      <c r="P32" s="64"/>
      <c r="Q32" s="149"/>
      <c r="R32" s="149"/>
      <c r="S32" s="149"/>
      <c r="T32" s="149"/>
      <c r="U32" s="149"/>
      <c r="V32" s="150"/>
      <c r="X32" s="65"/>
      <c r="Y32" s="65"/>
      <c r="Z32" s="65"/>
      <c r="AA32" s="65"/>
      <c r="AB32" s="65"/>
      <c r="AC32" s="65"/>
      <c r="AD32" s="65"/>
      <c r="AE32" s="65"/>
      <c r="AF32" s="65"/>
      <c r="AG32" s="65"/>
    </row>
    <row r="33" spans="4:33">
      <c r="E33" s="54"/>
      <c r="F33" s="55"/>
      <c r="G33" s="55"/>
      <c r="H33" s="55"/>
      <c r="I33" s="55"/>
      <c r="J33" s="55"/>
      <c r="K33" s="55"/>
      <c r="L33" s="55"/>
      <c r="M33" s="55"/>
      <c r="N33" s="69"/>
      <c r="O33" s="60"/>
      <c r="P33" s="64"/>
      <c r="Q33" s="149"/>
      <c r="R33" s="149"/>
      <c r="S33" s="149"/>
      <c r="T33" s="149"/>
      <c r="U33" s="149"/>
      <c r="V33" s="150"/>
      <c r="X33" s="65"/>
      <c r="Y33" s="65"/>
      <c r="Z33" s="65"/>
      <c r="AA33" s="65"/>
      <c r="AB33" s="65"/>
      <c r="AC33" s="65"/>
      <c r="AD33" s="65"/>
      <c r="AE33" s="65"/>
      <c r="AF33" s="65"/>
      <c r="AG33" s="65"/>
    </row>
    <row r="34" spans="4:33">
      <c r="E34" s="54"/>
      <c r="F34" s="55"/>
      <c r="G34" s="55"/>
      <c r="H34" s="55"/>
      <c r="I34" s="55"/>
      <c r="J34" s="55"/>
      <c r="K34" s="55"/>
      <c r="L34" s="55"/>
      <c r="M34" s="55"/>
      <c r="N34" s="69"/>
      <c r="O34" s="60"/>
      <c r="P34" s="64"/>
      <c r="Q34" s="149"/>
      <c r="R34" s="149"/>
      <c r="S34" s="149"/>
      <c r="T34" s="149"/>
      <c r="U34" s="149"/>
      <c r="V34" s="150"/>
      <c r="X34" s="65"/>
      <c r="Y34" s="65"/>
      <c r="Z34" s="65"/>
      <c r="AA34" s="65"/>
      <c r="AB34" s="65"/>
      <c r="AC34" s="65"/>
      <c r="AD34" s="65"/>
      <c r="AE34" s="65"/>
      <c r="AF34" s="65"/>
      <c r="AG34" s="65"/>
    </row>
    <row r="35" spans="4:33">
      <c r="E35" s="54"/>
      <c r="F35" s="55"/>
      <c r="G35" s="55"/>
      <c r="H35" s="55"/>
      <c r="I35" s="55"/>
      <c r="J35" s="55"/>
      <c r="K35" s="55"/>
      <c r="L35" s="55"/>
      <c r="M35" s="55"/>
      <c r="N35" s="69"/>
      <c r="O35" s="60"/>
      <c r="P35" s="64"/>
      <c r="Q35" s="149"/>
      <c r="R35" s="149"/>
      <c r="S35" s="149"/>
      <c r="T35" s="149"/>
      <c r="U35" s="149"/>
      <c r="V35" s="150"/>
      <c r="X35" s="65"/>
      <c r="Y35" s="65"/>
      <c r="Z35" s="65"/>
      <c r="AA35" s="65"/>
      <c r="AB35" s="65"/>
      <c r="AC35" s="65"/>
      <c r="AD35" s="65"/>
      <c r="AE35" s="65"/>
      <c r="AF35" s="65"/>
      <c r="AG35" s="65"/>
    </row>
    <row r="36" spans="4:33">
      <c r="E36" s="54"/>
      <c r="F36" s="55"/>
      <c r="G36" s="55"/>
      <c r="H36" s="55"/>
      <c r="I36" s="55"/>
      <c r="J36" s="55"/>
      <c r="K36" s="55"/>
      <c r="L36" s="55"/>
      <c r="M36" s="55"/>
      <c r="N36" s="69"/>
      <c r="O36" s="60"/>
      <c r="P36" s="64"/>
      <c r="Q36" s="149"/>
      <c r="R36" s="149"/>
      <c r="S36" s="149"/>
      <c r="T36" s="149"/>
      <c r="U36" s="149"/>
      <c r="V36" s="150"/>
      <c r="X36" s="65"/>
      <c r="Y36" s="65"/>
      <c r="Z36" s="65"/>
      <c r="AA36" s="65"/>
      <c r="AB36" s="65"/>
      <c r="AC36" s="65"/>
      <c r="AD36" s="65"/>
      <c r="AE36" s="65"/>
      <c r="AF36" s="65"/>
      <c r="AG36" s="65"/>
    </row>
    <row r="37" spans="4:33">
      <c r="E37" s="54"/>
      <c r="F37" s="55"/>
      <c r="G37" s="55"/>
      <c r="H37" s="55"/>
      <c r="I37" s="55"/>
      <c r="J37" s="55"/>
      <c r="K37" s="55"/>
      <c r="L37" s="55"/>
      <c r="M37" s="55"/>
      <c r="N37" s="69"/>
      <c r="O37" s="60"/>
      <c r="P37" s="64"/>
      <c r="Q37" s="149"/>
      <c r="R37" s="149"/>
      <c r="S37" s="149"/>
      <c r="T37" s="149"/>
      <c r="U37" s="149"/>
      <c r="V37" s="150"/>
      <c r="X37" s="65"/>
      <c r="Y37" s="65"/>
      <c r="Z37" s="65"/>
      <c r="AA37" s="65"/>
      <c r="AB37" s="65"/>
      <c r="AC37" s="65"/>
      <c r="AD37" s="65"/>
      <c r="AE37" s="65"/>
      <c r="AF37" s="65"/>
      <c r="AG37" s="65"/>
    </row>
    <row r="38" spans="4:33">
      <c r="E38" s="54"/>
      <c r="F38" s="55"/>
      <c r="G38" s="55"/>
      <c r="H38" s="55"/>
      <c r="I38" s="55"/>
      <c r="J38" s="55"/>
      <c r="K38" s="55"/>
      <c r="L38" s="55"/>
      <c r="M38" s="55"/>
      <c r="N38" s="69"/>
      <c r="O38" s="60"/>
      <c r="P38" s="64"/>
      <c r="Q38" s="149"/>
      <c r="R38" s="149"/>
      <c r="S38" s="149"/>
      <c r="T38" s="149"/>
      <c r="U38" s="149"/>
      <c r="V38" s="150"/>
      <c r="X38" s="65"/>
      <c r="Y38" s="65"/>
      <c r="Z38" s="65"/>
      <c r="AA38" s="65"/>
      <c r="AB38" s="65"/>
      <c r="AC38" s="65"/>
      <c r="AD38" s="65"/>
      <c r="AE38" s="65"/>
      <c r="AF38" s="65"/>
      <c r="AG38" s="65"/>
    </row>
    <row r="39" spans="4:33">
      <c r="D39" s="41"/>
      <c r="E39" s="54"/>
      <c r="F39" s="55"/>
      <c r="G39" s="55"/>
      <c r="H39" s="55"/>
      <c r="I39" s="55"/>
      <c r="J39" s="55"/>
      <c r="K39" s="55"/>
      <c r="L39" s="55"/>
      <c r="M39" s="55"/>
      <c r="N39" s="69"/>
      <c r="O39" s="60"/>
      <c r="P39" s="64"/>
      <c r="Q39" s="149"/>
      <c r="R39" s="149"/>
      <c r="S39" s="149"/>
      <c r="T39" s="149"/>
      <c r="U39" s="149"/>
      <c r="V39" s="150"/>
      <c r="X39" s="65"/>
      <c r="Y39" s="65"/>
      <c r="Z39" s="65"/>
      <c r="AA39" s="65"/>
      <c r="AB39" s="65"/>
      <c r="AC39" s="65"/>
      <c r="AD39" s="65"/>
      <c r="AE39" s="65"/>
      <c r="AF39" s="65"/>
      <c r="AG39" s="65"/>
    </row>
    <row r="40" spans="4:33">
      <c r="E40" s="54"/>
      <c r="F40" s="55"/>
      <c r="G40" s="55"/>
      <c r="H40" s="55"/>
      <c r="I40" s="55"/>
      <c r="J40" s="55"/>
      <c r="K40" s="55"/>
      <c r="L40" s="55"/>
      <c r="M40" s="55"/>
      <c r="N40" s="69"/>
      <c r="O40" s="60"/>
      <c r="P40" s="64"/>
      <c r="Q40" s="149"/>
      <c r="R40" s="149"/>
      <c r="S40" s="149"/>
      <c r="T40" s="149"/>
      <c r="U40" s="149"/>
      <c r="V40" s="150"/>
      <c r="X40" s="65"/>
      <c r="Y40" s="65"/>
      <c r="Z40" s="65"/>
      <c r="AA40" s="65"/>
      <c r="AB40" s="65"/>
      <c r="AC40" s="65"/>
      <c r="AD40" s="65"/>
      <c r="AE40" s="65"/>
      <c r="AF40" s="65"/>
      <c r="AG40" s="65"/>
    </row>
    <row r="41" spans="4:33">
      <c r="E41" s="54"/>
      <c r="F41" s="55"/>
      <c r="G41" s="55"/>
      <c r="H41" s="55"/>
      <c r="I41" s="55"/>
      <c r="J41" s="55"/>
      <c r="K41" s="55"/>
      <c r="L41" s="55"/>
      <c r="M41" s="55"/>
      <c r="N41" s="69"/>
      <c r="O41" s="60"/>
      <c r="P41" s="64"/>
      <c r="Q41" s="149"/>
      <c r="R41" s="149"/>
      <c r="S41" s="149"/>
      <c r="T41" s="149"/>
      <c r="U41" s="149"/>
      <c r="V41" s="150"/>
      <c r="X41" s="65"/>
      <c r="Y41" s="65"/>
      <c r="Z41" s="65"/>
      <c r="AA41" s="65"/>
      <c r="AB41" s="65"/>
      <c r="AC41" s="65"/>
      <c r="AD41" s="65"/>
      <c r="AE41" s="65"/>
      <c r="AF41" s="65"/>
      <c r="AG41" s="65"/>
    </row>
    <row r="42" spans="4:33">
      <c r="E42" s="54"/>
      <c r="F42" s="55"/>
      <c r="G42" s="55"/>
      <c r="H42" s="55"/>
      <c r="I42" s="55"/>
      <c r="J42" s="55"/>
      <c r="K42" s="55"/>
      <c r="L42" s="55"/>
      <c r="M42" s="55"/>
      <c r="N42" s="69"/>
      <c r="O42" s="60"/>
      <c r="P42" s="64"/>
      <c r="Q42" s="149"/>
      <c r="R42" s="149"/>
      <c r="S42" s="149"/>
      <c r="T42" s="149"/>
      <c r="U42" s="149"/>
      <c r="V42" s="150"/>
      <c r="X42" s="65"/>
      <c r="Y42" s="65"/>
      <c r="Z42" s="65"/>
      <c r="AA42" s="65"/>
      <c r="AB42" s="65"/>
      <c r="AC42" s="65"/>
      <c r="AD42" s="65"/>
      <c r="AE42" s="65"/>
      <c r="AF42" s="65"/>
      <c r="AG42" s="65"/>
    </row>
    <row r="43" spans="4:33">
      <c r="E43" s="54"/>
      <c r="F43" s="55"/>
      <c r="G43" s="55"/>
      <c r="H43" s="55"/>
      <c r="I43" s="55"/>
      <c r="J43" s="55"/>
      <c r="K43" s="55"/>
      <c r="L43" s="55"/>
      <c r="M43" s="55"/>
      <c r="N43" s="69"/>
      <c r="O43" s="60"/>
      <c r="P43" s="64"/>
      <c r="Q43" s="149"/>
      <c r="R43" s="149"/>
      <c r="S43" s="149"/>
      <c r="T43" s="149"/>
      <c r="U43" s="149"/>
      <c r="V43" s="150"/>
      <c r="X43" s="65"/>
      <c r="Y43" s="65"/>
      <c r="Z43" s="65"/>
      <c r="AA43" s="65"/>
      <c r="AB43" s="65"/>
      <c r="AC43" s="65"/>
      <c r="AD43" s="65"/>
      <c r="AE43" s="65"/>
      <c r="AF43" s="65"/>
      <c r="AG43" s="65"/>
    </row>
    <row r="44" spans="4:33">
      <c r="E44" s="54"/>
      <c r="F44" s="55"/>
      <c r="G44" s="55"/>
      <c r="H44" s="55"/>
      <c r="I44" s="55"/>
      <c r="J44" s="55"/>
      <c r="K44" s="55"/>
      <c r="L44" s="55"/>
      <c r="M44" s="55"/>
      <c r="N44" s="69"/>
      <c r="O44" s="60"/>
      <c r="P44" s="64"/>
      <c r="Q44" s="149"/>
      <c r="R44" s="149"/>
      <c r="S44" s="149"/>
      <c r="T44" s="149"/>
      <c r="U44" s="149"/>
      <c r="V44" s="150"/>
      <c r="X44" s="65"/>
      <c r="Y44" s="65"/>
      <c r="Z44" s="65"/>
      <c r="AA44" s="65"/>
      <c r="AB44" s="65"/>
      <c r="AC44" s="65"/>
      <c r="AD44" s="65"/>
      <c r="AE44" s="65"/>
      <c r="AF44" s="65"/>
      <c r="AG44" s="65"/>
    </row>
    <row r="45" spans="4:33">
      <c r="E45" s="59"/>
      <c r="F45" s="55"/>
      <c r="G45" s="55"/>
      <c r="H45" s="55"/>
      <c r="I45" s="55"/>
      <c r="J45" s="55"/>
      <c r="K45" s="55"/>
      <c r="L45" s="55"/>
      <c r="M45" s="55"/>
      <c r="N45" s="69"/>
      <c r="O45" s="60"/>
      <c r="P45" s="64"/>
      <c r="Q45" s="149"/>
      <c r="R45" s="149"/>
      <c r="S45" s="149"/>
      <c r="T45" s="149"/>
      <c r="U45" s="149"/>
      <c r="V45" s="150"/>
      <c r="X45" s="65"/>
      <c r="Y45" s="65"/>
      <c r="Z45" s="65"/>
      <c r="AA45" s="65"/>
      <c r="AB45" s="65"/>
      <c r="AC45" s="65"/>
      <c r="AD45" s="65"/>
      <c r="AE45" s="65"/>
      <c r="AF45" s="65"/>
      <c r="AG45" s="65"/>
    </row>
    <row r="46" spans="4:33">
      <c r="E46" s="59"/>
      <c r="F46" s="55"/>
      <c r="G46" s="55"/>
      <c r="H46" s="55"/>
      <c r="I46" s="55"/>
      <c r="J46" s="55"/>
      <c r="K46" s="55"/>
      <c r="L46" s="55"/>
      <c r="M46" s="55"/>
      <c r="N46" s="69"/>
      <c r="O46" s="60"/>
      <c r="P46" s="64"/>
      <c r="Q46" s="149"/>
      <c r="R46" s="149"/>
      <c r="S46" s="149"/>
      <c r="T46" s="149"/>
      <c r="U46" s="149"/>
      <c r="V46" s="150"/>
      <c r="X46" s="65"/>
      <c r="Y46" s="65"/>
      <c r="Z46" s="65"/>
      <c r="AA46" s="65"/>
      <c r="AB46" s="65"/>
      <c r="AC46" s="65"/>
      <c r="AD46" s="65"/>
      <c r="AE46" s="65"/>
      <c r="AF46" s="65"/>
      <c r="AG46" s="65"/>
    </row>
    <row r="47" spans="4:33">
      <c r="E47" s="59"/>
      <c r="F47" s="55"/>
      <c r="G47" s="55"/>
      <c r="H47" s="55"/>
      <c r="I47" s="55"/>
      <c r="J47" s="55"/>
      <c r="K47" s="55"/>
      <c r="L47" s="55"/>
      <c r="M47" s="55"/>
      <c r="N47" s="69"/>
      <c r="O47" s="60"/>
      <c r="P47" s="64"/>
      <c r="Q47" s="149"/>
      <c r="R47" s="149"/>
      <c r="S47" s="149"/>
      <c r="T47" s="149"/>
      <c r="U47" s="149"/>
      <c r="V47" s="150"/>
      <c r="X47" s="65"/>
      <c r="Y47" s="65"/>
      <c r="Z47" s="65"/>
      <c r="AA47" s="65"/>
      <c r="AB47" s="65"/>
      <c r="AC47" s="65"/>
      <c r="AD47" s="65"/>
      <c r="AE47" s="65"/>
      <c r="AF47" s="65"/>
      <c r="AG47" s="65"/>
    </row>
    <row r="48" spans="4:33">
      <c r="E48" s="59"/>
      <c r="F48" s="55"/>
      <c r="G48" s="55"/>
      <c r="H48" s="55"/>
      <c r="I48" s="55"/>
      <c r="J48" s="55"/>
      <c r="K48" s="55"/>
      <c r="L48" s="55"/>
      <c r="M48" s="55"/>
      <c r="N48" s="69"/>
      <c r="O48" s="60"/>
      <c r="P48" s="64"/>
      <c r="Q48" s="149"/>
      <c r="R48" s="149"/>
      <c r="S48" s="149"/>
      <c r="T48" s="149"/>
      <c r="U48" s="149"/>
      <c r="V48" s="150"/>
      <c r="X48" s="65"/>
      <c r="Y48" s="65"/>
      <c r="Z48" s="65"/>
      <c r="AA48" s="65"/>
      <c r="AB48" s="65"/>
      <c r="AC48" s="65"/>
      <c r="AD48" s="65"/>
      <c r="AE48" s="65"/>
      <c r="AF48" s="65"/>
      <c r="AG48" s="65"/>
    </row>
    <row r="49" spans="5:33">
      <c r="E49" s="59"/>
      <c r="F49" s="55"/>
      <c r="G49" s="55"/>
      <c r="H49" s="55"/>
      <c r="I49" s="55"/>
      <c r="J49" s="55"/>
      <c r="K49" s="55"/>
      <c r="L49" s="55"/>
      <c r="M49" s="55"/>
      <c r="N49" s="69"/>
      <c r="O49" s="60"/>
      <c r="P49" s="64"/>
      <c r="Q49" s="149"/>
      <c r="R49" s="149"/>
      <c r="S49" s="149"/>
      <c r="T49" s="149"/>
      <c r="U49" s="149"/>
      <c r="V49" s="150"/>
      <c r="X49" s="65"/>
      <c r="Y49" s="65"/>
      <c r="Z49" s="65"/>
      <c r="AA49" s="65"/>
      <c r="AB49" s="65"/>
      <c r="AC49" s="65"/>
      <c r="AD49" s="65"/>
      <c r="AE49" s="65"/>
      <c r="AF49" s="65"/>
      <c r="AG49" s="65"/>
    </row>
    <row r="50" spans="5:33">
      <c r="E50" s="59"/>
      <c r="F50" s="55"/>
      <c r="G50" s="55"/>
      <c r="H50" s="55"/>
      <c r="I50" s="55"/>
      <c r="J50" s="55"/>
      <c r="K50" s="55"/>
      <c r="L50" s="55"/>
      <c r="M50" s="55"/>
      <c r="N50" s="69"/>
      <c r="O50" s="60"/>
      <c r="P50" s="64"/>
      <c r="Q50" s="149"/>
      <c r="R50" s="149"/>
      <c r="S50" s="149"/>
      <c r="T50" s="149"/>
      <c r="U50" s="149"/>
      <c r="V50" s="150"/>
      <c r="X50" s="65"/>
      <c r="Y50" s="65"/>
      <c r="Z50" s="65"/>
      <c r="AA50" s="65"/>
      <c r="AB50" s="65"/>
      <c r="AC50" s="65"/>
      <c r="AD50" s="65"/>
      <c r="AE50" s="65"/>
      <c r="AF50" s="65"/>
      <c r="AG50" s="65"/>
    </row>
    <row r="51" spans="5:33">
      <c r="E51" s="59"/>
      <c r="F51" s="55"/>
      <c r="G51" s="55"/>
      <c r="H51" s="55"/>
      <c r="I51" s="55"/>
      <c r="J51" s="55"/>
      <c r="K51" s="55"/>
      <c r="L51" s="55"/>
      <c r="M51" s="55"/>
      <c r="N51" s="69"/>
      <c r="O51" s="60"/>
      <c r="P51" s="64"/>
      <c r="Q51" s="149"/>
      <c r="R51" s="149"/>
      <c r="S51" s="149"/>
      <c r="T51" s="149"/>
      <c r="U51" s="149"/>
      <c r="V51" s="150"/>
      <c r="X51" s="65"/>
      <c r="Y51" s="65"/>
      <c r="Z51" s="65"/>
      <c r="AA51" s="65"/>
      <c r="AB51" s="65"/>
      <c r="AC51" s="65"/>
      <c r="AD51" s="65"/>
      <c r="AE51" s="65"/>
      <c r="AF51" s="65"/>
      <c r="AG51" s="65"/>
    </row>
    <row r="52" spans="5:33">
      <c r="E52" s="54"/>
      <c r="F52" s="55"/>
      <c r="G52" s="55"/>
      <c r="H52" s="55"/>
      <c r="I52" s="55"/>
      <c r="J52" s="55"/>
      <c r="K52" s="55"/>
      <c r="L52" s="55"/>
      <c r="M52" s="55"/>
      <c r="N52" s="69"/>
      <c r="O52" s="60"/>
      <c r="P52" s="64"/>
      <c r="Q52" s="149"/>
      <c r="R52" s="149"/>
      <c r="S52" s="149"/>
      <c r="T52" s="149"/>
      <c r="U52" s="149"/>
      <c r="V52" s="150"/>
      <c r="X52" s="65"/>
      <c r="Y52" s="65"/>
      <c r="Z52" s="65"/>
      <c r="AA52" s="65"/>
      <c r="AB52" s="65"/>
      <c r="AC52" s="65"/>
      <c r="AD52" s="65"/>
      <c r="AE52" s="65"/>
      <c r="AF52" s="65"/>
      <c r="AG52" s="65"/>
    </row>
    <row r="53" spans="5:33">
      <c r="E53" s="54"/>
      <c r="F53" s="55"/>
      <c r="G53" s="55"/>
      <c r="H53" s="55"/>
      <c r="I53" s="55"/>
      <c r="J53" s="55"/>
      <c r="K53" s="55"/>
      <c r="L53" s="55"/>
      <c r="M53" s="55"/>
      <c r="N53" s="69"/>
      <c r="O53" s="60"/>
      <c r="P53" s="64"/>
      <c r="Q53" s="149"/>
      <c r="R53" s="149"/>
      <c r="S53" s="149"/>
      <c r="T53" s="149"/>
      <c r="U53" s="149"/>
      <c r="V53" s="150"/>
      <c r="X53" s="65"/>
      <c r="Y53" s="65"/>
      <c r="Z53" s="65"/>
      <c r="AA53" s="65"/>
      <c r="AB53" s="65"/>
      <c r="AC53" s="65"/>
      <c r="AD53" s="65"/>
      <c r="AE53" s="65"/>
      <c r="AF53" s="65"/>
      <c r="AG53" s="65"/>
    </row>
    <row r="54" spans="5:33">
      <c r="E54" s="54"/>
      <c r="F54" s="55"/>
      <c r="G54" s="55"/>
      <c r="H54" s="55"/>
      <c r="I54" s="55"/>
      <c r="J54" s="55"/>
      <c r="K54" s="55"/>
      <c r="L54" s="55"/>
      <c r="M54" s="55"/>
      <c r="N54" s="69"/>
      <c r="O54" s="61">
        <v>42217</v>
      </c>
      <c r="P54" s="64"/>
      <c r="Q54" s="149"/>
      <c r="R54" s="149"/>
      <c r="S54" s="149"/>
      <c r="T54" s="149"/>
      <c r="U54" s="149"/>
      <c r="V54" s="150"/>
      <c r="X54" s="65"/>
      <c r="Y54" s="65"/>
      <c r="Z54" s="65"/>
      <c r="AA54" s="65"/>
      <c r="AB54" s="65"/>
    </row>
    <row r="55" spans="5:33">
      <c r="E55" s="54"/>
      <c r="F55" s="55"/>
      <c r="G55" s="55"/>
      <c r="H55" s="55"/>
      <c r="I55" s="55"/>
      <c r="J55" s="55"/>
      <c r="K55" s="55"/>
      <c r="L55" s="55"/>
      <c r="M55" s="55"/>
      <c r="N55" s="69"/>
      <c r="O55" s="61"/>
      <c r="P55" s="64"/>
      <c r="Q55" s="149"/>
      <c r="R55" s="149"/>
      <c r="S55" s="149"/>
      <c r="T55" s="149"/>
      <c r="U55" s="149"/>
      <c r="V55" s="150"/>
      <c r="X55" s="65"/>
      <c r="Y55" s="65"/>
      <c r="Z55" s="65"/>
      <c r="AA55" s="65"/>
      <c r="AB55" s="65"/>
    </row>
    <row r="56" spans="5:33">
      <c r="E56" s="54"/>
      <c r="F56" s="55"/>
      <c r="G56" s="55"/>
      <c r="H56" s="55"/>
      <c r="I56" s="55"/>
      <c r="J56" s="55"/>
      <c r="K56" s="55"/>
      <c r="L56" s="55"/>
      <c r="M56" s="55"/>
      <c r="N56" s="69"/>
      <c r="O56" s="60"/>
      <c r="P56" s="64"/>
      <c r="Q56" s="149"/>
      <c r="R56" s="149"/>
      <c r="S56" s="149"/>
      <c r="T56" s="149"/>
      <c r="U56" s="149"/>
      <c r="V56" s="150"/>
      <c r="X56" s="65"/>
      <c r="Y56" s="65"/>
      <c r="Z56" s="65"/>
      <c r="AA56" s="65"/>
      <c r="AB56" s="65"/>
    </row>
    <row r="57" spans="5:33">
      <c r="E57" s="66"/>
      <c r="F57" s="55"/>
      <c r="G57" s="55"/>
      <c r="H57" s="55"/>
      <c r="I57" s="55"/>
      <c r="J57" s="55"/>
      <c r="K57" s="55"/>
      <c r="L57" s="55"/>
      <c r="M57" s="55"/>
      <c r="N57" s="69"/>
      <c r="O57" s="60"/>
      <c r="P57" s="64"/>
      <c r="Q57" s="149"/>
      <c r="R57" s="149"/>
      <c r="S57" s="149"/>
      <c r="T57" s="149"/>
      <c r="U57" s="149"/>
      <c r="V57" s="150"/>
      <c r="X57" s="65"/>
      <c r="Y57" s="65"/>
      <c r="Z57" s="65"/>
      <c r="AA57" s="65"/>
      <c r="AB57" s="65"/>
    </row>
    <row r="58" spans="5:33">
      <c r="E58" s="66"/>
      <c r="F58" s="55"/>
      <c r="G58" s="55"/>
      <c r="H58" s="55"/>
      <c r="I58" s="55"/>
      <c r="J58" s="55"/>
      <c r="K58" s="55"/>
      <c r="L58" s="55"/>
      <c r="M58" s="55"/>
      <c r="N58" s="69"/>
      <c r="O58" s="60"/>
      <c r="P58" s="64"/>
      <c r="Q58" s="149"/>
      <c r="R58" s="149"/>
      <c r="S58" s="149"/>
      <c r="T58" s="149"/>
      <c r="U58" s="149"/>
      <c r="V58" s="150"/>
      <c r="X58" s="65"/>
      <c r="Y58" s="65"/>
      <c r="Z58" s="65"/>
      <c r="AA58" s="65"/>
      <c r="AB58" s="65"/>
    </row>
    <row r="59" spans="5:33">
      <c r="E59" s="66"/>
      <c r="F59" s="55"/>
      <c r="G59" s="55"/>
      <c r="H59" s="55"/>
      <c r="I59" s="55"/>
      <c r="J59" s="55"/>
      <c r="K59" s="55"/>
      <c r="L59" s="55"/>
      <c r="M59" s="55"/>
      <c r="N59" s="69"/>
      <c r="O59" s="60"/>
      <c r="P59" s="64"/>
      <c r="Q59" s="149"/>
      <c r="R59" s="149"/>
      <c r="S59" s="149"/>
      <c r="T59" s="149"/>
      <c r="U59" s="149"/>
      <c r="V59" s="150"/>
      <c r="X59" s="65"/>
      <c r="Y59" s="65"/>
      <c r="Z59" s="65"/>
      <c r="AA59" s="65"/>
      <c r="AB59" s="65"/>
    </row>
    <row r="60" spans="5:33">
      <c r="E60" s="66"/>
      <c r="F60" s="55"/>
      <c r="G60" s="55"/>
      <c r="H60" s="55"/>
      <c r="I60" s="55"/>
      <c r="J60" s="55"/>
      <c r="K60" s="55"/>
      <c r="L60" s="55"/>
      <c r="M60" s="55"/>
      <c r="N60" s="69"/>
      <c r="O60" s="60"/>
      <c r="P60" s="64"/>
      <c r="Q60" s="149"/>
      <c r="R60" s="149"/>
      <c r="S60" s="149"/>
      <c r="T60" s="149"/>
      <c r="U60" s="149"/>
      <c r="V60" s="150"/>
      <c r="X60" s="65"/>
      <c r="Y60" s="65"/>
      <c r="Z60" s="65"/>
      <c r="AB60" s="65"/>
    </row>
    <row r="61" spans="5:33">
      <c r="E61" s="66"/>
      <c r="F61" s="55"/>
      <c r="G61" s="55"/>
      <c r="H61" s="55"/>
      <c r="I61" s="55"/>
      <c r="J61" s="55"/>
      <c r="K61" s="55"/>
      <c r="L61" s="55"/>
      <c r="M61" s="55"/>
      <c r="N61" s="69"/>
      <c r="O61" s="60"/>
      <c r="P61" s="64"/>
      <c r="Q61" s="149"/>
      <c r="R61" s="149"/>
      <c r="S61" s="149"/>
      <c r="T61" s="149"/>
      <c r="U61" s="149"/>
      <c r="V61" s="150"/>
      <c r="X61" s="65"/>
      <c r="Y61" s="65"/>
      <c r="Z61" s="65"/>
    </row>
    <row r="62" spans="5:33">
      <c r="E62" s="66"/>
      <c r="F62" s="55"/>
      <c r="G62" s="55"/>
      <c r="H62" s="55"/>
      <c r="I62" s="55"/>
      <c r="J62" s="55"/>
      <c r="K62" s="55"/>
      <c r="L62" s="55"/>
      <c r="M62" s="55"/>
      <c r="N62" s="69"/>
      <c r="O62" s="60"/>
      <c r="P62" s="64"/>
      <c r="Q62" s="149"/>
      <c r="R62" s="149"/>
      <c r="S62" s="149"/>
      <c r="T62" s="149"/>
      <c r="U62" s="149"/>
      <c r="V62" s="150"/>
      <c r="X62" s="65"/>
      <c r="Y62" s="65"/>
      <c r="Z62" s="65"/>
    </row>
    <row r="63" spans="5:33">
      <c r="E63" s="66"/>
      <c r="F63" s="55"/>
      <c r="G63" s="55"/>
      <c r="H63" s="55"/>
      <c r="I63" s="55"/>
      <c r="J63" s="55"/>
      <c r="K63" s="55"/>
      <c r="L63" s="55"/>
      <c r="M63" s="55"/>
      <c r="N63" s="69"/>
      <c r="O63" s="60"/>
      <c r="P63" s="64"/>
      <c r="Q63" s="149"/>
      <c r="R63" s="149"/>
      <c r="S63" s="149"/>
      <c r="T63" s="149"/>
      <c r="U63" s="149"/>
      <c r="V63" s="150"/>
      <c r="X63" s="65"/>
      <c r="Y63" s="65"/>
      <c r="Z63" s="65"/>
    </row>
    <row r="64" spans="5:33">
      <c r="E64" s="66"/>
      <c r="F64" s="55"/>
      <c r="G64" s="55"/>
      <c r="H64" s="55"/>
      <c r="I64" s="55"/>
      <c r="J64" s="55"/>
      <c r="K64" s="55"/>
      <c r="L64" s="55"/>
      <c r="M64" s="55"/>
      <c r="N64" s="69">
        <f>'Data 3'!I60-'Data 3'!I59</f>
        <v>0</v>
      </c>
      <c r="O64" s="62">
        <f>'Data 3'!I60-'Data 3'!I48</f>
        <v>-39.182452615476933</v>
      </c>
      <c r="P64" s="64"/>
      <c r="Q64" s="149"/>
      <c r="R64" s="149"/>
      <c r="S64" s="149"/>
      <c r="T64" s="149"/>
      <c r="U64" s="149"/>
      <c r="V64" s="150"/>
      <c r="X64" s="65"/>
      <c r="Y64" s="65"/>
      <c r="Z64" s="65"/>
    </row>
    <row r="65" spans="5:26">
      <c r="E65" s="66"/>
      <c r="F65" s="55"/>
      <c r="G65" s="55"/>
      <c r="H65" s="55"/>
      <c r="I65" s="55"/>
      <c r="J65" s="55"/>
      <c r="K65" s="55"/>
      <c r="L65" s="55"/>
      <c r="M65" s="55"/>
      <c r="N65" s="69"/>
      <c r="O65" s="60"/>
      <c r="P65" s="64"/>
      <c r="Q65" s="149"/>
      <c r="R65" s="149"/>
      <c r="S65" s="149"/>
      <c r="T65" s="149"/>
      <c r="U65" s="149"/>
      <c r="V65" s="150"/>
      <c r="X65" s="65"/>
      <c r="Y65" s="65"/>
      <c r="Z65" s="65"/>
    </row>
    <row r="66" spans="5:26">
      <c r="E66" s="66"/>
      <c r="F66" s="55"/>
      <c r="G66" s="55"/>
      <c r="H66" s="55"/>
      <c r="I66" s="55"/>
      <c r="J66" s="55"/>
      <c r="K66" s="55"/>
      <c r="L66" s="55"/>
      <c r="M66" s="55"/>
      <c r="N66" s="69"/>
      <c r="O66" s="60"/>
      <c r="P66" s="64"/>
      <c r="Q66" s="149"/>
      <c r="R66" s="149"/>
      <c r="S66" s="149"/>
      <c r="T66" s="149"/>
      <c r="U66" s="149"/>
      <c r="V66" s="150"/>
      <c r="X66" s="65"/>
      <c r="Y66" s="65"/>
      <c r="Z66" s="65"/>
    </row>
    <row r="67" spans="5:26">
      <c r="E67" s="66"/>
      <c r="F67" s="55"/>
      <c r="G67" s="55"/>
      <c r="H67" s="55"/>
      <c r="I67" s="55"/>
      <c r="J67" s="55"/>
      <c r="K67" s="55"/>
      <c r="L67" s="55"/>
      <c r="M67" s="55"/>
      <c r="N67" s="69"/>
      <c r="O67" s="60"/>
      <c r="P67" s="64"/>
      <c r="Q67" s="149"/>
      <c r="R67" s="149"/>
      <c r="S67" s="149"/>
      <c r="T67" s="149"/>
      <c r="U67" s="149"/>
      <c r="V67" s="150"/>
      <c r="X67" s="65"/>
      <c r="Y67" s="65"/>
      <c r="Z67" s="65"/>
    </row>
    <row r="68" spans="5:26">
      <c r="E68" s="66"/>
      <c r="F68" s="55"/>
      <c r="G68" s="55"/>
      <c r="H68" s="55"/>
      <c r="I68" s="55"/>
      <c r="J68" s="55"/>
      <c r="K68" s="55"/>
      <c r="L68" s="55"/>
      <c r="M68" s="55"/>
      <c r="N68" s="69"/>
      <c r="O68" s="60"/>
      <c r="P68" s="64"/>
      <c r="Q68" s="149"/>
      <c r="R68" s="149"/>
      <c r="S68" s="149"/>
      <c r="T68" s="149"/>
      <c r="U68" s="149"/>
      <c r="V68" s="150"/>
      <c r="X68" s="65"/>
      <c r="Y68" s="65"/>
      <c r="Z68" s="65"/>
    </row>
    <row r="69" spans="5:26">
      <c r="F69" s="55"/>
      <c r="G69" s="55"/>
      <c r="H69" s="55"/>
      <c r="I69" s="55"/>
      <c r="J69" s="55"/>
      <c r="K69" s="55"/>
      <c r="L69" s="55"/>
      <c r="M69" s="55"/>
      <c r="N69" s="71"/>
      <c r="O69" s="60"/>
      <c r="P69" s="64"/>
      <c r="Q69" s="149"/>
      <c r="R69" s="149"/>
      <c r="S69" s="149"/>
      <c r="T69" s="149"/>
      <c r="U69" s="149"/>
      <c r="V69" s="150"/>
      <c r="X69" s="65"/>
      <c r="Y69" s="65"/>
      <c r="Z69" s="65"/>
    </row>
    <row r="70" spans="5:26">
      <c r="O70" s="60"/>
      <c r="P70" s="64"/>
      <c r="Q70" s="149"/>
      <c r="R70" s="149"/>
      <c r="S70" s="149"/>
      <c r="T70" s="149"/>
      <c r="U70" s="149"/>
      <c r="V70" s="150"/>
      <c r="X70" s="65"/>
      <c r="Y70" s="65"/>
      <c r="Z70" s="65"/>
    </row>
    <row r="71" spans="5:26">
      <c r="O71" s="60"/>
      <c r="P71" s="64"/>
      <c r="Q71" s="149"/>
      <c r="R71" s="149"/>
      <c r="S71" s="149"/>
      <c r="T71" s="149"/>
      <c r="U71" s="149"/>
      <c r="V71" s="150"/>
      <c r="X71" s="65"/>
      <c r="Y71" s="65"/>
      <c r="Z71" s="65"/>
    </row>
    <row r="72" spans="5:26">
      <c r="O72" s="60"/>
      <c r="P72" s="64"/>
      <c r="Q72" s="149"/>
      <c r="R72" s="149"/>
      <c r="S72" s="149"/>
      <c r="T72" s="149"/>
      <c r="U72" s="149"/>
      <c r="V72" s="150"/>
      <c r="X72" s="65"/>
      <c r="Y72" s="65"/>
      <c r="Z72" s="65"/>
    </row>
    <row r="73" spans="5:26">
      <c r="O73" s="60"/>
      <c r="P73" s="64"/>
      <c r="Q73" s="149"/>
      <c r="R73" s="149"/>
      <c r="S73" s="149"/>
      <c r="T73" s="149"/>
      <c r="U73" s="149"/>
      <c r="V73" s="150"/>
      <c r="X73" s="65"/>
      <c r="Y73" s="65"/>
      <c r="Z73" s="65"/>
    </row>
    <row r="74" spans="5:26">
      <c r="O74" s="60"/>
      <c r="P74" s="64"/>
      <c r="Q74" s="149"/>
      <c r="R74" s="149"/>
      <c r="S74" s="149"/>
      <c r="T74" s="149"/>
      <c r="U74" s="149"/>
      <c r="V74" s="150"/>
      <c r="X74" s="65"/>
      <c r="Y74" s="65"/>
      <c r="Z74" s="65"/>
    </row>
    <row r="75" spans="5:26">
      <c r="O75" s="60"/>
      <c r="P75" s="64"/>
      <c r="Q75" s="149"/>
      <c r="R75" s="149"/>
      <c r="S75" s="149"/>
      <c r="T75" s="149"/>
      <c r="U75" s="149"/>
      <c r="V75" s="150"/>
      <c r="X75" s="65"/>
      <c r="Y75" s="65"/>
      <c r="Z75" s="65"/>
    </row>
    <row r="76" spans="5:26">
      <c r="O76" s="60"/>
      <c r="P76" s="64"/>
      <c r="Q76" s="149"/>
      <c r="R76" s="149"/>
      <c r="S76" s="149"/>
      <c r="T76" s="149"/>
      <c r="U76" s="149"/>
      <c r="V76" s="150"/>
      <c r="X76" s="65"/>
      <c r="Y76" s="65"/>
      <c r="Z76" s="65"/>
    </row>
    <row r="77" spans="5:26">
      <c r="O77" s="60"/>
      <c r="P77" s="64"/>
      <c r="Q77" s="149"/>
      <c r="R77" s="149"/>
      <c r="S77" s="149"/>
      <c r="T77" s="149"/>
      <c r="U77" s="149"/>
      <c r="V77" s="150"/>
      <c r="X77" s="65"/>
      <c r="Y77" s="65"/>
      <c r="Z77" s="65"/>
    </row>
    <row r="78" spans="5:26">
      <c r="O78" s="60"/>
      <c r="P78" s="64"/>
      <c r="Q78" s="149"/>
      <c r="R78" s="149"/>
      <c r="S78" s="149"/>
      <c r="T78" s="149"/>
      <c r="U78" s="149"/>
      <c r="V78" s="150"/>
      <c r="X78" s="65"/>
      <c r="Y78" s="65"/>
      <c r="Z78" s="65"/>
    </row>
    <row r="79" spans="5:26">
      <c r="O79" s="60"/>
      <c r="P79" s="64"/>
      <c r="Q79" s="149"/>
      <c r="R79" s="149"/>
      <c r="S79" s="149"/>
      <c r="T79" s="149"/>
      <c r="U79" s="149"/>
      <c r="V79" s="150"/>
      <c r="X79" s="65"/>
      <c r="Y79" s="65"/>
      <c r="Z79" s="65"/>
    </row>
    <row r="80" spans="5:26">
      <c r="O80" s="60"/>
      <c r="P80" s="64"/>
      <c r="Q80" s="149"/>
      <c r="R80" s="149"/>
      <c r="S80" s="149"/>
      <c r="T80" s="149"/>
      <c r="U80" s="149"/>
      <c r="V80" s="150"/>
      <c r="X80" s="65"/>
      <c r="Y80" s="65"/>
      <c r="Z80" s="65"/>
    </row>
    <row r="81" spans="15:26">
      <c r="O81" s="60"/>
      <c r="P81" s="64"/>
      <c r="Q81" s="149"/>
      <c r="R81" s="149"/>
      <c r="S81" s="149"/>
      <c r="T81" s="149"/>
      <c r="U81" s="149"/>
      <c r="V81" s="150"/>
      <c r="X81" s="65"/>
      <c r="Y81" s="65"/>
      <c r="Z81" s="65"/>
    </row>
    <row r="82" spans="15:26">
      <c r="O82" s="60"/>
      <c r="P82" s="64"/>
      <c r="Q82" s="149"/>
      <c r="R82" s="149"/>
      <c r="S82" s="149"/>
      <c r="T82" s="149"/>
      <c r="U82" s="149"/>
      <c r="V82" s="150"/>
      <c r="X82" s="65"/>
      <c r="Y82" s="65"/>
      <c r="Z82" s="65"/>
    </row>
    <row r="83" spans="15:26">
      <c r="O83" s="60"/>
      <c r="P83" s="64"/>
      <c r="Q83" s="149"/>
      <c r="R83" s="149"/>
      <c r="S83" s="149"/>
      <c r="T83" s="149"/>
      <c r="U83" s="149"/>
      <c r="V83" s="150"/>
      <c r="X83" s="65"/>
      <c r="Y83" s="65"/>
      <c r="Z83" s="65"/>
    </row>
    <row r="84" spans="15:26">
      <c r="O84" s="61"/>
      <c r="P84" s="64"/>
      <c r="Q84" s="149"/>
      <c r="R84" s="149"/>
      <c r="S84" s="149"/>
      <c r="T84" s="149"/>
      <c r="U84" s="149"/>
      <c r="V84" s="150"/>
      <c r="X84" s="65"/>
      <c r="Y84" s="65"/>
      <c r="Z84" s="65"/>
    </row>
    <row r="85" spans="15:26">
      <c r="O85" s="61">
        <v>42248</v>
      </c>
      <c r="P85" s="64"/>
      <c r="Q85" s="149"/>
      <c r="R85" s="149"/>
      <c r="S85" s="149"/>
      <c r="T85" s="149"/>
      <c r="U85" s="149"/>
      <c r="V85" s="150"/>
      <c r="X85" s="65"/>
      <c r="Y85" s="65"/>
      <c r="Z85" s="65"/>
    </row>
    <row r="86" spans="15:26">
      <c r="O86" s="60"/>
      <c r="P86" s="64"/>
      <c r="Q86" s="149"/>
      <c r="R86" s="149"/>
      <c r="S86" s="149"/>
      <c r="T86" s="149"/>
      <c r="U86" s="149"/>
      <c r="V86" s="150"/>
      <c r="X86" s="65"/>
      <c r="Y86" s="65"/>
      <c r="Z86" s="65"/>
    </row>
    <row r="87" spans="15:26">
      <c r="O87" s="60"/>
      <c r="P87" s="64"/>
      <c r="Q87" s="149"/>
      <c r="R87" s="149"/>
      <c r="S87" s="149"/>
      <c r="T87" s="149"/>
      <c r="U87" s="149"/>
      <c r="V87" s="150"/>
      <c r="X87" s="65"/>
      <c r="Y87" s="65"/>
      <c r="Z87" s="65"/>
    </row>
    <row r="88" spans="15:26">
      <c r="O88" s="60"/>
      <c r="P88" s="64"/>
      <c r="Q88" s="149"/>
      <c r="R88" s="149"/>
      <c r="S88" s="149"/>
      <c r="T88" s="149"/>
      <c r="U88" s="149"/>
      <c r="V88" s="150"/>
      <c r="X88" s="65"/>
      <c r="Y88" s="65"/>
      <c r="Z88" s="65"/>
    </row>
    <row r="89" spans="15:26">
      <c r="O89" s="60"/>
      <c r="P89" s="64"/>
      <c r="Q89" s="149"/>
      <c r="R89" s="149"/>
      <c r="S89" s="149"/>
      <c r="T89" s="149"/>
      <c r="U89" s="149"/>
      <c r="V89" s="150"/>
      <c r="X89" s="65"/>
      <c r="Y89" s="65"/>
      <c r="Z89" s="65"/>
    </row>
    <row r="90" spans="15:26">
      <c r="O90" s="60"/>
      <c r="P90" s="64"/>
      <c r="Q90" s="149"/>
      <c r="R90" s="149"/>
      <c r="S90" s="149"/>
      <c r="T90" s="149"/>
      <c r="U90" s="149"/>
      <c r="V90" s="150"/>
      <c r="X90" s="65"/>
      <c r="Y90" s="65"/>
      <c r="Z90" s="65"/>
    </row>
    <row r="91" spans="15:26">
      <c r="O91" s="60"/>
      <c r="P91" s="64"/>
      <c r="Q91" s="149"/>
      <c r="R91" s="149"/>
      <c r="S91" s="149"/>
      <c r="T91" s="149"/>
      <c r="U91" s="149"/>
      <c r="V91" s="150"/>
      <c r="X91" s="65"/>
      <c r="Y91" s="65"/>
      <c r="Z91" s="65"/>
    </row>
    <row r="92" spans="15:26">
      <c r="O92" s="60"/>
      <c r="P92" s="64"/>
      <c r="Q92" s="149"/>
      <c r="R92" s="149"/>
      <c r="S92" s="149"/>
      <c r="T92" s="149"/>
      <c r="U92" s="149"/>
      <c r="V92" s="150"/>
      <c r="X92" s="65"/>
      <c r="Y92" s="65"/>
      <c r="Z92" s="65"/>
    </row>
    <row r="93" spans="15:26">
      <c r="O93" s="60"/>
      <c r="P93" s="64"/>
      <c r="Q93" s="149"/>
      <c r="R93" s="149"/>
      <c r="S93" s="149"/>
      <c r="T93" s="149"/>
      <c r="U93" s="149"/>
      <c r="V93" s="150"/>
      <c r="X93" s="65"/>
      <c r="Y93" s="65"/>
      <c r="Z93" s="65"/>
    </row>
    <row r="94" spans="15:26">
      <c r="O94" s="60"/>
      <c r="P94" s="64"/>
      <c r="Q94" s="149"/>
      <c r="R94" s="149"/>
      <c r="S94" s="149"/>
      <c r="T94" s="149"/>
      <c r="U94" s="149"/>
      <c r="V94" s="150"/>
      <c r="X94" s="65"/>
      <c r="Y94" s="65"/>
      <c r="Z94" s="65"/>
    </row>
    <row r="95" spans="15:26">
      <c r="O95" s="60"/>
      <c r="P95" s="64"/>
      <c r="Q95" s="149"/>
      <c r="R95" s="149"/>
      <c r="S95" s="149"/>
      <c r="T95" s="149"/>
      <c r="U95" s="149"/>
      <c r="V95" s="150"/>
      <c r="X95" s="65"/>
      <c r="Y95" s="65"/>
      <c r="Z95" s="65"/>
    </row>
    <row r="96" spans="15:26">
      <c r="O96" s="60"/>
      <c r="P96" s="64"/>
      <c r="Q96" s="149"/>
      <c r="R96" s="149"/>
      <c r="S96" s="149"/>
      <c r="T96" s="149"/>
      <c r="U96" s="149"/>
      <c r="V96" s="150"/>
      <c r="X96" s="65"/>
      <c r="Y96" s="65"/>
      <c r="Z96" s="65"/>
    </row>
    <row r="97" spans="15:26">
      <c r="O97" s="60"/>
      <c r="P97" s="64"/>
      <c r="Q97" s="149"/>
      <c r="R97" s="149"/>
      <c r="S97" s="149"/>
      <c r="T97" s="149"/>
      <c r="U97" s="149"/>
      <c r="V97" s="150"/>
      <c r="X97" s="65"/>
      <c r="Y97" s="65"/>
      <c r="Z97" s="65"/>
    </row>
    <row r="98" spans="15:26">
      <c r="O98" s="60"/>
      <c r="P98" s="64"/>
      <c r="Q98" s="149"/>
      <c r="R98" s="149"/>
      <c r="S98" s="149"/>
      <c r="T98" s="149"/>
      <c r="U98" s="149"/>
      <c r="V98" s="150"/>
      <c r="X98" s="65"/>
      <c r="Y98" s="65"/>
      <c r="Z98" s="65"/>
    </row>
    <row r="99" spans="15:26">
      <c r="O99" s="60"/>
      <c r="P99" s="64"/>
      <c r="Q99" s="149"/>
      <c r="R99" s="149"/>
      <c r="S99" s="149"/>
      <c r="T99" s="149"/>
      <c r="U99" s="149"/>
      <c r="V99" s="150"/>
      <c r="X99" s="65"/>
      <c r="Y99" s="65"/>
      <c r="Z99" s="65"/>
    </row>
    <row r="100" spans="15:26">
      <c r="O100" s="60"/>
      <c r="P100" s="64"/>
      <c r="Q100" s="149"/>
      <c r="R100" s="149"/>
      <c r="S100" s="149"/>
      <c r="T100" s="149"/>
      <c r="U100" s="149"/>
      <c r="V100" s="150"/>
      <c r="X100" s="65"/>
      <c r="Y100" s="65"/>
      <c r="Z100" s="65"/>
    </row>
    <row r="101" spans="15:26">
      <c r="O101" s="60"/>
      <c r="P101" s="64"/>
      <c r="Q101" s="149"/>
      <c r="R101" s="149"/>
      <c r="S101" s="149"/>
      <c r="T101" s="149"/>
      <c r="U101" s="149"/>
      <c r="V101" s="150"/>
      <c r="X101" s="65"/>
      <c r="Y101" s="65"/>
      <c r="Z101" s="65"/>
    </row>
    <row r="102" spans="15:26">
      <c r="O102" s="60"/>
      <c r="P102" s="64"/>
      <c r="Q102" s="149"/>
      <c r="R102" s="149"/>
      <c r="S102" s="149"/>
      <c r="T102" s="149"/>
      <c r="U102" s="149"/>
      <c r="V102" s="150"/>
      <c r="X102" s="65"/>
      <c r="Y102" s="65"/>
      <c r="Z102" s="65"/>
    </row>
    <row r="103" spans="15:26">
      <c r="O103" s="60"/>
      <c r="P103" s="64"/>
      <c r="Q103" s="149"/>
      <c r="R103" s="149"/>
      <c r="S103" s="149"/>
      <c r="T103" s="149"/>
      <c r="U103" s="149"/>
      <c r="V103" s="150"/>
      <c r="X103" s="65"/>
      <c r="Y103" s="65"/>
      <c r="Z103" s="65"/>
    </row>
    <row r="104" spans="15:26">
      <c r="O104" s="60"/>
      <c r="P104" s="64"/>
      <c r="Q104" s="149"/>
      <c r="R104" s="149"/>
      <c r="S104" s="149"/>
      <c r="T104" s="149"/>
      <c r="U104" s="149"/>
      <c r="V104" s="150"/>
      <c r="X104" s="65"/>
      <c r="Y104" s="65"/>
      <c r="Z104" s="65"/>
    </row>
    <row r="105" spans="15:26">
      <c r="O105" s="60"/>
      <c r="P105" s="64"/>
      <c r="Q105" s="149"/>
      <c r="R105" s="149"/>
      <c r="S105" s="149"/>
      <c r="T105" s="149"/>
      <c r="U105" s="149"/>
      <c r="V105" s="150"/>
      <c r="X105" s="65"/>
      <c r="Y105" s="65"/>
      <c r="Z105" s="65"/>
    </row>
    <row r="106" spans="15:26">
      <c r="O106" s="60"/>
      <c r="P106" s="64"/>
      <c r="Q106" s="149"/>
      <c r="R106" s="149"/>
      <c r="S106" s="149"/>
      <c r="T106" s="149"/>
      <c r="U106" s="149"/>
      <c r="V106" s="150"/>
      <c r="X106" s="65"/>
      <c r="Y106" s="65"/>
      <c r="Z106" s="65"/>
    </row>
    <row r="107" spans="15:26">
      <c r="O107" s="60"/>
      <c r="P107" s="64"/>
      <c r="Q107" s="149"/>
      <c r="R107" s="149"/>
      <c r="S107" s="149"/>
      <c r="T107" s="149"/>
      <c r="U107" s="149"/>
      <c r="V107" s="150"/>
      <c r="X107" s="65"/>
      <c r="Y107" s="65"/>
      <c r="Z107" s="65"/>
    </row>
    <row r="108" spans="15:26">
      <c r="O108" s="60"/>
      <c r="P108" s="64"/>
      <c r="Q108" s="149"/>
      <c r="R108" s="149"/>
      <c r="S108" s="149"/>
      <c r="T108" s="149"/>
      <c r="U108" s="149"/>
      <c r="V108" s="150"/>
      <c r="X108" s="65"/>
      <c r="Y108" s="65"/>
      <c r="Z108" s="65"/>
    </row>
    <row r="109" spans="15:26">
      <c r="O109" s="60"/>
      <c r="P109" s="64"/>
      <c r="Q109" s="149"/>
      <c r="R109" s="149"/>
      <c r="S109" s="149"/>
      <c r="T109" s="149"/>
      <c r="U109" s="149"/>
      <c r="V109" s="150"/>
      <c r="X109" s="65"/>
      <c r="Y109" s="65"/>
      <c r="Z109" s="65"/>
    </row>
    <row r="110" spans="15:26">
      <c r="O110" s="60"/>
      <c r="P110" s="64"/>
      <c r="Q110" s="149"/>
      <c r="R110" s="149"/>
      <c r="S110" s="149"/>
      <c r="T110" s="149"/>
      <c r="U110" s="149"/>
      <c r="V110" s="150"/>
      <c r="X110" s="65"/>
      <c r="Y110" s="65"/>
      <c r="Z110" s="65"/>
    </row>
    <row r="111" spans="15:26">
      <c r="O111" s="60"/>
      <c r="P111" s="64"/>
      <c r="Q111" s="149"/>
      <c r="R111" s="149"/>
      <c r="S111" s="149"/>
      <c r="T111" s="149"/>
      <c r="U111" s="149"/>
      <c r="V111" s="150"/>
      <c r="X111" s="65"/>
      <c r="Y111" s="65"/>
      <c r="Z111" s="65"/>
    </row>
    <row r="112" spans="15:26">
      <c r="O112" s="60"/>
      <c r="P112" s="64"/>
      <c r="Q112" s="149"/>
      <c r="R112" s="149"/>
      <c r="S112" s="149"/>
      <c r="T112" s="149"/>
      <c r="U112" s="149"/>
      <c r="V112" s="150"/>
      <c r="X112" s="65"/>
      <c r="Y112" s="65"/>
      <c r="Z112" s="65"/>
    </row>
    <row r="113" spans="15:26">
      <c r="O113" s="60"/>
      <c r="P113" s="64"/>
      <c r="Q113" s="149"/>
      <c r="R113" s="149"/>
      <c r="S113" s="149"/>
      <c r="T113" s="149"/>
      <c r="U113" s="149"/>
      <c r="V113" s="150"/>
      <c r="X113" s="65"/>
      <c r="Y113" s="65"/>
      <c r="Z113" s="65"/>
    </row>
    <row r="114" spans="15:26">
      <c r="O114" s="60"/>
      <c r="P114" s="64"/>
      <c r="Q114" s="149"/>
      <c r="R114" s="149"/>
      <c r="S114" s="149"/>
      <c r="T114" s="149"/>
      <c r="U114" s="149"/>
      <c r="V114" s="150"/>
      <c r="X114" s="65"/>
      <c r="Y114" s="65"/>
      <c r="Z114" s="65"/>
    </row>
    <row r="115" spans="15:26">
      <c r="O115" s="61">
        <v>42278</v>
      </c>
      <c r="P115" s="64"/>
      <c r="Q115" s="149"/>
      <c r="R115" s="149"/>
      <c r="S115" s="149"/>
      <c r="T115" s="149"/>
      <c r="U115" s="149"/>
      <c r="V115" s="150"/>
      <c r="X115" s="65"/>
      <c r="Y115" s="65"/>
      <c r="Z115" s="65"/>
    </row>
    <row r="116" spans="15:26">
      <c r="O116" s="61"/>
      <c r="P116" s="64"/>
      <c r="Q116" s="149"/>
      <c r="R116" s="149"/>
      <c r="S116" s="149"/>
      <c r="T116" s="149"/>
      <c r="U116" s="149"/>
      <c r="V116" s="150"/>
      <c r="X116" s="65"/>
      <c r="Y116" s="65"/>
      <c r="Z116" s="65"/>
    </row>
    <row r="117" spans="15:26">
      <c r="O117" s="60"/>
      <c r="P117" s="64"/>
      <c r="Q117" s="149"/>
      <c r="R117" s="149"/>
      <c r="S117" s="149"/>
      <c r="T117" s="149"/>
      <c r="U117" s="149"/>
      <c r="V117" s="150"/>
      <c r="X117" s="65"/>
      <c r="Y117" s="65"/>
      <c r="Z117" s="65"/>
    </row>
    <row r="118" spans="15:26">
      <c r="O118" s="60"/>
      <c r="P118" s="64"/>
      <c r="Q118" s="149"/>
      <c r="R118" s="149"/>
      <c r="S118" s="149"/>
      <c r="T118" s="149"/>
      <c r="U118" s="149"/>
      <c r="V118" s="150"/>
      <c r="X118" s="65"/>
      <c r="Y118" s="65"/>
      <c r="Z118" s="65"/>
    </row>
    <row r="119" spans="15:26">
      <c r="O119" s="60"/>
      <c r="P119" s="64"/>
      <c r="Q119" s="149"/>
      <c r="R119" s="149"/>
      <c r="S119" s="149"/>
      <c r="T119" s="149"/>
      <c r="U119" s="149"/>
      <c r="V119" s="150"/>
      <c r="X119" s="65"/>
      <c r="Y119" s="65"/>
      <c r="Z119" s="65"/>
    </row>
    <row r="120" spans="15:26">
      <c r="O120" s="60"/>
      <c r="P120" s="64"/>
      <c r="Q120" s="149"/>
      <c r="R120" s="149"/>
      <c r="S120" s="149"/>
      <c r="T120" s="149"/>
      <c r="U120" s="149"/>
      <c r="V120" s="150"/>
      <c r="X120" s="65"/>
      <c r="Y120" s="65"/>
      <c r="Z120" s="65"/>
    </row>
    <row r="121" spans="15:26">
      <c r="O121" s="60"/>
      <c r="P121" s="64"/>
      <c r="Q121" s="149"/>
      <c r="R121" s="149"/>
      <c r="S121" s="149"/>
      <c r="T121" s="149"/>
      <c r="U121" s="149"/>
      <c r="V121" s="150"/>
      <c r="X121" s="65"/>
      <c r="Y121" s="65"/>
      <c r="Z121" s="65"/>
    </row>
    <row r="122" spans="15:26">
      <c r="O122" s="60"/>
      <c r="P122" s="64"/>
      <c r="Q122" s="149"/>
      <c r="R122" s="149"/>
      <c r="S122" s="149"/>
      <c r="T122" s="149"/>
      <c r="U122" s="149"/>
      <c r="V122" s="150"/>
      <c r="X122" s="65"/>
      <c r="Y122" s="65"/>
      <c r="Z122" s="65"/>
    </row>
    <row r="123" spans="15:26">
      <c r="O123" s="60"/>
      <c r="P123" s="64"/>
      <c r="Q123" s="149"/>
      <c r="R123" s="149"/>
      <c r="S123" s="149"/>
      <c r="T123" s="149"/>
      <c r="U123" s="149"/>
      <c r="V123" s="150"/>
      <c r="X123" s="65"/>
      <c r="Y123" s="65"/>
      <c r="Z123" s="65"/>
    </row>
    <row r="124" spans="15:26">
      <c r="O124" s="60"/>
      <c r="P124" s="64"/>
      <c r="Q124" s="149"/>
      <c r="R124" s="149"/>
      <c r="S124" s="149"/>
      <c r="T124" s="149"/>
      <c r="U124" s="149"/>
      <c r="V124" s="150"/>
      <c r="X124" s="65"/>
      <c r="Y124" s="65"/>
      <c r="Z124" s="65"/>
    </row>
    <row r="125" spans="15:26">
      <c r="O125" s="60"/>
      <c r="P125" s="64"/>
      <c r="Q125" s="149"/>
      <c r="R125" s="149"/>
      <c r="S125" s="149"/>
      <c r="T125" s="149"/>
      <c r="U125" s="149"/>
      <c r="V125" s="150"/>
      <c r="X125" s="65"/>
      <c r="Y125" s="65"/>
      <c r="Z125" s="65"/>
    </row>
    <row r="126" spans="15:26">
      <c r="O126" s="60"/>
      <c r="P126" s="64"/>
      <c r="Q126" s="149"/>
      <c r="R126" s="149"/>
      <c r="S126" s="149"/>
      <c r="T126" s="149"/>
      <c r="U126" s="149"/>
      <c r="V126" s="150"/>
      <c r="X126" s="65"/>
      <c r="Y126" s="65"/>
      <c r="Z126" s="65"/>
    </row>
    <row r="127" spans="15:26">
      <c r="O127" s="60"/>
      <c r="P127" s="64"/>
      <c r="Q127" s="149"/>
      <c r="R127" s="149"/>
      <c r="S127" s="149"/>
      <c r="T127" s="149"/>
      <c r="U127" s="149"/>
      <c r="V127" s="150"/>
      <c r="X127" s="65"/>
      <c r="Y127" s="65"/>
      <c r="Z127" s="65"/>
    </row>
    <row r="128" spans="15:26">
      <c r="O128" s="60"/>
      <c r="P128" s="64"/>
      <c r="Q128" s="149"/>
      <c r="R128" s="149"/>
      <c r="S128" s="149"/>
      <c r="T128" s="149"/>
      <c r="U128" s="149"/>
      <c r="V128" s="150"/>
      <c r="X128" s="65"/>
      <c r="Y128" s="65"/>
      <c r="Z128" s="65"/>
    </row>
    <row r="129" spans="15:26">
      <c r="O129" s="60"/>
      <c r="P129" s="64"/>
      <c r="Q129" s="149"/>
      <c r="R129" s="149"/>
      <c r="S129" s="149"/>
      <c r="T129" s="149"/>
      <c r="U129" s="149"/>
      <c r="V129" s="150"/>
      <c r="X129" s="65"/>
      <c r="Y129" s="65"/>
      <c r="Z129" s="65"/>
    </row>
    <row r="130" spans="15:26">
      <c r="O130" s="60"/>
      <c r="P130" s="64"/>
      <c r="Q130" s="149"/>
      <c r="R130" s="149"/>
      <c r="S130" s="149"/>
      <c r="T130" s="149"/>
      <c r="U130" s="149"/>
      <c r="V130" s="150"/>
      <c r="X130" s="65"/>
      <c r="Y130" s="65"/>
      <c r="Z130" s="65"/>
    </row>
    <row r="131" spans="15:26">
      <c r="O131" s="60"/>
      <c r="P131" s="64"/>
      <c r="Q131" s="149"/>
      <c r="R131" s="149"/>
      <c r="S131" s="149"/>
      <c r="T131" s="149"/>
      <c r="U131" s="149"/>
      <c r="V131" s="150"/>
      <c r="X131" s="65"/>
      <c r="Y131" s="65"/>
      <c r="Z131" s="65"/>
    </row>
    <row r="132" spans="15:26">
      <c r="O132" s="60"/>
      <c r="P132" s="64"/>
      <c r="Q132" s="149"/>
      <c r="R132" s="149"/>
      <c r="S132" s="149"/>
      <c r="T132" s="149"/>
      <c r="U132" s="149"/>
      <c r="V132" s="150"/>
      <c r="X132" s="65"/>
      <c r="Y132" s="65"/>
      <c r="Z132" s="65"/>
    </row>
    <row r="133" spans="15:26">
      <c r="O133" s="60"/>
      <c r="P133" s="64"/>
      <c r="Q133" s="149"/>
      <c r="R133" s="149"/>
      <c r="S133" s="149"/>
      <c r="T133" s="149"/>
      <c r="U133" s="149"/>
      <c r="V133" s="150"/>
      <c r="X133" s="65"/>
      <c r="Y133" s="65"/>
      <c r="Z133" s="65"/>
    </row>
    <row r="134" spans="15:26">
      <c r="O134" s="60"/>
      <c r="P134" s="64"/>
      <c r="Q134" s="149"/>
      <c r="R134" s="149"/>
      <c r="S134" s="149"/>
      <c r="T134" s="149"/>
      <c r="U134" s="149"/>
      <c r="V134" s="150"/>
      <c r="X134" s="65"/>
      <c r="Y134" s="65"/>
      <c r="Z134" s="65"/>
    </row>
    <row r="135" spans="15:26">
      <c r="O135" s="60"/>
      <c r="P135" s="64"/>
      <c r="Q135" s="149"/>
      <c r="R135" s="149"/>
      <c r="S135" s="149"/>
      <c r="T135" s="149"/>
      <c r="U135" s="149"/>
      <c r="V135" s="150"/>
      <c r="X135" s="65"/>
      <c r="Y135" s="65"/>
      <c r="Z135" s="65"/>
    </row>
    <row r="136" spans="15:26">
      <c r="O136" s="60"/>
      <c r="P136" s="64"/>
      <c r="Q136" s="149"/>
      <c r="R136" s="149"/>
      <c r="S136" s="149"/>
      <c r="T136" s="149"/>
      <c r="U136" s="149"/>
      <c r="V136" s="150"/>
      <c r="X136" s="65"/>
      <c r="Y136" s="65"/>
      <c r="Z136" s="65"/>
    </row>
    <row r="137" spans="15:26">
      <c r="O137" s="60"/>
      <c r="P137" s="64"/>
      <c r="Q137" s="149"/>
      <c r="R137" s="149"/>
      <c r="S137" s="149"/>
      <c r="T137" s="149"/>
      <c r="U137" s="149"/>
      <c r="V137" s="150"/>
      <c r="X137" s="65"/>
      <c r="Y137" s="65"/>
      <c r="Z137" s="65"/>
    </row>
    <row r="138" spans="15:26">
      <c r="O138" s="60"/>
      <c r="P138" s="64"/>
      <c r="Q138" s="149"/>
      <c r="R138" s="149"/>
      <c r="S138" s="149"/>
      <c r="T138" s="149"/>
      <c r="U138" s="149"/>
      <c r="V138" s="150"/>
      <c r="X138" s="65"/>
      <c r="Y138" s="65"/>
      <c r="Z138" s="65"/>
    </row>
    <row r="139" spans="15:26">
      <c r="O139" s="60"/>
      <c r="P139" s="64"/>
      <c r="Q139" s="149"/>
      <c r="R139" s="149"/>
      <c r="S139" s="149"/>
      <c r="T139" s="149"/>
      <c r="U139" s="149"/>
      <c r="V139" s="150"/>
      <c r="X139" s="65"/>
      <c r="Y139" s="65"/>
      <c r="Z139" s="65"/>
    </row>
    <row r="140" spans="15:26">
      <c r="O140" s="60"/>
      <c r="P140" s="64"/>
      <c r="Q140" s="149"/>
      <c r="R140" s="149"/>
      <c r="S140" s="149"/>
      <c r="T140" s="149"/>
      <c r="U140" s="149"/>
      <c r="V140" s="150"/>
      <c r="X140" s="65"/>
      <c r="Y140" s="65"/>
      <c r="Z140" s="65"/>
    </row>
    <row r="141" spans="15:26">
      <c r="O141" s="60"/>
      <c r="P141" s="64"/>
      <c r="Q141" s="149"/>
      <c r="R141" s="149"/>
      <c r="S141" s="149"/>
      <c r="T141" s="149"/>
      <c r="U141" s="149"/>
      <c r="V141" s="150"/>
      <c r="X141" s="65"/>
      <c r="Y141" s="65"/>
      <c r="Z141" s="65"/>
    </row>
    <row r="142" spans="15:26">
      <c r="O142" s="60"/>
      <c r="P142" s="64"/>
      <c r="Q142" s="149"/>
      <c r="R142" s="149"/>
      <c r="S142" s="149"/>
      <c r="T142" s="149"/>
      <c r="U142" s="149"/>
      <c r="V142" s="150"/>
      <c r="X142" s="65"/>
      <c r="Y142" s="65"/>
      <c r="Z142" s="65"/>
    </row>
    <row r="143" spans="15:26">
      <c r="O143" s="60"/>
      <c r="P143" s="64"/>
      <c r="Q143" s="149"/>
      <c r="R143" s="149"/>
      <c r="S143" s="149"/>
      <c r="T143" s="149"/>
      <c r="U143" s="149"/>
      <c r="V143" s="150"/>
      <c r="X143" s="65"/>
      <c r="Y143" s="65"/>
      <c r="Z143" s="65"/>
    </row>
    <row r="144" spans="15:26">
      <c r="O144" s="60"/>
      <c r="P144" s="64"/>
      <c r="Q144" s="149"/>
      <c r="R144" s="149"/>
      <c r="S144" s="149"/>
      <c r="T144" s="149"/>
      <c r="U144" s="149"/>
      <c r="V144" s="150"/>
      <c r="X144" s="65"/>
      <c r="Y144" s="65"/>
      <c r="Z144" s="65"/>
    </row>
    <row r="145" spans="15:26">
      <c r="O145" s="60"/>
      <c r="P145" s="64"/>
      <c r="Q145" s="149"/>
      <c r="R145" s="149"/>
      <c r="S145" s="149"/>
      <c r="T145" s="149"/>
      <c r="U145" s="149"/>
      <c r="V145" s="150"/>
      <c r="X145" s="65"/>
      <c r="Y145" s="65"/>
      <c r="Z145" s="65"/>
    </row>
    <row r="146" spans="15:26">
      <c r="O146" s="61">
        <v>42309</v>
      </c>
      <c r="P146" s="64"/>
      <c r="Q146" s="149"/>
      <c r="R146" s="149"/>
      <c r="S146" s="149"/>
      <c r="T146" s="149"/>
      <c r="U146" s="149"/>
      <c r="V146" s="150"/>
      <c r="X146" s="65"/>
      <c r="Y146" s="65"/>
      <c r="Z146" s="65"/>
    </row>
    <row r="147" spans="15:26">
      <c r="O147" s="61"/>
      <c r="P147" s="64"/>
      <c r="Q147" s="149"/>
      <c r="R147" s="149"/>
      <c r="S147" s="149"/>
      <c r="T147" s="149"/>
      <c r="U147" s="149"/>
      <c r="V147" s="150"/>
      <c r="X147" s="65"/>
      <c r="Y147" s="65"/>
      <c r="Z147" s="65"/>
    </row>
    <row r="148" spans="15:26">
      <c r="O148" s="60"/>
      <c r="P148" s="64"/>
      <c r="Q148" s="149"/>
      <c r="R148" s="149"/>
      <c r="S148" s="149"/>
      <c r="T148" s="149"/>
      <c r="U148" s="149"/>
      <c r="V148" s="150"/>
      <c r="X148" s="65"/>
      <c r="Y148" s="65"/>
      <c r="Z148" s="65"/>
    </row>
    <row r="149" spans="15:26">
      <c r="O149" s="60"/>
      <c r="P149" s="64"/>
      <c r="Q149" s="149"/>
      <c r="R149" s="149"/>
      <c r="S149" s="149"/>
      <c r="T149" s="149"/>
      <c r="U149" s="149"/>
      <c r="V149" s="150"/>
      <c r="X149" s="65"/>
      <c r="Y149" s="65"/>
      <c r="Z149" s="65"/>
    </row>
    <row r="150" spans="15:26">
      <c r="O150" s="60"/>
      <c r="P150" s="64"/>
      <c r="Q150" s="149"/>
      <c r="R150" s="149"/>
      <c r="S150" s="149"/>
      <c r="T150" s="149"/>
      <c r="U150" s="149"/>
      <c r="V150" s="150"/>
      <c r="X150" s="65"/>
      <c r="Y150" s="65"/>
      <c r="Z150" s="65"/>
    </row>
    <row r="151" spans="15:26">
      <c r="O151" s="60"/>
      <c r="P151" s="64"/>
      <c r="Q151" s="149"/>
      <c r="R151" s="149"/>
      <c r="S151" s="149"/>
      <c r="T151" s="149"/>
      <c r="U151" s="149"/>
      <c r="V151" s="150"/>
      <c r="X151" s="65"/>
      <c r="Y151" s="65"/>
      <c r="Z151" s="65"/>
    </row>
    <row r="152" spans="15:26">
      <c r="O152" s="60"/>
      <c r="P152" s="64"/>
      <c r="Q152" s="149"/>
      <c r="R152" s="149"/>
      <c r="S152" s="149"/>
      <c r="T152" s="149"/>
      <c r="U152" s="149"/>
      <c r="V152" s="150"/>
      <c r="X152" s="65"/>
      <c r="Y152" s="65"/>
      <c r="Z152" s="65"/>
    </row>
    <row r="153" spans="15:26">
      <c r="O153" s="60"/>
      <c r="P153" s="64"/>
      <c r="Q153" s="149"/>
      <c r="R153" s="149"/>
      <c r="S153" s="149"/>
      <c r="T153" s="149"/>
      <c r="U153" s="149"/>
      <c r="V153" s="150"/>
      <c r="X153" s="65"/>
      <c r="Y153" s="65"/>
      <c r="Z153" s="65"/>
    </row>
    <row r="154" spans="15:26">
      <c r="O154" s="60"/>
      <c r="P154" s="64"/>
      <c r="Q154" s="149"/>
      <c r="R154" s="149"/>
      <c r="S154" s="149"/>
      <c r="T154" s="149"/>
      <c r="U154" s="149"/>
      <c r="V154" s="150"/>
      <c r="X154" s="65"/>
      <c r="Y154" s="65"/>
      <c r="Z154" s="65"/>
    </row>
    <row r="155" spans="15:26">
      <c r="O155" s="60"/>
      <c r="P155" s="64"/>
      <c r="Q155" s="149"/>
      <c r="R155" s="149"/>
      <c r="S155" s="149"/>
      <c r="T155" s="149"/>
      <c r="U155" s="149"/>
      <c r="V155" s="150"/>
      <c r="X155" s="65"/>
      <c r="Y155" s="65"/>
      <c r="Z155" s="65"/>
    </row>
    <row r="156" spans="15:26">
      <c r="O156" s="60"/>
      <c r="P156" s="64"/>
      <c r="Q156" s="149"/>
      <c r="R156" s="149"/>
      <c r="S156" s="149"/>
      <c r="T156" s="149"/>
      <c r="U156" s="149"/>
      <c r="V156" s="150"/>
      <c r="X156" s="65"/>
      <c r="Y156" s="65"/>
      <c r="Z156" s="65"/>
    </row>
    <row r="157" spans="15:26">
      <c r="O157" s="60"/>
      <c r="P157" s="64"/>
      <c r="Q157" s="149"/>
      <c r="R157" s="149"/>
      <c r="S157" s="149"/>
      <c r="T157" s="149"/>
      <c r="U157" s="149"/>
      <c r="V157" s="150"/>
      <c r="X157" s="65"/>
      <c r="Y157" s="65"/>
      <c r="Z157" s="65"/>
    </row>
    <row r="158" spans="15:26">
      <c r="O158" s="60"/>
      <c r="P158" s="64"/>
      <c r="Q158" s="149"/>
      <c r="R158" s="149"/>
      <c r="S158" s="149"/>
      <c r="T158" s="149"/>
      <c r="U158" s="149"/>
      <c r="V158" s="150"/>
      <c r="X158" s="65"/>
      <c r="Y158" s="65"/>
      <c r="Z158" s="65"/>
    </row>
    <row r="159" spans="15:26">
      <c r="O159" s="60"/>
      <c r="P159" s="64"/>
      <c r="Q159" s="149"/>
      <c r="R159" s="149"/>
      <c r="S159" s="149"/>
      <c r="T159" s="149"/>
      <c r="U159" s="149"/>
      <c r="V159" s="150"/>
      <c r="X159" s="65"/>
      <c r="Y159" s="65"/>
      <c r="Z159" s="65"/>
    </row>
    <row r="160" spans="15:26">
      <c r="O160" s="60"/>
      <c r="P160" s="64"/>
      <c r="Q160" s="149"/>
      <c r="R160" s="149"/>
      <c r="S160" s="149"/>
      <c r="T160" s="149"/>
      <c r="U160" s="149"/>
      <c r="V160" s="150"/>
      <c r="X160" s="65"/>
      <c r="Y160" s="65"/>
      <c r="Z160" s="65"/>
    </row>
    <row r="161" spans="15:26">
      <c r="O161" s="60"/>
      <c r="P161" s="64"/>
      <c r="Q161" s="149"/>
      <c r="R161" s="149"/>
      <c r="S161" s="149"/>
      <c r="T161" s="149"/>
      <c r="U161" s="149"/>
      <c r="V161" s="150"/>
      <c r="X161" s="65"/>
      <c r="Y161" s="65"/>
      <c r="Z161" s="65"/>
    </row>
    <row r="162" spans="15:26">
      <c r="O162" s="60"/>
      <c r="P162" s="64"/>
      <c r="Q162" s="149"/>
      <c r="R162" s="149"/>
      <c r="S162" s="149"/>
      <c r="T162" s="149"/>
      <c r="U162" s="149"/>
      <c r="V162" s="150"/>
      <c r="X162" s="65"/>
      <c r="Y162" s="65"/>
      <c r="Z162" s="65"/>
    </row>
    <row r="163" spans="15:26">
      <c r="O163" s="60"/>
      <c r="P163" s="64"/>
      <c r="Q163" s="149"/>
      <c r="R163" s="149"/>
      <c r="S163" s="149"/>
      <c r="T163" s="149"/>
      <c r="U163" s="149"/>
      <c r="V163" s="150"/>
      <c r="X163" s="65"/>
      <c r="Y163" s="65"/>
      <c r="Z163" s="65"/>
    </row>
    <row r="164" spans="15:26">
      <c r="O164" s="60"/>
      <c r="P164" s="64"/>
      <c r="Q164" s="149"/>
      <c r="R164" s="149"/>
      <c r="S164" s="149"/>
      <c r="T164" s="149"/>
      <c r="U164" s="149"/>
      <c r="V164" s="150"/>
      <c r="X164" s="65"/>
      <c r="Y164" s="65"/>
      <c r="Z164" s="65"/>
    </row>
    <row r="165" spans="15:26">
      <c r="O165" s="60"/>
      <c r="P165" s="64"/>
      <c r="Q165" s="149"/>
      <c r="R165" s="149"/>
      <c r="S165" s="149"/>
      <c r="T165" s="149"/>
      <c r="U165" s="149"/>
      <c r="V165" s="150"/>
      <c r="X165" s="65"/>
      <c r="Y165" s="65"/>
      <c r="Z165" s="65"/>
    </row>
    <row r="166" spans="15:26">
      <c r="O166" s="60"/>
      <c r="P166" s="64"/>
      <c r="Q166" s="149"/>
      <c r="R166" s="149"/>
      <c r="S166" s="149"/>
      <c r="T166" s="149"/>
      <c r="U166" s="149"/>
      <c r="V166" s="150"/>
      <c r="X166" s="65"/>
      <c r="Y166" s="65"/>
      <c r="Z166" s="65"/>
    </row>
    <row r="167" spans="15:26">
      <c r="O167" s="60"/>
      <c r="P167" s="64"/>
      <c r="Q167" s="149"/>
      <c r="R167" s="149"/>
      <c r="S167" s="149"/>
      <c r="T167" s="149"/>
      <c r="U167" s="149"/>
      <c r="V167" s="150"/>
      <c r="X167" s="65"/>
      <c r="Y167" s="65"/>
      <c r="Z167" s="65"/>
    </row>
    <row r="168" spans="15:26">
      <c r="O168" s="60"/>
      <c r="P168" s="64"/>
      <c r="Q168" s="149"/>
      <c r="R168" s="149"/>
      <c r="S168" s="149"/>
      <c r="T168" s="149"/>
      <c r="U168" s="149"/>
      <c r="V168" s="150"/>
      <c r="X168" s="65"/>
      <c r="Y168" s="65"/>
      <c r="Z168" s="65"/>
    </row>
    <row r="169" spans="15:26">
      <c r="O169" s="60"/>
      <c r="P169" s="64"/>
      <c r="Q169" s="149"/>
      <c r="R169" s="149"/>
      <c r="S169" s="149"/>
      <c r="T169" s="149"/>
      <c r="U169" s="149"/>
      <c r="V169" s="150"/>
      <c r="X169" s="65"/>
      <c r="Y169" s="65"/>
      <c r="Z169" s="65"/>
    </row>
    <row r="170" spans="15:26">
      <c r="O170" s="60"/>
      <c r="P170" s="64"/>
      <c r="Q170" s="149"/>
      <c r="R170" s="149"/>
      <c r="S170" s="149"/>
      <c r="T170" s="149"/>
      <c r="U170" s="149"/>
      <c r="V170" s="150"/>
      <c r="X170" s="65"/>
      <c r="Y170" s="65"/>
      <c r="Z170" s="65"/>
    </row>
    <row r="171" spans="15:26">
      <c r="O171" s="60"/>
      <c r="P171" s="64"/>
      <c r="Q171" s="149"/>
      <c r="R171" s="149"/>
      <c r="S171" s="149"/>
      <c r="T171" s="149"/>
      <c r="U171" s="149"/>
      <c r="V171" s="150"/>
      <c r="X171" s="65"/>
      <c r="Y171" s="65"/>
      <c r="Z171" s="65"/>
    </row>
    <row r="172" spans="15:26">
      <c r="O172" s="60"/>
      <c r="P172" s="64"/>
      <c r="Q172" s="149"/>
      <c r="R172" s="149"/>
      <c r="S172" s="149"/>
      <c r="T172" s="149"/>
      <c r="U172" s="149"/>
      <c r="V172" s="150"/>
      <c r="X172" s="65"/>
      <c r="Y172" s="65"/>
      <c r="Z172" s="65"/>
    </row>
    <row r="173" spans="15:26">
      <c r="O173" s="60"/>
      <c r="P173" s="64"/>
      <c r="Q173" s="149"/>
      <c r="R173" s="149"/>
      <c r="S173" s="149"/>
      <c r="T173" s="149"/>
      <c r="U173" s="149"/>
      <c r="V173" s="150"/>
      <c r="X173" s="65"/>
      <c r="Y173" s="65"/>
      <c r="Z173" s="65"/>
    </row>
    <row r="174" spans="15:26">
      <c r="O174" s="60"/>
      <c r="P174" s="64"/>
      <c r="Q174" s="149"/>
      <c r="R174" s="149"/>
      <c r="S174" s="149"/>
      <c r="T174" s="149"/>
      <c r="U174" s="149"/>
      <c r="V174" s="150"/>
      <c r="X174" s="65"/>
      <c r="Y174" s="65"/>
      <c r="Z174" s="65"/>
    </row>
    <row r="175" spans="15:26">
      <c r="O175" s="60"/>
      <c r="P175" s="64"/>
      <c r="Q175" s="149"/>
      <c r="R175" s="149"/>
      <c r="S175" s="149"/>
      <c r="T175" s="149"/>
      <c r="U175" s="149"/>
      <c r="V175" s="150"/>
      <c r="X175" s="65"/>
      <c r="Y175" s="65"/>
      <c r="Z175" s="65"/>
    </row>
    <row r="176" spans="15:26">
      <c r="O176" s="61">
        <v>42339</v>
      </c>
      <c r="P176" s="64"/>
      <c r="Q176" s="149"/>
      <c r="R176" s="149"/>
      <c r="S176" s="149"/>
      <c r="T176" s="149"/>
      <c r="U176" s="149"/>
      <c r="V176" s="150"/>
      <c r="X176" s="65"/>
      <c r="Y176" s="65"/>
      <c r="Z176" s="65"/>
    </row>
    <row r="177" spans="15:26">
      <c r="O177" s="61"/>
      <c r="P177" s="64"/>
      <c r="Q177" s="149"/>
      <c r="R177" s="149"/>
      <c r="S177" s="149"/>
      <c r="T177" s="149"/>
      <c r="U177" s="149"/>
      <c r="V177" s="150"/>
      <c r="X177" s="65"/>
      <c r="Y177" s="65"/>
      <c r="Z177" s="65"/>
    </row>
    <row r="178" spans="15:26">
      <c r="O178" s="60"/>
      <c r="P178" s="64"/>
      <c r="Q178" s="149"/>
      <c r="R178" s="149"/>
      <c r="S178" s="149"/>
      <c r="T178" s="149"/>
      <c r="U178" s="149"/>
      <c r="V178" s="150"/>
      <c r="X178" s="65"/>
      <c r="Y178" s="65"/>
      <c r="Z178" s="65"/>
    </row>
    <row r="179" spans="15:26">
      <c r="O179" s="60"/>
      <c r="P179" s="64"/>
      <c r="Q179" s="149"/>
      <c r="R179" s="149"/>
      <c r="S179" s="149"/>
      <c r="T179" s="149"/>
      <c r="U179" s="149"/>
      <c r="V179" s="150"/>
      <c r="X179" s="65"/>
      <c r="Y179" s="65"/>
      <c r="Z179" s="65"/>
    </row>
    <row r="180" spans="15:26">
      <c r="O180" s="60"/>
      <c r="P180" s="64"/>
      <c r="Q180" s="149"/>
      <c r="R180" s="149"/>
      <c r="S180" s="149"/>
      <c r="T180" s="149"/>
      <c r="U180" s="149"/>
      <c r="V180" s="150"/>
      <c r="X180" s="65"/>
      <c r="Y180" s="65"/>
      <c r="Z180" s="65"/>
    </row>
    <row r="181" spans="15:26">
      <c r="O181" s="60"/>
      <c r="P181" s="64"/>
      <c r="Q181" s="149"/>
      <c r="R181" s="149"/>
      <c r="S181" s="149"/>
      <c r="T181" s="149"/>
      <c r="U181" s="149"/>
      <c r="V181" s="150"/>
      <c r="X181" s="65"/>
      <c r="Y181" s="65"/>
      <c r="Z181" s="65"/>
    </row>
    <row r="182" spans="15:26">
      <c r="O182" s="60"/>
      <c r="P182" s="64"/>
      <c r="Q182" s="149"/>
      <c r="R182" s="149"/>
      <c r="S182" s="149"/>
      <c r="T182" s="149"/>
      <c r="U182" s="149"/>
      <c r="V182" s="150"/>
      <c r="X182" s="65"/>
      <c r="Y182" s="65"/>
      <c r="Z182" s="65"/>
    </row>
    <row r="183" spans="15:26">
      <c r="O183" s="60"/>
      <c r="P183" s="64"/>
      <c r="Q183" s="149"/>
      <c r="R183" s="149"/>
      <c r="S183" s="149"/>
      <c r="T183" s="149"/>
      <c r="U183" s="149"/>
      <c r="V183" s="150"/>
      <c r="X183" s="65"/>
      <c r="Y183" s="65"/>
      <c r="Z183" s="65"/>
    </row>
    <row r="184" spans="15:26">
      <c r="O184" s="60"/>
      <c r="P184" s="64"/>
      <c r="Q184" s="149"/>
      <c r="R184" s="149"/>
      <c r="S184" s="149"/>
      <c r="T184" s="149"/>
      <c r="U184" s="149"/>
      <c r="V184" s="150"/>
      <c r="X184" s="65"/>
      <c r="Y184" s="65"/>
      <c r="Z184" s="65"/>
    </row>
    <row r="185" spans="15:26">
      <c r="O185" s="60"/>
      <c r="P185" s="64"/>
      <c r="Q185" s="149"/>
      <c r="R185" s="149"/>
      <c r="S185" s="149"/>
      <c r="T185" s="149"/>
      <c r="U185" s="149"/>
      <c r="V185" s="150"/>
      <c r="X185" s="65"/>
      <c r="Y185" s="65"/>
      <c r="Z185" s="65"/>
    </row>
    <row r="186" spans="15:26">
      <c r="O186" s="60"/>
      <c r="P186" s="64"/>
      <c r="Q186" s="149"/>
      <c r="R186" s="149"/>
      <c r="S186" s="149"/>
      <c r="T186" s="149"/>
      <c r="U186" s="149"/>
      <c r="V186" s="150"/>
      <c r="X186" s="65"/>
      <c r="Y186" s="65"/>
      <c r="Z186" s="65"/>
    </row>
    <row r="187" spans="15:26">
      <c r="O187" s="60"/>
      <c r="P187" s="64"/>
      <c r="Q187" s="149"/>
      <c r="R187" s="149"/>
      <c r="S187" s="149"/>
      <c r="T187" s="149"/>
      <c r="U187" s="149"/>
      <c r="V187" s="150"/>
      <c r="X187" s="65"/>
      <c r="Y187" s="65"/>
      <c r="Z187" s="65"/>
    </row>
    <row r="188" spans="15:26">
      <c r="O188" s="60"/>
      <c r="P188" s="64"/>
      <c r="Q188" s="149"/>
      <c r="R188" s="149"/>
      <c r="S188" s="149"/>
      <c r="T188" s="149"/>
      <c r="U188" s="149"/>
      <c r="V188" s="150"/>
      <c r="X188" s="65"/>
      <c r="Y188" s="65"/>
      <c r="Z188" s="65"/>
    </row>
    <row r="189" spans="15:26">
      <c r="O189" s="60"/>
      <c r="P189" s="64"/>
      <c r="Q189" s="149"/>
      <c r="R189" s="149"/>
      <c r="S189" s="149"/>
      <c r="T189" s="149"/>
      <c r="U189" s="149"/>
      <c r="V189" s="150"/>
      <c r="X189" s="65"/>
      <c r="Y189" s="65"/>
      <c r="Z189" s="65"/>
    </row>
    <row r="190" spans="15:26">
      <c r="O190" s="60"/>
      <c r="P190" s="64"/>
      <c r="Q190" s="149"/>
      <c r="R190" s="149"/>
      <c r="S190" s="149"/>
      <c r="T190" s="149"/>
      <c r="U190" s="149"/>
      <c r="V190" s="150"/>
      <c r="X190" s="65"/>
      <c r="Y190" s="65"/>
      <c r="Z190" s="65"/>
    </row>
    <row r="191" spans="15:26">
      <c r="O191" s="60"/>
      <c r="P191" s="64"/>
      <c r="Q191" s="149"/>
      <c r="R191" s="149"/>
      <c r="S191" s="149"/>
      <c r="T191" s="149"/>
      <c r="U191" s="149"/>
      <c r="V191" s="150"/>
      <c r="X191" s="65"/>
      <c r="Y191" s="65"/>
      <c r="Z191" s="65"/>
    </row>
    <row r="192" spans="15:26">
      <c r="O192" s="60"/>
      <c r="P192" s="64"/>
      <c r="Q192" s="149"/>
      <c r="R192" s="149"/>
      <c r="S192" s="149"/>
      <c r="T192" s="149"/>
      <c r="U192" s="149"/>
      <c r="V192" s="150"/>
      <c r="X192" s="65"/>
      <c r="Y192" s="65"/>
      <c r="Z192" s="65"/>
    </row>
    <row r="193" spans="15:26">
      <c r="O193" s="60"/>
      <c r="P193" s="64"/>
      <c r="Q193" s="149"/>
      <c r="R193" s="149"/>
      <c r="S193" s="149"/>
      <c r="T193" s="149"/>
      <c r="U193" s="149"/>
      <c r="V193" s="150"/>
      <c r="X193" s="65"/>
      <c r="Y193" s="65"/>
      <c r="Z193" s="65"/>
    </row>
    <row r="194" spans="15:26">
      <c r="O194" s="60"/>
      <c r="P194" s="64"/>
      <c r="Q194" s="149"/>
      <c r="R194" s="149"/>
      <c r="S194" s="149"/>
      <c r="T194" s="149"/>
      <c r="U194" s="149"/>
      <c r="V194" s="150"/>
      <c r="X194" s="65"/>
      <c r="Y194" s="65"/>
      <c r="Z194" s="65"/>
    </row>
    <row r="195" spans="15:26">
      <c r="O195" s="60"/>
      <c r="P195" s="64"/>
      <c r="Q195" s="149"/>
      <c r="R195" s="149"/>
      <c r="S195" s="149"/>
      <c r="T195" s="149"/>
      <c r="U195" s="149"/>
      <c r="V195" s="150"/>
      <c r="X195" s="65"/>
      <c r="Y195" s="65"/>
      <c r="Z195" s="65"/>
    </row>
    <row r="196" spans="15:26">
      <c r="O196" s="60"/>
      <c r="P196" s="64"/>
      <c r="Q196" s="149"/>
      <c r="R196" s="149"/>
      <c r="S196" s="149"/>
      <c r="T196" s="149"/>
      <c r="U196" s="149"/>
      <c r="V196" s="150"/>
      <c r="X196" s="65"/>
      <c r="Y196" s="65"/>
      <c r="Z196" s="65"/>
    </row>
    <row r="197" spans="15:26">
      <c r="O197" s="60"/>
      <c r="P197" s="64"/>
      <c r="Q197" s="149"/>
      <c r="R197" s="149"/>
      <c r="S197" s="149"/>
      <c r="T197" s="149"/>
      <c r="U197" s="149"/>
      <c r="V197" s="150"/>
      <c r="X197" s="65"/>
      <c r="Y197" s="65"/>
      <c r="Z197" s="65"/>
    </row>
    <row r="198" spans="15:26">
      <c r="O198" s="60"/>
      <c r="P198" s="64"/>
      <c r="Q198" s="149"/>
      <c r="R198" s="149"/>
      <c r="S198" s="149"/>
      <c r="T198" s="149"/>
      <c r="U198" s="149"/>
      <c r="V198" s="150"/>
      <c r="X198" s="65"/>
      <c r="Y198" s="65"/>
      <c r="Z198" s="65"/>
    </row>
    <row r="199" spans="15:26">
      <c r="O199" s="60"/>
      <c r="P199" s="64"/>
      <c r="Q199" s="149"/>
      <c r="R199" s="149"/>
      <c r="S199" s="149"/>
      <c r="T199" s="149"/>
      <c r="U199" s="149"/>
      <c r="V199" s="150"/>
      <c r="X199" s="65"/>
      <c r="Y199" s="65"/>
      <c r="Z199" s="65"/>
    </row>
    <row r="200" spans="15:26">
      <c r="O200" s="60"/>
      <c r="P200" s="64"/>
      <c r="Q200" s="149"/>
      <c r="R200" s="149"/>
      <c r="S200" s="149"/>
      <c r="T200" s="149"/>
      <c r="U200" s="149"/>
      <c r="V200" s="150"/>
      <c r="X200" s="65"/>
      <c r="Y200" s="65"/>
      <c r="Z200" s="65"/>
    </row>
    <row r="201" spans="15:26">
      <c r="O201" s="60"/>
      <c r="P201" s="64"/>
      <c r="Q201" s="149"/>
      <c r="R201" s="149"/>
      <c r="S201" s="149"/>
      <c r="T201" s="149"/>
      <c r="U201" s="149"/>
      <c r="V201" s="150"/>
      <c r="X201" s="65"/>
      <c r="Y201" s="65"/>
      <c r="Z201" s="65"/>
    </row>
    <row r="202" spans="15:26">
      <c r="O202" s="60"/>
      <c r="P202" s="64"/>
      <c r="Q202" s="149"/>
      <c r="R202" s="149"/>
      <c r="S202" s="149"/>
      <c r="T202" s="149"/>
      <c r="U202" s="149"/>
      <c r="V202" s="150"/>
      <c r="X202" s="65"/>
      <c r="Y202" s="65"/>
      <c r="Z202" s="65"/>
    </row>
    <row r="203" spans="15:26">
      <c r="O203" s="60"/>
      <c r="P203" s="64"/>
      <c r="Q203" s="149"/>
      <c r="R203" s="149"/>
      <c r="S203" s="149"/>
      <c r="T203" s="149"/>
      <c r="U203" s="149"/>
      <c r="V203" s="150"/>
      <c r="X203" s="65"/>
      <c r="Y203" s="65"/>
      <c r="Z203" s="65"/>
    </row>
    <row r="204" spans="15:26">
      <c r="O204" s="60"/>
      <c r="P204" s="64"/>
      <c r="Q204" s="149"/>
      <c r="R204" s="149"/>
      <c r="S204" s="149"/>
      <c r="T204" s="149"/>
      <c r="U204" s="149"/>
      <c r="V204" s="150"/>
      <c r="X204" s="65"/>
      <c r="Y204" s="65"/>
      <c r="Z204" s="65"/>
    </row>
    <row r="205" spans="15:26">
      <c r="O205" s="60"/>
      <c r="P205" s="64"/>
      <c r="Q205" s="149"/>
      <c r="R205" s="149"/>
      <c r="S205" s="149"/>
      <c r="T205" s="149"/>
      <c r="U205" s="149"/>
      <c r="V205" s="150"/>
      <c r="X205" s="65"/>
      <c r="Y205" s="65"/>
      <c r="Z205" s="65"/>
    </row>
    <row r="206" spans="15:26">
      <c r="O206" s="60"/>
      <c r="P206" s="64"/>
      <c r="Q206" s="149"/>
      <c r="R206" s="149"/>
      <c r="S206" s="149"/>
      <c r="T206" s="149"/>
      <c r="U206" s="149"/>
      <c r="V206" s="150"/>
      <c r="X206" s="65"/>
      <c r="Y206" s="65"/>
      <c r="Z206" s="65"/>
    </row>
    <row r="207" spans="15:26">
      <c r="O207" s="61">
        <v>42370</v>
      </c>
      <c r="P207" s="64"/>
      <c r="Q207" s="149"/>
      <c r="R207" s="149"/>
      <c r="S207" s="149"/>
      <c r="T207" s="149"/>
      <c r="U207" s="149"/>
      <c r="V207" s="150"/>
      <c r="X207" s="65"/>
      <c r="Y207" s="65"/>
      <c r="Z207" s="65"/>
    </row>
    <row r="208" spans="15:26">
      <c r="O208" s="61"/>
      <c r="P208" s="64"/>
      <c r="Q208" s="149"/>
      <c r="R208" s="149"/>
      <c r="S208" s="149"/>
      <c r="T208" s="149"/>
      <c r="U208" s="149"/>
      <c r="V208" s="150"/>
      <c r="X208" s="65"/>
      <c r="Y208" s="65"/>
      <c r="Z208" s="65"/>
    </row>
    <row r="209" spans="15:26">
      <c r="O209" s="60"/>
      <c r="P209" s="64"/>
      <c r="Q209" s="149"/>
      <c r="R209" s="149"/>
      <c r="S209" s="149"/>
      <c r="T209" s="149"/>
      <c r="U209" s="149"/>
      <c r="V209" s="150"/>
      <c r="X209" s="65"/>
      <c r="Y209" s="65"/>
      <c r="Z209" s="65"/>
    </row>
    <row r="210" spans="15:26">
      <c r="O210" s="60"/>
      <c r="P210" s="64"/>
      <c r="Q210" s="149"/>
      <c r="R210" s="149"/>
      <c r="S210" s="149"/>
      <c r="T210" s="149"/>
      <c r="U210" s="149"/>
      <c r="V210" s="150"/>
      <c r="X210" s="65"/>
      <c r="Y210" s="65"/>
      <c r="Z210" s="65"/>
    </row>
    <row r="211" spans="15:26">
      <c r="O211" s="60"/>
      <c r="P211" s="64"/>
      <c r="Q211" s="149"/>
      <c r="R211" s="149"/>
      <c r="S211" s="149"/>
      <c r="T211" s="149"/>
      <c r="U211" s="149"/>
      <c r="V211" s="150"/>
      <c r="X211" s="65"/>
      <c r="Y211" s="65"/>
      <c r="Z211" s="65"/>
    </row>
    <row r="212" spans="15:26">
      <c r="O212" s="60"/>
      <c r="P212" s="64"/>
      <c r="Q212" s="149"/>
      <c r="R212" s="149"/>
      <c r="S212" s="149"/>
      <c r="T212" s="149"/>
      <c r="U212" s="149"/>
      <c r="V212" s="150"/>
      <c r="X212" s="65"/>
      <c r="Y212" s="65"/>
      <c r="Z212" s="65"/>
    </row>
    <row r="213" spans="15:26">
      <c r="O213" s="60"/>
      <c r="P213" s="64"/>
      <c r="Q213" s="149"/>
      <c r="R213" s="149"/>
      <c r="S213" s="149"/>
      <c r="T213" s="149"/>
      <c r="U213" s="149"/>
      <c r="V213" s="150"/>
      <c r="X213" s="65"/>
      <c r="Y213" s="65"/>
      <c r="Z213" s="65"/>
    </row>
    <row r="214" spans="15:26">
      <c r="O214" s="60"/>
      <c r="P214" s="64"/>
      <c r="Q214" s="149"/>
      <c r="R214" s="149"/>
      <c r="S214" s="149"/>
      <c r="T214" s="149"/>
      <c r="U214" s="149"/>
      <c r="V214" s="150"/>
      <c r="X214" s="65"/>
      <c r="Y214" s="65"/>
      <c r="Z214" s="65"/>
    </row>
    <row r="215" spans="15:26">
      <c r="O215" s="60"/>
      <c r="P215" s="64"/>
      <c r="Q215" s="149"/>
      <c r="R215" s="149"/>
      <c r="S215" s="149"/>
      <c r="T215" s="149"/>
      <c r="U215" s="149"/>
      <c r="V215" s="150"/>
      <c r="X215" s="65"/>
      <c r="Y215" s="65"/>
      <c r="Z215" s="65"/>
    </row>
    <row r="216" spans="15:26">
      <c r="O216" s="60"/>
      <c r="P216" s="64"/>
      <c r="Q216" s="149"/>
      <c r="R216" s="149"/>
      <c r="S216" s="149"/>
      <c r="T216" s="149"/>
      <c r="U216" s="149"/>
      <c r="V216" s="150"/>
      <c r="X216" s="65"/>
      <c r="Y216" s="65"/>
      <c r="Z216" s="65"/>
    </row>
    <row r="217" spans="15:26">
      <c r="O217" s="60"/>
      <c r="P217" s="64"/>
      <c r="Q217" s="149"/>
      <c r="R217" s="149"/>
      <c r="S217" s="149"/>
      <c r="T217" s="149"/>
      <c r="U217" s="149"/>
      <c r="V217" s="150"/>
      <c r="X217" s="65"/>
      <c r="Y217" s="65"/>
      <c r="Z217" s="65"/>
    </row>
    <row r="218" spans="15:26">
      <c r="O218" s="60"/>
      <c r="P218" s="64"/>
      <c r="Q218" s="149"/>
      <c r="R218" s="149"/>
      <c r="S218" s="149"/>
      <c r="T218" s="149"/>
      <c r="U218" s="149"/>
      <c r="V218" s="150"/>
      <c r="X218" s="65"/>
      <c r="Y218" s="65"/>
      <c r="Z218" s="65"/>
    </row>
    <row r="219" spans="15:26">
      <c r="O219" s="60"/>
      <c r="P219" s="64"/>
      <c r="Q219" s="149"/>
      <c r="R219" s="149"/>
      <c r="S219" s="149"/>
      <c r="T219" s="149"/>
      <c r="U219" s="149"/>
      <c r="V219" s="150"/>
      <c r="X219" s="65"/>
      <c r="Y219" s="65"/>
      <c r="Z219" s="65"/>
    </row>
    <row r="220" spans="15:26">
      <c r="O220" s="60"/>
      <c r="P220" s="64"/>
      <c r="Q220" s="149"/>
      <c r="R220" s="149"/>
      <c r="S220" s="149"/>
      <c r="T220" s="149"/>
      <c r="U220" s="149"/>
      <c r="V220" s="150"/>
      <c r="X220" s="65"/>
      <c r="Y220" s="65"/>
      <c r="Z220" s="65"/>
    </row>
    <row r="221" spans="15:26">
      <c r="O221" s="60"/>
      <c r="P221" s="64"/>
      <c r="Q221" s="149"/>
      <c r="R221" s="149"/>
      <c r="S221" s="149"/>
      <c r="T221" s="149"/>
      <c r="U221" s="149"/>
      <c r="V221" s="150"/>
      <c r="X221" s="65"/>
      <c r="Y221" s="65"/>
      <c r="Z221" s="65"/>
    </row>
    <row r="222" spans="15:26">
      <c r="O222" s="60"/>
      <c r="P222" s="64"/>
      <c r="Q222" s="149"/>
      <c r="R222" s="149"/>
      <c r="S222" s="149"/>
      <c r="T222" s="149"/>
      <c r="U222" s="149"/>
      <c r="V222" s="150"/>
      <c r="X222" s="65"/>
      <c r="Y222" s="65"/>
      <c r="Z222" s="65"/>
    </row>
    <row r="223" spans="15:26">
      <c r="O223" s="60"/>
      <c r="P223" s="64"/>
      <c r="Q223" s="149"/>
      <c r="R223" s="149"/>
      <c r="S223" s="149"/>
      <c r="T223" s="149"/>
      <c r="U223" s="149"/>
      <c r="V223" s="150"/>
      <c r="X223" s="65"/>
      <c r="Y223" s="65"/>
      <c r="Z223" s="65"/>
    </row>
    <row r="224" spans="15:26">
      <c r="O224" s="60"/>
      <c r="P224" s="64"/>
      <c r="Q224" s="149"/>
      <c r="R224" s="149"/>
      <c r="S224" s="149"/>
      <c r="T224" s="149"/>
      <c r="U224" s="149"/>
      <c r="V224" s="150"/>
      <c r="X224" s="65"/>
      <c r="Y224" s="65"/>
      <c r="Z224" s="65"/>
    </row>
    <row r="225" spans="15:26">
      <c r="O225" s="60"/>
      <c r="P225" s="64"/>
      <c r="Q225" s="149"/>
      <c r="R225" s="149"/>
      <c r="S225" s="149"/>
      <c r="T225" s="149"/>
      <c r="U225" s="149"/>
      <c r="V225" s="150"/>
      <c r="X225" s="65"/>
      <c r="Y225" s="65"/>
      <c r="Z225" s="65"/>
    </row>
    <row r="226" spans="15:26">
      <c r="O226" s="60"/>
      <c r="P226" s="64"/>
      <c r="Q226" s="149"/>
      <c r="R226" s="149"/>
      <c r="S226" s="149"/>
      <c r="T226" s="149"/>
      <c r="U226" s="149"/>
      <c r="V226" s="150"/>
      <c r="X226" s="65"/>
      <c r="Y226" s="65"/>
      <c r="Z226" s="65"/>
    </row>
    <row r="227" spans="15:26">
      <c r="O227" s="60"/>
      <c r="P227" s="64"/>
      <c r="Q227" s="149"/>
      <c r="R227" s="149"/>
      <c r="S227" s="149"/>
      <c r="T227" s="149"/>
      <c r="U227" s="149"/>
      <c r="V227" s="150"/>
      <c r="X227" s="65"/>
      <c r="Y227" s="65"/>
      <c r="Z227" s="65"/>
    </row>
    <row r="228" spans="15:26">
      <c r="O228" s="60"/>
      <c r="P228" s="64"/>
      <c r="Q228" s="149"/>
      <c r="R228" s="149"/>
      <c r="S228" s="149"/>
      <c r="T228" s="149"/>
      <c r="U228" s="149"/>
      <c r="V228" s="150"/>
      <c r="X228" s="65"/>
      <c r="Y228" s="65"/>
      <c r="Z228" s="65"/>
    </row>
    <row r="229" spans="15:26">
      <c r="O229" s="60"/>
      <c r="P229" s="64"/>
      <c r="Q229" s="149"/>
      <c r="R229" s="149"/>
      <c r="S229" s="149"/>
      <c r="T229" s="149"/>
      <c r="U229" s="149"/>
      <c r="V229" s="150"/>
      <c r="X229" s="65"/>
      <c r="Y229" s="65"/>
      <c r="Z229" s="65"/>
    </row>
    <row r="230" spans="15:26">
      <c r="O230" s="60"/>
      <c r="P230" s="64"/>
      <c r="Q230" s="149"/>
      <c r="R230" s="149"/>
      <c r="S230" s="149"/>
      <c r="T230" s="149"/>
      <c r="U230" s="149"/>
      <c r="V230" s="150"/>
      <c r="X230" s="65"/>
      <c r="Y230" s="65"/>
      <c r="Z230" s="65"/>
    </row>
    <row r="231" spans="15:26">
      <c r="O231" s="60"/>
      <c r="P231" s="64"/>
      <c r="Q231" s="149"/>
      <c r="R231" s="149"/>
      <c r="S231" s="149"/>
      <c r="T231" s="149"/>
      <c r="U231" s="149"/>
      <c r="V231" s="150"/>
      <c r="X231" s="65"/>
      <c r="Y231" s="65"/>
      <c r="Z231" s="65"/>
    </row>
    <row r="232" spans="15:26">
      <c r="O232" s="60"/>
      <c r="P232" s="64"/>
      <c r="Q232" s="149"/>
      <c r="R232" s="149"/>
      <c r="S232" s="149"/>
      <c r="T232" s="149"/>
      <c r="U232" s="149"/>
      <c r="V232" s="150"/>
      <c r="X232" s="65"/>
      <c r="Y232" s="65"/>
      <c r="Z232" s="65"/>
    </row>
    <row r="233" spans="15:26">
      <c r="O233" s="60"/>
      <c r="P233" s="64"/>
      <c r="Q233" s="149"/>
      <c r="R233" s="149"/>
      <c r="S233" s="149"/>
      <c r="T233" s="149"/>
      <c r="U233" s="149"/>
      <c r="V233" s="150"/>
      <c r="X233" s="65"/>
      <c r="Y233" s="65"/>
      <c r="Z233" s="65"/>
    </row>
    <row r="234" spans="15:26">
      <c r="O234" s="60"/>
      <c r="P234" s="64"/>
      <c r="Q234" s="149"/>
      <c r="R234" s="149"/>
      <c r="S234" s="149"/>
      <c r="T234" s="149"/>
      <c r="U234" s="149"/>
      <c r="V234" s="150"/>
      <c r="X234" s="65"/>
      <c r="Y234" s="65"/>
      <c r="Z234" s="65"/>
    </row>
    <row r="235" spans="15:26">
      <c r="O235" s="60"/>
      <c r="P235" s="64"/>
      <c r="Q235" s="149"/>
      <c r="R235" s="149"/>
      <c r="S235" s="149"/>
      <c r="T235" s="149"/>
      <c r="U235" s="149"/>
      <c r="V235" s="150"/>
      <c r="X235" s="65"/>
      <c r="Y235" s="65"/>
      <c r="Z235" s="65"/>
    </row>
    <row r="236" spans="15:26">
      <c r="O236" s="60"/>
      <c r="P236" s="64"/>
      <c r="Q236" s="149"/>
      <c r="R236" s="149"/>
      <c r="S236" s="149"/>
      <c r="T236" s="149"/>
      <c r="U236" s="149"/>
      <c r="V236" s="150"/>
      <c r="X236" s="65"/>
      <c r="Y236" s="65"/>
      <c r="Z236" s="65"/>
    </row>
    <row r="237" spans="15:26">
      <c r="O237" s="60"/>
      <c r="P237" s="64"/>
      <c r="Q237" s="149"/>
      <c r="R237" s="149"/>
      <c r="S237" s="149"/>
      <c r="T237" s="149"/>
      <c r="U237" s="149"/>
      <c r="V237" s="150"/>
      <c r="X237" s="65"/>
      <c r="Y237" s="65"/>
      <c r="Z237" s="65"/>
    </row>
    <row r="238" spans="15:26">
      <c r="O238" s="61">
        <v>42401</v>
      </c>
      <c r="P238" s="64"/>
      <c r="Q238" s="149"/>
      <c r="R238" s="149"/>
      <c r="S238" s="149"/>
      <c r="T238" s="149"/>
      <c r="U238" s="149"/>
      <c r="V238" s="150"/>
      <c r="X238" s="65"/>
      <c r="Y238" s="65"/>
      <c r="Z238" s="65"/>
    </row>
    <row r="239" spans="15:26">
      <c r="O239" s="61"/>
      <c r="P239" s="64"/>
      <c r="Q239" s="149"/>
      <c r="R239" s="149"/>
      <c r="S239" s="149"/>
      <c r="T239" s="149"/>
      <c r="U239" s="149"/>
      <c r="V239" s="150"/>
      <c r="X239" s="65"/>
      <c r="Y239" s="65"/>
      <c r="Z239" s="65"/>
    </row>
    <row r="240" spans="15:26">
      <c r="O240" s="60"/>
      <c r="P240" s="64"/>
      <c r="Q240" s="149"/>
      <c r="R240" s="149"/>
      <c r="S240" s="149"/>
      <c r="T240" s="149"/>
      <c r="U240" s="149"/>
      <c r="V240" s="150"/>
      <c r="X240" s="65"/>
      <c r="Y240" s="65"/>
      <c r="Z240" s="65"/>
    </row>
    <row r="241" spans="15:26">
      <c r="O241" s="60"/>
      <c r="P241" s="64"/>
      <c r="Q241" s="149"/>
      <c r="R241" s="149"/>
      <c r="S241" s="149"/>
      <c r="T241" s="149"/>
      <c r="U241" s="149"/>
      <c r="V241" s="150"/>
      <c r="X241" s="65"/>
      <c r="Y241" s="65"/>
      <c r="Z241" s="65"/>
    </row>
    <row r="242" spans="15:26">
      <c r="O242" s="60"/>
      <c r="P242" s="64"/>
      <c r="Q242" s="149"/>
      <c r="R242" s="149"/>
      <c r="S242" s="149"/>
      <c r="T242" s="149"/>
      <c r="U242" s="149"/>
      <c r="V242" s="150"/>
      <c r="X242" s="65"/>
      <c r="Y242" s="65"/>
      <c r="Z242" s="65"/>
    </row>
    <row r="243" spans="15:26">
      <c r="O243" s="60"/>
      <c r="P243" s="64"/>
      <c r="Q243" s="149"/>
      <c r="R243" s="149"/>
      <c r="S243" s="149"/>
      <c r="T243" s="149"/>
      <c r="U243" s="149"/>
      <c r="V243" s="150"/>
      <c r="X243" s="65"/>
      <c r="Y243" s="65"/>
      <c r="Z243" s="65"/>
    </row>
    <row r="244" spans="15:26">
      <c r="O244" s="60"/>
      <c r="P244" s="64"/>
      <c r="Q244" s="149"/>
      <c r="R244" s="149"/>
      <c r="S244" s="149"/>
      <c r="T244" s="149"/>
      <c r="U244" s="149"/>
      <c r="V244" s="150"/>
      <c r="X244" s="65"/>
      <c r="Y244" s="65"/>
      <c r="Z244" s="65"/>
    </row>
    <row r="245" spans="15:26">
      <c r="O245" s="60"/>
      <c r="P245" s="64"/>
      <c r="Q245" s="149"/>
      <c r="R245" s="149"/>
      <c r="S245" s="149"/>
      <c r="T245" s="149"/>
      <c r="U245" s="149"/>
      <c r="V245" s="150"/>
      <c r="X245" s="65"/>
      <c r="Y245" s="65"/>
      <c r="Z245" s="65"/>
    </row>
    <row r="246" spans="15:26">
      <c r="O246" s="60"/>
      <c r="P246" s="64"/>
      <c r="Q246" s="149"/>
      <c r="R246" s="149"/>
      <c r="S246" s="149"/>
      <c r="T246" s="149"/>
      <c r="U246" s="149"/>
      <c r="V246" s="150"/>
      <c r="X246" s="65"/>
      <c r="Y246" s="65"/>
      <c r="Z246" s="65"/>
    </row>
    <row r="247" spans="15:26">
      <c r="O247" s="60"/>
      <c r="P247" s="64"/>
      <c r="Q247" s="149"/>
      <c r="R247" s="149"/>
      <c r="S247" s="149"/>
      <c r="T247" s="149"/>
      <c r="U247" s="149"/>
      <c r="V247" s="150"/>
      <c r="X247" s="65"/>
      <c r="Y247" s="65"/>
      <c r="Z247" s="65"/>
    </row>
    <row r="248" spans="15:26">
      <c r="O248" s="60"/>
      <c r="P248" s="64"/>
      <c r="Q248" s="149"/>
      <c r="R248" s="149"/>
      <c r="S248" s="149"/>
      <c r="T248" s="149"/>
      <c r="U248" s="149"/>
      <c r="V248" s="150"/>
      <c r="X248" s="65"/>
      <c r="Y248" s="65"/>
      <c r="Z248" s="65"/>
    </row>
    <row r="249" spans="15:26">
      <c r="O249" s="60"/>
      <c r="P249" s="64"/>
      <c r="Q249" s="149"/>
      <c r="R249" s="149"/>
      <c r="S249" s="149"/>
      <c r="T249" s="149"/>
      <c r="U249" s="149"/>
      <c r="V249" s="150"/>
      <c r="X249" s="65"/>
      <c r="Y249" s="65"/>
      <c r="Z249" s="65"/>
    </row>
    <row r="250" spans="15:26">
      <c r="O250" s="60"/>
      <c r="P250" s="64"/>
      <c r="Q250" s="149"/>
      <c r="R250" s="149"/>
      <c r="S250" s="149"/>
      <c r="T250" s="149"/>
      <c r="U250" s="149"/>
      <c r="V250" s="150"/>
      <c r="X250" s="65"/>
      <c r="Y250" s="65"/>
      <c r="Z250" s="65"/>
    </row>
    <row r="251" spans="15:26">
      <c r="O251" s="60"/>
      <c r="P251" s="64"/>
      <c r="Q251" s="149"/>
      <c r="R251" s="149"/>
      <c r="S251" s="149"/>
      <c r="T251" s="149"/>
      <c r="U251" s="149"/>
      <c r="V251" s="150"/>
      <c r="X251" s="65"/>
      <c r="Y251" s="65"/>
      <c r="Z251" s="65"/>
    </row>
    <row r="252" spans="15:26">
      <c r="O252" s="60"/>
      <c r="P252" s="64"/>
      <c r="Q252" s="149"/>
      <c r="R252" s="149"/>
      <c r="S252" s="149"/>
      <c r="T252" s="149"/>
      <c r="U252" s="149"/>
      <c r="V252" s="150"/>
      <c r="X252" s="65"/>
      <c r="Y252" s="65"/>
      <c r="Z252" s="65"/>
    </row>
    <row r="253" spans="15:26">
      <c r="O253" s="60"/>
      <c r="P253" s="64"/>
      <c r="Q253" s="149"/>
      <c r="R253" s="149"/>
      <c r="S253" s="149"/>
      <c r="T253" s="149"/>
      <c r="U253" s="149"/>
      <c r="V253" s="150"/>
      <c r="X253" s="65"/>
      <c r="Y253" s="65"/>
      <c r="Z253" s="65"/>
    </row>
    <row r="254" spans="15:26">
      <c r="O254" s="60"/>
      <c r="P254" s="64"/>
      <c r="Q254" s="149"/>
      <c r="R254" s="149"/>
      <c r="S254" s="149"/>
      <c r="T254" s="149"/>
      <c r="U254" s="149"/>
      <c r="V254" s="150"/>
      <c r="X254" s="65"/>
      <c r="Y254" s="65"/>
      <c r="Z254" s="65"/>
    </row>
    <row r="255" spans="15:26">
      <c r="O255" s="60"/>
      <c r="P255" s="64"/>
      <c r="Q255" s="149"/>
      <c r="R255" s="149"/>
      <c r="S255" s="149"/>
      <c r="T255" s="149"/>
      <c r="U255" s="149"/>
      <c r="V255" s="150"/>
      <c r="X255" s="65"/>
      <c r="Y255" s="65"/>
      <c r="Z255" s="65"/>
    </row>
    <row r="256" spans="15:26">
      <c r="O256" s="60"/>
      <c r="P256" s="64"/>
      <c r="Q256" s="149"/>
      <c r="R256" s="149"/>
      <c r="S256" s="149"/>
      <c r="T256" s="149"/>
      <c r="U256" s="149"/>
      <c r="V256" s="150"/>
      <c r="X256" s="65"/>
      <c r="Y256" s="65"/>
      <c r="Z256" s="65"/>
    </row>
    <row r="257" spans="15:26">
      <c r="O257" s="60"/>
      <c r="P257" s="64"/>
      <c r="Q257" s="149"/>
      <c r="R257" s="149"/>
      <c r="S257" s="149"/>
      <c r="T257" s="149"/>
      <c r="U257" s="149"/>
      <c r="V257" s="150"/>
      <c r="X257" s="65"/>
      <c r="Y257" s="65"/>
      <c r="Z257" s="65"/>
    </row>
    <row r="258" spans="15:26">
      <c r="O258" s="60"/>
      <c r="P258" s="64"/>
      <c r="Q258" s="149"/>
      <c r="R258" s="149"/>
      <c r="S258" s="149"/>
      <c r="T258" s="149"/>
      <c r="U258" s="149"/>
      <c r="V258" s="150"/>
      <c r="X258" s="65"/>
      <c r="Y258" s="65"/>
      <c r="Z258" s="65"/>
    </row>
    <row r="259" spans="15:26">
      <c r="O259" s="60"/>
      <c r="P259" s="64"/>
      <c r="Q259" s="149"/>
      <c r="R259" s="149"/>
      <c r="S259" s="149"/>
      <c r="T259" s="149"/>
      <c r="U259" s="149"/>
      <c r="V259" s="150"/>
      <c r="X259" s="65"/>
      <c r="Y259" s="65"/>
      <c r="Z259" s="65"/>
    </row>
    <row r="260" spans="15:26">
      <c r="O260" s="60"/>
      <c r="P260" s="64"/>
      <c r="Q260" s="149"/>
      <c r="R260" s="149"/>
      <c r="S260" s="149"/>
      <c r="T260" s="149"/>
      <c r="U260" s="149"/>
      <c r="V260" s="150"/>
      <c r="X260" s="65"/>
      <c r="Y260" s="65"/>
      <c r="Z260" s="65"/>
    </row>
    <row r="261" spans="15:26">
      <c r="O261" s="60"/>
      <c r="P261" s="64"/>
      <c r="Q261" s="149"/>
      <c r="R261" s="149"/>
      <c r="S261" s="149"/>
      <c r="T261" s="149"/>
      <c r="U261" s="149"/>
      <c r="V261" s="150"/>
      <c r="X261" s="65"/>
      <c r="Y261" s="65"/>
      <c r="Z261" s="65"/>
    </row>
    <row r="262" spans="15:26">
      <c r="O262" s="60"/>
      <c r="P262" s="64"/>
      <c r="Q262" s="149"/>
      <c r="R262" s="149"/>
      <c r="S262" s="149"/>
      <c r="T262" s="149"/>
      <c r="U262" s="149"/>
      <c r="V262" s="150"/>
      <c r="X262" s="65"/>
      <c r="Y262" s="65"/>
      <c r="Z262" s="65"/>
    </row>
    <row r="263" spans="15:26">
      <c r="O263" s="60"/>
      <c r="P263" s="64"/>
      <c r="Q263" s="149"/>
      <c r="R263" s="149"/>
      <c r="S263" s="149"/>
      <c r="T263" s="149"/>
      <c r="U263" s="149"/>
      <c r="V263" s="150"/>
      <c r="X263" s="65"/>
      <c r="Y263" s="65"/>
      <c r="Z263" s="65"/>
    </row>
    <row r="264" spans="15:26">
      <c r="O264" s="60"/>
      <c r="P264" s="64"/>
      <c r="Q264" s="149"/>
      <c r="R264" s="149"/>
      <c r="S264" s="149"/>
      <c r="T264" s="149"/>
      <c r="U264" s="149"/>
      <c r="V264" s="150"/>
      <c r="X264" s="65"/>
      <c r="Y264" s="65"/>
      <c r="Z264" s="65"/>
    </row>
    <row r="265" spans="15:26">
      <c r="O265" s="60"/>
      <c r="P265" s="64"/>
      <c r="Q265" s="149"/>
      <c r="R265" s="149"/>
      <c r="S265" s="149"/>
      <c r="T265" s="149"/>
      <c r="U265" s="149"/>
      <c r="V265" s="150"/>
      <c r="X265" s="65"/>
      <c r="Y265" s="65"/>
      <c r="Z265" s="65"/>
    </row>
    <row r="266" spans="15:26">
      <c r="O266" s="60"/>
      <c r="P266" s="64"/>
      <c r="Q266" s="149"/>
      <c r="R266" s="149"/>
      <c r="S266" s="149"/>
      <c r="T266" s="149"/>
      <c r="U266" s="149"/>
      <c r="V266" s="150"/>
      <c r="X266" s="65"/>
      <c r="Y266" s="65"/>
      <c r="Z266" s="65"/>
    </row>
    <row r="267" spans="15:26">
      <c r="O267" s="61">
        <v>42430</v>
      </c>
      <c r="P267" s="64"/>
      <c r="Q267" s="149"/>
      <c r="R267" s="149"/>
      <c r="S267" s="149"/>
      <c r="T267" s="149"/>
      <c r="U267" s="149"/>
      <c r="V267" s="150"/>
      <c r="X267" s="65"/>
      <c r="Y267" s="65"/>
      <c r="Z267" s="65"/>
    </row>
    <row r="268" spans="15:26">
      <c r="O268" s="60"/>
      <c r="P268" s="64"/>
      <c r="Q268" s="149"/>
      <c r="R268" s="149"/>
      <c r="S268" s="149"/>
      <c r="T268" s="149"/>
      <c r="U268" s="149"/>
      <c r="V268" s="150"/>
      <c r="X268" s="65"/>
      <c r="Y268" s="65"/>
      <c r="Z268" s="65"/>
    </row>
    <row r="269" spans="15:26">
      <c r="O269" s="61"/>
      <c r="P269" s="64"/>
      <c r="Q269" s="149"/>
      <c r="R269" s="149"/>
      <c r="S269" s="149"/>
      <c r="T269" s="149"/>
      <c r="U269" s="149"/>
      <c r="V269" s="150"/>
      <c r="X269" s="65"/>
      <c r="Y269" s="65"/>
      <c r="Z269" s="65"/>
    </row>
    <row r="270" spans="15:26">
      <c r="O270" s="61"/>
      <c r="P270" s="64"/>
      <c r="Q270" s="149"/>
      <c r="R270" s="149"/>
      <c r="S270" s="149"/>
      <c r="T270" s="149"/>
      <c r="U270" s="149"/>
      <c r="V270" s="150"/>
      <c r="X270" s="65"/>
      <c r="Y270" s="65"/>
      <c r="Z270" s="65"/>
    </row>
    <row r="271" spans="15:26">
      <c r="O271" s="60"/>
      <c r="P271" s="64"/>
      <c r="Q271" s="149"/>
      <c r="R271" s="149"/>
      <c r="S271" s="149"/>
      <c r="T271" s="149"/>
      <c r="U271" s="149"/>
      <c r="V271" s="150"/>
      <c r="X271" s="65"/>
      <c r="Y271" s="65"/>
      <c r="Z271" s="65"/>
    </row>
    <row r="272" spans="15:26">
      <c r="O272" s="60"/>
      <c r="P272" s="64"/>
      <c r="Q272" s="149"/>
      <c r="R272" s="149"/>
      <c r="S272" s="149"/>
      <c r="T272" s="149"/>
      <c r="U272" s="149"/>
      <c r="V272" s="150"/>
      <c r="X272" s="65"/>
      <c r="Y272" s="65"/>
      <c r="Z272" s="65"/>
    </row>
    <row r="273" spans="15:26">
      <c r="O273" s="60"/>
      <c r="P273" s="64"/>
      <c r="Q273" s="149"/>
      <c r="R273" s="149"/>
      <c r="S273" s="149"/>
      <c r="T273" s="149"/>
      <c r="U273" s="149"/>
      <c r="V273" s="150"/>
      <c r="X273" s="65"/>
      <c r="Y273" s="65"/>
      <c r="Z273" s="65"/>
    </row>
    <row r="274" spans="15:26">
      <c r="O274" s="60"/>
      <c r="P274" s="64"/>
      <c r="Q274" s="149"/>
      <c r="R274" s="149"/>
      <c r="S274" s="149"/>
      <c r="T274" s="149"/>
      <c r="U274" s="149"/>
      <c r="V274" s="150"/>
      <c r="X274" s="65"/>
      <c r="Y274" s="65"/>
      <c r="Z274" s="65"/>
    </row>
    <row r="275" spans="15:26">
      <c r="O275" s="60"/>
      <c r="P275" s="64"/>
      <c r="Q275" s="149"/>
      <c r="R275" s="149"/>
      <c r="S275" s="149"/>
      <c r="T275" s="149"/>
      <c r="U275" s="149"/>
      <c r="V275" s="150"/>
      <c r="X275" s="65"/>
      <c r="Y275" s="65"/>
      <c r="Z275" s="65"/>
    </row>
    <row r="276" spans="15:26">
      <c r="O276" s="60"/>
      <c r="P276" s="64"/>
      <c r="Q276" s="149"/>
      <c r="R276" s="149"/>
      <c r="S276" s="149"/>
      <c r="T276" s="149"/>
      <c r="U276" s="149"/>
      <c r="V276" s="150"/>
      <c r="X276" s="65"/>
      <c r="Y276" s="65"/>
      <c r="Z276" s="65"/>
    </row>
    <row r="277" spans="15:26">
      <c r="O277" s="60"/>
      <c r="P277" s="64"/>
      <c r="Q277" s="149"/>
      <c r="R277" s="149"/>
      <c r="S277" s="149"/>
      <c r="T277" s="149"/>
      <c r="U277" s="149"/>
      <c r="V277" s="150"/>
      <c r="X277" s="65"/>
      <c r="Y277" s="65"/>
      <c r="Z277" s="65"/>
    </row>
    <row r="278" spans="15:26">
      <c r="O278" s="60"/>
      <c r="P278" s="64"/>
      <c r="Q278" s="149"/>
      <c r="R278" s="149"/>
      <c r="S278" s="149"/>
      <c r="T278" s="149"/>
      <c r="U278" s="149"/>
      <c r="V278" s="150"/>
      <c r="X278" s="65"/>
      <c r="Y278" s="65"/>
      <c r="Z278" s="65"/>
    </row>
    <row r="279" spans="15:26">
      <c r="O279" s="60"/>
      <c r="P279" s="64"/>
      <c r="Q279" s="149"/>
      <c r="R279" s="149"/>
      <c r="S279" s="149"/>
      <c r="T279" s="149"/>
      <c r="U279" s="149"/>
      <c r="V279" s="150"/>
      <c r="X279" s="65"/>
      <c r="Y279" s="65"/>
      <c r="Z279" s="65"/>
    </row>
    <row r="280" spans="15:26">
      <c r="O280" s="60"/>
      <c r="P280" s="64"/>
      <c r="Q280" s="149"/>
      <c r="R280" s="149"/>
      <c r="S280" s="149"/>
      <c r="T280" s="149"/>
      <c r="U280" s="149"/>
      <c r="V280" s="150"/>
      <c r="X280" s="65"/>
      <c r="Y280" s="65"/>
      <c r="Z280" s="65"/>
    </row>
    <row r="281" spans="15:26">
      <c r="O281" s="60"/>
      <c r="P281" s="64"/>
      <c r="Q281" s="149"/>
      <c r="R281" s="149"/>
      <c r="S281" s="149"/>
      <c r="T281" s="149"/>
      <c r="U281" s="149"/>
      <c r="V281" s="150"/>
      <c r="X281" s="65"/>
      <c r="Y281" s="65"/>
      <c r="Z281" s="65"/>
    </row>
    <row r="282" spans="15:26">
      <c r="O282" s="60"/>
      <c r="P282" s="64"/>
      <c r="Q282" s="149"/>
      <c r="R282" s="149"/>
      <c r="S282" s="149"/>
      <c r="T282" s="149"/>
      <c r="U282" s="149"/>
      <c r="V282" s="150"/>
      <c r="X282" s="65"/>
      <c r="Y282" s="65"/>
      <c r="Z282" s="65"/>
    </row>
    <row r="283" spans="15:26">
      <c r="O283" s="60"/>
      <c r="P283" s="64"/>
      <c r="Q283" s="149"/>
      <c r="R283" s="149"/>
      <c r="S283" s="149"/>
      <c r="T283" s="149"/>
      <c r="U283" s="149"/>
      <c r="V283" s="150"/>
      <c r="X283" s="65"/>
      <c r="Y283" s="65"/>
      <c r="Z283" s="65"/>
    </row>
    <row r="284" spans="15:26">
      <c r="O284" s="60"/>
      <c r="P284" s="64"/>
      <c r="Q284" s="149"/>
      <c r="R284" s="149"/>
      <c r="S284" s="149"/>
      <c r="T284" s="149"/>
      <c r="U284" s="149"/>
      <c r="V284" s="150"/>
      <c r="X284" s="65"/>
      <c r="Y284" s="65"/>
      <c r="Z284" s="65"/>
    </row>
    <row r="285" spans="15:26">
      <c r="O285" s="60"/>
      <c r="P285" s="64"/>
      <c r="Q285" s="149"/>
      <c r="R285" s="149"/>
      <c r="S285" s="149"/>
      <c r="T285" s="149"/>
      <c r="U285" s="149"/>
      <c r="V285" s="150"/>
      <c r="X285" s="65"/>
      <c r="Y285" s="65"/>
      <c r="Z285" s="65"/>
    </row>
    <row r="286" spans="15:26">
      <c r="O286" s="60"/>
      <c r="P286" s="64"/>
      <c r="Q286" s="149"/>
      <c r="R286" s="149"/>
      <c r="S286" s="149"/>
      <c r="T286" s="149"/>
      <c r="U286" s="149"/>
      <c r="V286" s="150"/>
      <c r="X286" s="65"/>
      <c r="Y286" s="65"/>
      <c r="Z286" s="65"/>
    </row>
    <row r="287" spans="15:26">
      <c r="O287" s="60"/>
      <c r="P287" s="64"/>
      <c r="Q287" s="149"/>
      <c r="R287" s="149"/>
      <c r="S287" s="149"/>
      <c r="T287" s="149"/>
      <c r="U287" s="149"/>
      <c r="V287" s="150"/>
      <c r="X287" s="65"/>
      <c r="Y287" s="65"/>
      <c r="Z287" s="65"/>
    </row>
    <row r="288" spans="15:26">
      <c r="O288" s="60"/>
      <c r="P288" s="64"/>
      <c r="Q288" s="149"/>
      <c r="R288" s="149"/>
      <c r="S288" s="149"/>
      <c r="T288" s="149"/>
      <c r="U288" s="149"/>
      <c r="V288" s="150"/>
      <c r="X288" s="65"/>
      <c r="Y288" s="65"/>
      <c r="Z288" s="65"/>
    </row>
    <row r="289" spans="15:26">
      <c r="O289" s="60"/>
      <c r="P289" s="64"/>
      <c r="Q289" s="149"/>
      <c r="R289" s="149"/>
      <c r="S289" s="149"/>
      <c r="T289" s="149"/>
      <c r="U289" s="149"/>
      <c r="V289" s="150"/>
      <c r="X289" s="65"/>
      <c r="Y289" s="65"/>
      <c r="Z289" s="65"/>
    </row>
    <row r="290" spans="15:26">
      <c r="O290" s="60"/>
      <c r="P290" s="64"/>
      <c r="Q290" s="149"/>
      <c r="R290" s="149"/>
      <c r="S290" s="149"/>
      <c r="T290" s="149"/>
      <c r="U290" s="149"/>
      <c r="V290" s="150"/>
      <c r="X290" s="65"/>
      <c r="Y290" s="65"/>
      <c r="Z290" s="65"/>
    </row>
    <row r="291" spans="15:26">
      <c r="O291" s="60"/>
      <c r="P291" s="64"/>
      <c r="Q291" s="149"/>
      <c r="R291" s="149"/>
      <c r="S291" s="149"/>
      <c r="T291" s="149"/>
      <c r="U291" s="149"/>
      <c r="V291" s="150"/>
      <c r="X291" s="65"/>
      <c r="Y291" s="65"/>
      <c r="Z291" s="65"/>
    </row>
    <row r="292" spans="15:26">
      <c r="O292" s="60"/>
      <c r="P292" s="64"/>
      <c r="Q292" s="149"/>
      <c r="R292" s="149"/>
      <c r="S292" s="149"/>
      <c r="T292" s="149"/>
      <c r="U292" s="149"/>
      <c r="V292" s="150"/>
      <c r="X292" s="65"/>
      <c r="Y292" s="65"/>
      <c r="Z292" s="65"/>
    </row>
    <row r="293" spans="15:26">
      <c r="O293" s="60"/>
      <c r="P293" s="64"/>
      <c r="Q293" s="149"/>
      <c r="R293" s="149"/>
      <c r="S293" s="149"/>
      <c r="T293" s="149"/>
      <c r="U293" s="149"/>
      <c r="V293" s="150"/>
      <c r="X293" s="65"/>
      <c r="Y293" s="65"/>
      <c r="Z293" s="65"/>
    </row>
    <row r="294" spans="15:26">
      <c r="O294" s="60"/>
      <c r="P294" s="64"/>
      <c r="Q294" s="149"/>
      <c r="R294" s="149"/>
      <c r="S294" s="149"/>
      <c r="T294" s="149"/>
      <c r="U294" s="149"/>
      <c r="V294" s="150"/>
      <c r="X294" s="65"/>
      <c r="Y294" s="65"/>
      <c r="Z294" s="65"/>
    </row>
    <row r="295" spans="15:26">
      <c r="O295" s="60"/>
      <c r="P295" s="64"/>
      <c r="Q295" s="149"/>
      <c r="R295" s="149"/>
      <c r="S295" s="149"/>
      <c r="T295" s="149"/>
      <c r="U295" s="149"/>
      <c r="V295" s="150"/>
      <c r="X295" s="65"/>
      <c r="Y295" s="65"/>
      <c r="Z295" s="65"/>
    </row>
    <row r="296" spans="15:26">
      <c r="O296" s="60"/>
      <c r="P296" s="64"/>
      <c r="Q296" s="149"/>
      <c r="R296" s="149"/>
      <c r="S296" s="149"/>
      <c r="T296" s="149"/>
      <c r="U296" s="149"/>
      <c r="V296" s="150"/>
      <c r="X296" s="65"/>
      <c r="Y296" s="65"/>
      <c r="Z296" s="65"/>
    </row>
    <row r="297" spans="15:26">
      <c r="O297" s="61"/>
      <c r="P297" s="64"/>
      <c r="Q297" s="149"/>
      <c r="R297" s="149"/>
      <c r="S297" s="149"/>
      <c r="T297" s="149"/>
      <c r="U297" s="149"/>
      <c r="V297" s="150"/>
      <c r="X297" s="65"/>
      <c r="Y297" s="65"/>
      <c r="Z297" s="65"/>
    </row>
    <row r="298" spans="15:26">
      <c r="O298" s="61">
        <v>42461</v>
      </c>
      <c r="P298" s="64"/>
      <c r="Q298" s="149"/>
      <c r="R298" s="149"/>
      <c r="S298" s="149"/>
      <c r="T298" s="149"/>
      <c r="U298" s="149"/>
      <c r="V298" s="150"/>
      <c r="X298" s="65"/>
      <c r="Y298" s="65"/>
      <c r="Z298" s="65"/>
    </row>
    <row r="299" spans="15:26">
      <c r="O299" s="60"/>
      <c r="P299" s="64"/>
      <c r="Q299" s="149"/>
      <c r="R299" s="149"/>
      <c r="S299" s="149"/>
      <c r="T299" s="149"/>
      <c r="U299" s="149"/>
      <c r="V299" s="150"/>
      <c r="X299" s="65"/>
      <c r="Y299" s="65"/>
      <c r="Z299" s="65"/>
    </row>
    <row r="300" spans="15:26">
      <c r="O300" s="60"/>
      <c r="P300" s="64"/>
      <c r="Q300" s="149"/>
      <c r="R300" s="149"/>
      <c r="S300" s="149"/>
      <c r="T300" s="149"/>
      <c r="U300" s="149"/>
      <c r="V300" s="150"/>
      <c r="X300" s="65"/>
      <c r="Y300" s="65"/>
      <c r="Z300" s="65"/>
    </row>
    <row r="301" spans="15:26">
      <c r="O301" s="60"/>
      <c r="P301" s="64"/>
      <c r="Q301" s="149"/>
      <c r="R301" s="149"/>
      <c r="S301" s="149"/>
      <c r="T301" s="149"/>
      <c r="U301" s="149"/>
      <c r="V301" s="150"/>
      <c r="X301" s="65"/>
      <c r="Y301" s="65"/>
      <c r="Z301" s="65"/>
    </row>
    <row r="302" spans="15:26">
      <c r="O302" s="60"/>
      <c r="P302" s="64"/>
      <c r="Q302" s="149"/>
      <c r="R302" s="149"/>
      <c r="S302" s="149"/>
      <c r="T302" s="149"/>
      <c r="U302" s="149"/>
      <c r="V302" s="150"/>
      <c r="X302" s="65"/>
      <c r="Y302" s="65"/>
      <c r="Z302" s="65"/>
    </row>
    <row r="303" spans="15:26">
      <c r="O303" s="60"/>
      <c r="P303" s="64"/>
      <c r="Q303" s="149"/>
      <c r="R303" s="149"/>
      <c r="S303" s="149"/>
      <c r="T303" s="149"/>
      <c r="U303" s="149"/>
      <c r="V303" s="150"/>
      <c r="X303" s="65"/>
      <c r="Y303" s="65"/>
      <c r="Z303" s="65"/>
    </row>
    <row r="304" spans="15:26">
      <c r="O304" s="60"/>
      <c r="P304" s="64"/>
      <c r="Q304" s="149"/>
      <c r="R304" s="149"/>
      <c r="S304" s="149"/>
      <c r="T304" s="149"/>
      <c r="U304" s="149"/>
      <c r="V304" s="150"/>
      <c r="X304" s="65"/>
      <c r="Y304" s="65"/>
      <c r="Z304" s="65"/>
    </row>
    <row r="305" spans="15:26">
      <c r="O305" s="60"/>
      <c r="P305" s="64"/>
      <c r="Q305" s="149"/>
      <c r="R305" s="149"/>
      <c r="S305" s="149"/>
      <c r="T305" s="149"/>
      <c r="U305" s="149"/>
      <c r="V305" s="150"/>
      <c r="X305" s="65"/>
      <c r="Y305" s="65"/>
      <c r="Z305" s="65"/>
    </row>
    <row r="306" spans="15:26">
      <c r="O306" s="60"/>
      <c r="P306" s="64"/>
      <c r="Q306" s="149"/>
      <c r="R306" s="149"/>
      <c r="S306" s="149"/>
      <c r="T306" s="149"/>
      <c r="U306" s="149"/>
      <c r="V306" s="150"/>
      <c r="X306" s="65"/>
      <c r="Y306" s="65"/>
      <c r="Z306" s="65"/>
    </row>
    <row r="307" spans="15:26">
      <c r="O307" s="60"/>
      <c r="P307" s="64"/>
      <c r="Q307" s="149"/>
      <c r="R307" s="149"/>
      <c r="S307" s="149"/>
      <c r="T307" s="149"/>
      <c r="U307" s="149"/>
      <c r="V307" s="150"/>
      <c r="X307" s="65"/>
      <c r="Y307" s="65"/>
      <c r="Z307" s="65"/>
    </row>
    <row r="308" spans="15:26">
      <c r="O308" s="60"/>
      <c r="P308" s="64"/>
      <c r="Q308" s="149"/>
      <c r="R308" s="149"/>
      <c r="S308" s="149"/>
      <c r="T308" s="149"/>
      <c r="U308" s="149"/>
      <c r="V308" s="150"/>
      <c r="X308" s="65"/>
      <c r="Y308" s="65"/>
      <c r="Z308" s="65"/>
    </row>
    <row r="309" spans="15:26">
      <c r="O309" s="60"/>
      <c r="P309" s="64"/>
      <c r="Q309" s="149"/>
      <c r="R309" s="149"/>
      <c r="S309" s="149"/>
      <c r="T309" s="149"/>
      <c r="U309" s="149"/>
      <c r="V309" s="150"/>
      <c r="X309" s="65"/>
      <c r="Y309" s="65"/>
      <c r="Z309" s="65"/>
    </row>
    <row r="310" spans="15:26">
      <c r="O310" s="60"/>
      <c r="P310" s="64"/>
      <c r="Q310" s="149"/>
      <c r="R310" s="149"/>
      <c r="S310" s="149"/>
      <c r="T310" s="149"/>
      <c r="U310" s="149"/>
      <c r="V310" s="150"/>
      <c r="X310" s="65"/>
      <c r="Y310" s="65"/>
      <c r="Z310" s="65"/>
    </row>
    <row r="311" spans="15:26">
      <c r="O311" s="60"/>
      <c r="P311" s="64"/>
      <c r="Q311" s="149"/>
      <c r="R311" s="149"/>
      <c r="S311" s="149"/>
      <c r="T311" s="149"/>
      <c r="U311" s="149"/>
      <c r="V311" s="150"/>
      <c r="X311" s="65"/>
      <c r="Y311" s="65"/>
      <c r="Z311" s="65"/>
    </row>
    <row r="312" spans="15:26">
      <c r="O312" s="60"/>
      <c r="P312" s="64"/>
      <c r="Q312" s="149"/>
      <c r="R312" s="149"/>
      <c r="S312" s="149"/>
      <c r="T312" s="149"/>
      <c r="U312" s="149"/>
      <c r="V312" s="150"/>
      <c r="X312" s="65"/>
      <c r="Y312" s="65"/>
      <c r="Z312" s="65"/>
    </row>
    <row r="313" spans="15:26">
      <c r="O313" s="60"/>
      <c r="P313" s="64"/>
      <c r="Q313" s="149"/>
      <c r="R313" s="149"/>
      <c r="S313" s="149"/>
      <c r="T313" s="149"/>
      <c r="U313" s="149"/>
      <c r="V313" s="150"/>
      <c r="X313" s="65"/>
      <c r="Y313" s="65"/>
      <c r="Z313" s="65"/>
    </row>
    <row r="314" spans="15:26">
      <c r="O314" s="60"/>
      <c r="P314" s="64"/>
      <c r="Q314" s="149"/>
      <c r="R314" s="149"/>
      <c r="S314" s="149"/>
      <c r="T314" s="149"/>
      <c r="U314" s="149"/>
      <c r="V314" s="150"/>
      <c r="X314" s="65"/>
      <c r="Y314" s="65"/>
      <c r="Z314" s="65"/>
    </row>
    <row r="315" spans="15:26">
      <c r="O315" s="60"/>
      <c r="P315" s="64"/>
      <c r="Q315" s="149"/>
      <c r="R315" s="149"/>
      <c r="S315" s="149"/>
      <c r="T315" s="149"/>
      <c r="U315" s="149"/>
      <c r="V315" s="150"/>
      <c r="X315" s="65"/>
      <c r="Y315" s="65"/>
      <c r="Z315" s="65"/>
    </row>
    <row r="316" spans="15:26">
      <c r="O316" s="60"/>
      <c r="P316" s="64"/>
      <c r="Q316" s="149"/>
      <c r="R316" s="149"/>
      <c r="S316" s="149"/>
      <c r="T316" s="149"/>
      <c r="U316" s="149"/>
      <c r="V316" s="150"/>
      <c r="X316" s="65"/>
      <c r="Y316" s="65"/>
      <c r="Z316" s="65"/>
    </row>
    <row r="317" spans="15:26">
      <c r="O317" s="60"/>
      <c r="P317" s="64"/>
      <c r="Q317" s="149"/>
      <c r="R317" s="149"/>
      <c r="S317" s="149"/>
      <c r="T317" s="149"/>
      <c r="U317" s="149"/>
      <c r="V317" s="150"/>
      <c r="X317" s="65"/>
      <c r="Y317" s="65"/>
      <c r="Z317" s="65"/>
    </row>
    <row r="318" spans="15:26">
      <c r="O318" s="60"/>
      <c r="P318" s="64"/>
      <c r="Q318" s="149"/>
      <c r="R318" s="149"/>
      <c r="S318" s="149"/>
      <c r="T318" s="149"/>
      <c r="U318" s="149"/>
      <c r="V318" s="150"/>
      <c r="X318" s="65"/>
      <c r="Y318" s="65"/>
      <c r="Z318" s="65"/>
    </row>
    <row r="319" spans="15:26">
      <c r="O319" s="60"/>
      <c r="P319" s="64"/>
      <c r="Q319" s="149"/>
      <c r="R319" s="149"/>
      <c r="S319" s="149"/>
      <c r="T319" s="149"/>
      <c r="U319" s="149"/>
      <c r="V319" s="150"/>
      <c r="X319" s="65"/>
      <c r="Y319" s="65"/>
      <c r="Z319" s="65"/>
    </row>
    <row r="320" spans="15:26">
      <c r="O320" s="60"/>
      <c r="P320" s="64"/>
      <c r="Q320" s="149"/>
      <c r="R320" s="149"/>
      <c r="S320" s="149"/>
      <c r="T320" s="149"/>
      <c r="U320" s="149"/>
      <c r="V320" s="150"/>
      <c r="X320" s="65"/>
      <c r="Y320" s="65"/>
      <c r="Z320" s="65"/>
    </row>
    <row r="321" spans="15:26">
      <c r="O321" s="60"/>
      <c r="P321" s="64"/>
      <c r="Q321" s="149"/>
      <c r="R321" s="149"/>
      <c r="S321" s="149"/>
      <c r="T321" s="149"/>
      <c r="U321" s="149"/>
      <c r="V321" s="150"/>
      <c r="X321" s="65"/>
      <c r="Y321" s="65"/>
      <c r="Z321" s="65"/>
    </row>
    <row r="322" spans="15:26">
      <c r="O322" s="60"/>
      <c r="P322" s="64"/>
      <c r="Q322" s="149"/>
      <c r="R322" s="149"/>
      <c r="S322" s="149"/>
      <c r="T322" s="149"/>
      <c r="U322" s="149"/>
      <c r="V322" s="150"/>
      <c r="X322" s="65"/>
      <c r="Y322" s="65"/>
      <c r="Z322" s="65"/>
    </row>
    <row r="323" spans="15:26">
      <c r="O323" s="60"/>
      <c r="P323" s="64"/>
      <c r="Q323" s="149"/>
      <c r="R323" s="149"/>
      <c r="S323" s="149"/>
      <c r="T323" s="149"/>
      <c r="U323" s="149"/>
      <c r="V323" s="150"/>
      <c r="X323" s="65"/>
      <c r="Y323" s="65"/>
      <c r="Z323" s="65"/>
    </row>
    <row r="324" spans="15:26">
      <c r="O324" s="60"/>
      <c r="P324" s="64"/>
      <c r="Q324" s="149"/>
      <c r="R324" s="149"/>
      <c r="S324" s="149"/>
      <c r="T324" s="149"/>
      <c r="U324" s="149"/>
      <c r="V324" s="150"/>
      <c r="X324" s="65"/>
      <c r="Y324" s="65"/>
      <c r="Z324" s="65"/>
    </row>
    <row r="325" spans="15:26">
      <c r="O325" s="60"/>
      <c r="P325" s="64"/>
      <c r="Q325" s="149"/>
      <c r="R325" s="149"/>
      <c r="S325" s="149"/>
      <c r="T325" s="149"/>
      <c r="U325" s="149"/>
      <c r="V325" s="150"/>
      <c r="X325" s="65"/>
      <c r="Y325" s="65"/>
      <c r="Z325" s="65"/>
    </row>
    <row r="326" spans="15:26">
      <c r="O326" s="60"/>
      <c r="P326" s="64"/>
      <c r="Q326" s="149"/>
      <c r="R326" s="149"/>
      <c r="S326" s="149"/>
      <c r="T326" s="149"/>
      <c r="U326" s="149"/>
      <c r="V326" s="150"/>
      <c r="X326" s="65"/>
      <c r="Y326" s="65"/>
      <c r="Z326" s="65"/>
    </row>
    <row r="327" spans="15:26">
      <c r="O327" s="60"/>
      <c r="P327" s="64"/>
      <c r="Q327" s="149"/>
      <c r="R327" s="149"/>
      <c r="S327" s="149"/>
      <c r="T327" s="149"/>
      <c r="U327" s="149"/>
      <c r="V327" s="150"/>
      <c r="X327" s="65"/>
      <c r="Y327" s="65"/>
      <c r="Z327" s="65"/>
    </row>
    <row r="328" spans="15:26">
      <c r="O328" s="61">
        <v>42491</v>
      </c>
      <c r="P328" s="64"/>
      <c r="Q328" s="149"/>
      <c r="R328" s="149"/>
      <c r="S328" s="149"/>
      <c r="T328" s="149"/>
      <c r="U328" s="149"/>
      <c r="V328" s="150"/>
      <c r="X328" s="65"/>
      <c r="Y328" s="65"/>
      <c r="Z328" s="65"/>
    </row>
    <row r="329" spans="15:26">
      <c r="O329" s="61"/>
      <c r="P329" s="64"/>
      <c r="Q329" s="149"/>
      <c r="R329" s="149"/>
      <c r="S329" s="149"/>
      <c r="T329" s="149"/>
      <c r="U329" s="149"/>
      <c r="V329" s="150"/>
      <c r="X329" s="65"/>
      <c r="Y329" s="65"/>
      <c r="Z329" s="65"/>
    </row>
    <row r="330" spans="15:26">
      <c r="O330" s="60"/>
      <c r="P330" s="64"/>
      <c r="Q330" s="149"/>
      <c r="R330" s="149"/>
      <c r="S330" s="149"/>
      <c r="T330" s="149"/>
      <c r="U330" s="149"/>
      <c r="V330" s="150"/>
      <c r="X330" s="65"/>
      <c r="Y330" s="65"/>
      <c r="Z330" s="65"/>
    </row>
    <row r="331" spans="15:26">
      <c r="O331" s="60"/>
      <c r="P331" s="64"/>
      <c r="Q331" s="149"/>
      <c r="R331" s="149"/>
      <c r="S331" s="149"/>
      <c r="T331" s="149"/>
      <c r="U331" s="149"/>
      <c r="V331" s="150"/>
      <c r="X331" s="65"/>
      <c r="Y331" s="65"/>
      <c r="Z331" s="65"/>
    </row>
    <row r="332" spans="15:26">
      <c r="O332" s="60"/>
      <c r="P332" s="64"/>
      <c r="Q332" s="149"/>
      <c r="R332" s="149"/>
      <c r="S332" s="149"/>
      <c r="T332" s="149"/>
      <c r="U332" s="149"/>
      <c r="V332" s="150"/>
      <c r="X332" s="65"/>
      <c r="Y332" s="65"/>
      <c r="Z332" s="65"/>
    </row>
    <row r="333" spans="15:26">
      <c r="O333" s="60"/>
      <c r="P333" s="64"/>
      <c r="Q333" s="149"/>
      <c r="R333" s="149"/>
      <c r="S333" s="149"/>
      <c r="T333" s="149"/>
      <c r="U333" s="149"/>
      <c r="V333" s="150"/>
      <c r="X333" s="65"/>
      <c r="Y333" s="65"/>
      <c r="Z333" s="65"/>
    </row>
    <row r="334" spans="15:26">
      <c r="O334" s="60"/>
      <c r="P334" s="64"/>
      <c r="Q334" s="149"/>
      <c r="R334" s="149"/>
      <c r="S334" s="149"/>
      <c r="T334" s="149"/>
      <c r="U334" s="149"/>
      <c r="V334" s="150"/>
      <c r="X334" s="65"/>
      <c r="Y334" s="65"/>
      <c r="Z334" s="65"/>
    </row>
    <row r="335" spans="15:26">
      <c r="O335" s="60"/>
      <c r="P335" s="64"/>
      <c r="Q335" s="149"/>
      <c r="R335" s="149"/>
      <c r="S335" s="149"/>
      <c r="T335" s="149"/>
      <c r="U335" s="149"/>
      <c r="V335" s="150"/>
      <c r="X335" s="65"/>
      <c r="Y335" s="65"/>
      <c r="Z335" s="65"/>
    </row>
    <row r="336" spans="15:26">
      <c r="O336" s="60"/>
      <c r="P336" s="64"/>
      <c r="Q336" s="149"/>
      <c r="R336" s="149"/>
      <c r="S336" s="149"/>
      <c r="T336" s="149"/>
      <c r="U336" s="149"/>
      <c r="V336" s="150"/>
      <c r="X336" s="65"/>
      <c r="Y336" s="65"/>
      <c r="Z336" s="65"/>
    </row>
    <row r="337" spans="15:26">
      <c r="O337" s="60"/>
      <c r="P337" s="64"/>
      <c r="Q337" s="149"/>
      <c r="R337" s="149"/>
      <c r="S337" s="149"/>
      <c r="T337" s="149"/>
      <c r="U337" s="149"/>
      <c r="V337" s="150"/>
      <c r="X337" s="65"/>
      <c r="Y337" s="65"/>
      <c r="Z337" s="65"/>
    </row>
    <row r="338" spans="15:26">
      <c r="O338" s="60"/>
      <c r="P338" s="64"/>
      <c r="Q338" s="149"/>
      <c r="R338" s="149"/>
      <c r="S338" s="149"/>
      <c r="T338" s="149"/>
      <c r="U338" s="149"/>
      <c r="V338" s="150"/>
      <c r="X338" s="65"/>
      <c r="Y338" s="65"/>
      <c r="Z338" s="65"/>
    </row>
    <row r="339" spans="15:26">
      <c r="O339" s="60"/>
      <c r="P339" s="64"/>
      <c r="Q339" s="149"/>
      <c r="R339" s="149"/>
      <c r="S339" s="149"/>
      <c r="T339" s="149"/>
      <c r="U339" s="149"/>
      <c r="V339" s="150"/>
      <c r="X339" s="65"/>
      <c r="Y339" s="65"/>
      <c r="Z339" s="65"/>
    </row>
    <row r="340" spans="15:26">
      <c r="O340" s="60"/>
      <c r="P340" s="64"/>
      <c r="Q340" s="149"/>
      <c r="R340" s="149"/>
      <c r="S340" s="149"/>
      <c r="T340" s="149"/>
      <c r="U340" s="149"/>
      <c r="V340" s="150"/>
      <c r="X340" s="65"/>
      <c r="Y340" s="65"/>
      <c r="Z340" s="65"/>
    </row>
    <row r="341" spans="15:26">
      <c r="O341" s="60"/>
      <c r="P341" s="64"/>
      <c r="Q341" s="149"/>
      <c r="R341" s="149"/>
      <c r="S341" s="149"/>
      <c r="T341" s="149"/>
      <c r="U341" s="149"/>
      <c r="V341" s="150"/>
      <c r="X341" s="65"/>
      <c r="Y341" s="65"/>
      <c r="Z341" s="65"/>
    </row>
    <row r="342" spans="15:26">
      <c r="O342" s="60"/>
      <c r="P342" s="64"/>
      <c r="Q342" s="149"/>
      <c r="R342" s="149"/>
      <c r="S342" s="149"/>
      <c r="T342" s="149"/>
      <c r="U342" s="149"/>
      <c r="V342" s="150"/>
      <c r="X342" s="65"/>
      <c r="Y342" s="65"/>
      <c r="Z342" s="65"/>
    </row>
    <row r="343" spans="15:26">
      <c r="O343" s="60"/>
      <c r="P343" s="64"/>
      <c r="Q343" s="149"/>
      <c r="R343" s="149"/>
      <c r="S343" s="149"/>
      <c r="T343" s="149"/>
      <c r="U343" s="149"/>
      <c r="V343" s="150"/>
      <c r="X343" s="65"/>
      <c r="Y343" s="65"/>
      <c r="Z343" s="65"/>
    </row>
    <row r="344" spans="15:26">
      <c r="O344" s="60"/>
      <c r="P344" s="64"/>
      <c r="Q344" s="149"/>
      <c r="R344" s="149"/>
      <c r="S344" s="149"/>
      <c r="T344" s="149"/>
      <c r="U344" s="149"/>
      <c r="V344" s="150"/>
      <c r="X344" s="65"/>
      <c r="Y344" s="65"/>
      <c r="Z344" s="65"/>
    </row>
    <row r="345" spans="15:26">
      <c r="O345" s="60"/>
      <c r="P345" s="64"/>
      <c r="Q345" s="149"/>
      <c r="R345" s="149"/>
      <c r="S345" s="149"/>
      <c r="T345" s="149"/>
      <c r="U345" s="149"/>
      <c r="V345" s="150"/>
      <c r="X345" s="65"/>
      <c r="Y345" s="65"/>
      <c r="Z345" s="65"/>
    </row>
    <row r="346" spans="15:26">
      <c r="O346" s="60"/>
      <c r="P346" s="64"/>
      <c r="Q346" s="149"/>
      <c r="R346" s="149"/>
      <c r="S346" s="149"/>
      <c r="T346" s="149"/>
      <c r="U346" s="149"/>
      <c r="V346" s="150"/>
      <c r="X346" s="65"/>
      <c r="Y346" s="65"/>
      <c r="Z346" s="65"/>
    </row>
    <row r="347" spans="15:26">
      <c r="O347" s="60"/>
      <c r="P347" s="64"/>
      <c r="Q347" s="149"/>
      <c r="R347" s="149"/>
      <c r="S347" s="149"/>
      <c r="T347" s="149"/>
      <c r="U347" s="149"/>
      <c r="V347" s="150"/>
      <c r="X347" s="65"/>
      <c r="Y347" s="65"/>
      <c r="Z347" s="65"/>
    </row>
    <row r="348" spans="15:26">
      <c r="O348" s="60"/>
      <c r="P348" s="64"/>
      <c r="Q348" s="149"/>
      <c r="R348" s="149"/>
      <c r="S348" s="149"/>
      <c r="T348" s="149"/>
      <c r="U348" s="149"/>
      <c r="V348" s="150"/>
      <c r="X348" s="65"/>
      <c r="Y348" s="65"/>
      <c r="Z348" s="65"/>
    </row>
    <row r="349" spans="15:26">
      <c r="O349" s="60"/>
      <c r="P349" s="64"/>
      <c r="Q349" s="149"/>
      <c r="R349" s="149"/>
      <c r="S349" s="149"/>
      <c r="T349" s="149"/>
      <c r="U349" s="149"/>
      <c r="V349" s="150"/>
      <c r="X349" s="65"/>
      <c r="Y349" s="65"/>
      <c r="Z349" s="65"/>
    </row>
    <row r="350" spans="15:26">
      <c r="O350" s="60"/>
      <c r="P350" s="64"/>
      <c r="Q350" s="149"/>
      <c r="R350" s="149"/>
      <c r="S350" s="149"/>
      <c r="T350" s="149"/>
      <c r="U350" s="149"/>
      <c r="V350" s="150"/>
      <c r="X350" s="65"/>
      <c r="Y350" s="65"/>
      <c r="Z350" s="65"/>
    </row>
    <row r="351" spans="15:26">
      <c r="O351" s="60"/>
      <c r="P351" s="64"/>
      <c r="Q351" s="149"/>
      <c r="R351" s="149"/>
      <c r="S351" s="149"/>
      <c r="T351" s="149"/>
      <c r="U351" s="149"/>
      <c r="V351" s="150"/>
      <c r="X351" s="65"/>
      <c r="Y351" s="65"/>
      <c r="Z351" s="65"/>
    </row>
    <row r="352" spans="15:26">
      <c r="O352" s="60"/>
      <c r="P352" s="64"/>
      <c r="Q352" s="149"/>
      <c r="R352" s="149"/>
      <c r="S352" s="149"/>
      <c r="T352" s="149"/>
      <c r="U352" s="149"/>
      <c r="V352" s="150"/>
      <c r="X352" s="65"/>
      <c r="Y352" s="65"/>
      <c r="Z352" s="65"/>
    </row>
    <row r="353" spans="15:26">
      <c r="O353" s="60"/>
      <c r="P353" s="64"/>
      <c r="Q353" s="149"/>
      <c r="R353" s="149"/>
      <c r="S353" s="149"/>
      <c r="T353" s="149"/>
      <c r="U353" s="149"/>
      <c r="V353" s="150"/>
      <c r="X353" s="65"/>
      <c r="Y353" s="65"/>
      <c r="Z353" s="65"/>
    </row>
    <row r="354" spans="15:26">
      <c r="O354" s="60"/>
      <c r="P354" s="64"/>
      <c r="Q354" s="149"/>
      <c r="R354" s="149"/>
      <c r="S354" s="149"/>
      <c r="T354" s="149"/>
      <c r="U354" s="149"/>
      <c r="V354" s="150"/>
      <c r="X354" s="65"/>
      <c r="Y354" s="65"/>
      <c r="Z354" s="65"/>
    </row>
    <row r="355" spans="15:26">
      <c r="O355" s="60"/>
      <c r="P355" s="64"/>
      <c r="Q355" s="149"/>
      <c r="R355" s="149"/>
      <c r="S355" s="149"/>
      <c r="T355" s="149"/>
      <c r="U355" s="149"/>
      <c r="V355" s="150"/>
      <c r="X355" s="65"/>
      <c r="Y355" s="65"/>
      <c r="Z355" s="65"/>
    </row>
    <row r="356" spans="15:26">
      <c r="O356" s="60"/>
      <c r="P356" s="64"/>
      <c r="Q356" s="149"/>
      <c r="R356" s="149"/>
      <c r="S356" s="149"/>
      <c r="T356" s="149"/>
      <c r="U356" s="149"/>
      <c r="V356" s="150"/>
      <c r="X356" s="65"/>
      <c r="Y356" s="65"/>
      <c r="Z356" s="65"/>
    </row>
    <row r="357" spans="15:26">
      <c r="O357" s="60"/>
      <c r="P357" s="64"/>
      <c r="Q357" s="149"/>
      <c r="R357" s="149"/>
      <c r="S357" s="149"/>
      <c r="T357" s="149"/>
      <c r="U357" s="149"/>
      <c r="V357" s="150"/>
      <c r="X357" s="65"/>
      <c r="Y357" s="65"/>
      <c r="Z357" s="65"/>
    </row>
    <row r="358" spans="15:26">
      <c r="O358" s="61"/>
      <c r="P358" s="64"/>
      <c r="Q358" s="149"/>
      <c r="R358" s="149"/>
      <c r="S358" s="149"/>
      <c r="T358" s="149"/>
      <c r="U358" s="149"/>
      <c r="V358" s="150"/>
      <c r="X358" s="65"/>
      <c r="Y358" s="65"/>
      <c r="Z358" s="65"/>
    </row>
    <row r="359" spans="15:26">
      <c r="O359" s="61">
        <v>42522</v>
      </c>
      <c r="P359" s="64"/>
      <c r="Q359" s="149"/>
      <c r="R359" s="149"/>
      <c r="S359" s="149"/>
      <c r="T359" s="149"/>
      <c r="U359" s="149"/>
      <c r="V359" s="150"/>
      <c r="X359" s="65"/>
      <c r="Y359" s="65"/>
      <c r="Z359" s="65"/>
    </row>
    <row r="360" spans="15:26">
      <c r="O360" s="60"/>
      <c r="P360" s="64"/>
      <c r="Q360" s="149"/>
      <c r="R360" s="149"/>
      <c r="S360" s="149"/>
      <c r="T360" s="149"/>
      <c r="U360" s="149"/>
      <c r="V360" s="150"/>
      <c r="X360" s="65"/>
      <c r="Y360" s="65"/>
      <c r="Z360" s="65"/>
    </row>
    <row r="361" spans="15:26">
      <c r="O361" s="60"/>
      <c r="P361" s="64"/>
      <c r="Q361" s="149"/>
      <c r="R361" s="149"/>
      <c r="S361" s="149"/>
      <c r="T361" s="149"/>
      <c r="U361" s="149"/>
      <c r="V361" s="150"/>
      <c r="X361" s="65"/>
      <c r="Y361" s="65"/>
      <c r="Z361" s="65"/>
    </row>
    <row r="362" spans="15:26">
      <c r="O362" s="60"/>
      <c r="P362" s="64"/>
      <c r="Q362" s="149"/>
      <c r="R362" s="149"/>
      <c r="S362" s="149"/>
      <c r="T362" s="149"/>
      <c r="U362" s="149"/>
      <c r="V362" s="150"/>
      <c r="X362" s="65"/>
      <c r="Y362" s="65"/>
      <c r="Z362" s="65"/>
    </row>
    <row r="363" spans="15:26">
      <c r="O363" s="60"/>
      <c r="P363" s="64"/>
      <c r="Q363" s="149"/>
      <c r="R363" s="149"/>
      <c r="S363" s="149"/>
      <c r="T363" s="149"/>
      <c r="U363" s="149"/>
      <c r="V363" s="150"/>
      <c r="X363" s="65"/>
      <c r="Y363" s="65"/>
      <c r="Z363" s="65"/>
    </row>
    <row r="364" spans="15:26">
      <c r="O364" s="60"/>
      <c r="P364" s="64"/>
      <c r="Q364" s="149"/>
      <c r="R364" s="149"/>
      <c r="S364" s="149"/>
      <c r="T364" s="149"/>
      <c r="U364" s="149"/>
      <c r="V364" s="150"/>
      <c r="X364" s="65"/>
      <c r="Y364" s="65"/>
      <c r="Z364" s="65"/>
    </row>
    <row r="365" spans="15:26">
      <c r="O365" s="60"/>
      <c r="P365" s="64"/>
      <c r="Q365" s="149"/>
      <c r="R365" s="149"/>
      <c r="S365" s="149"/>
      <c r="T365" s="149"/>
      <c r="U365" s="149"/>
      <c r="V365" s="150"/>
      <c r="X365" s="65"/>
      <c r="Y365" s="65"/>
      <c r="Z365" s="65"/>
    </row>
    <row r="366" spans="15:26">
      <c r="O366" s="60"/>
      <c r="P366" s="64"/>
      <c r="Q366" s="149"/>
      <c r="R366" s="149"/>
      <c r="S366" s="149"/>
      <c r="T366" s="149"/>
      <c r="U366" s="149"/>
      <c r="V366" s="150"/>
      <c r="X366" s="65"/>
      <c r="Y366" s="65"/>
      <c r="Z366" s="65"/>
    </row>
    <row r="367" spans="15:26">
      <c r="O367" s="60"/>
      <c r="P367" s="64"/>
      <c r="Q367" s="149"/>
      <c r="R367" s="149"/>
      <c r="S367" s="149"/>
      <c r="T367" s="149"/>
      <c r="U367" s="149"/>
      <c r="V367" s="150"/>
      <c r="X367" s="65"/>
      <c r="Y367" s="65"/>
      <c r="Z367" s="65"/>
    </row>
    <row r="368" spans="15:26">
      <c r="O368" s="60"/>
      <c r="P368" s="64"/>
      <c r="Q368" s="149"/>
      <c r="R368" s="149"/>
      <c r="S368" s="149"/>
      <c r="T368" s="149"/>
      <c r="U368" s="149"/>
      <c r="V368" s="150"/>
      <c r="X368" s="65"/>
      <c r="Y368" s="65"/>
      <c r="Z368" s="65"/>
    </row>
    <row r="369" spans="15:26">
      <c r="O369" s="60"/>
      <c r="P369" s="64"/>
      <c r="Q369" s="149"/>
      <c r="R369" s="149"/>
      <c r="S369" s="149"/>
      <c r="T369" s="149"/>
      <c r="U369" s="149"/>
      <c r="V369" s="150"/>
      <c r="X369" s="65"/>
      <c r="Y369" s="65"/>
      <c r="Z369" s="65"/>
    </row>
    <row r="370" spans="15:26">
      <c r="O370" s="60"/>
      <c r="P370" s="64"/>
      <c r="Q370" s="149"/>
      <c r="R370" s="149"/>
      <c r="S370" s="149"/>
      <c r="T370" s="149"/>
      <c r="U370" s="149"/>
      <c r="V370" s="150"/>
      <c r="X370" s="65"/>
      <c r="Y370" s="65"/>
      <c r="Z370" s="65"/>
    </row>
    <row r="371" spans="15:26">
      <c r="O371" s="60"/>
      <c r="P371" s="64"/>
      <c r="Q371" s="149"/>
      <c r="R371" s="149"/>
      <c r="S371" s="149"/>
      <c r="T371" s="149"/>
      <c r="U371" s="149"/>
      <c r="V371" s="150"/>
      <c r="X371" s="65"/>
      <c r="Y371" s="65"/>
      <c r="Z371" s="65"/>
    </row>
    <row r="372" spans="15:26">
      <c r="O372" s="60"/>
      <c r="P372" s="64"/>
      <c r="Q372" s="149"/>
      <c r="R372" s="149"/>
      <c r="S372" s="149"/>
      <c r="T372" s="149"/>
      <c r="U372" s="149"/>
      <c r="V372" s="150"/>
      <c r="X372" s="65"/>
      <c r="Y372" s="65"/>
      <c r="Z372" s="65"/>
    </row>
    <row r="373" spans="15:26">
      <c r="O373" s="60"/>
      <c r="P373" s="64"/>
      <c r="Q373" s="149"/>
      <c r="R373" s="149"/>
      <c r="S373" s="149"/>
      <c r="T373" s="149"/>
      <c r="U373" s="149"/>
      <c r="V373" s="150"/>
      <c r="X373" s="65"/>
      <c r="Y373" s="65"/>
      <c r="Z373" s="65"/>
    </row>
    <row r="374" spans="15:26">
      <c r="O374" s="60"/>
      <c r="P374" s="64"/>
      <c r="Q374" s="149"/>
      <c r="R374" s="149"/>
      <c r="S374" s="149"/>
      <c r="T374" s="149"/>
      <c r="U374" s="149"/>
      <c r="V374" s="150"/>
      <c r="X374" s="65"/>
      <c r="Y374" s="65"/>
      <c r="Z374" s="65"/>
    </row>
    <row r="375" spans="15:26">
      <c r="O375" s="60"/>
      <c r="P375" s="64"/>
      <c r="Q375" s="149"/>
      <c r="R375" s="149"/>
      <c r="S375" s="149"/>
      <c r="T375" s="149"/>
      <c r="U375" s="149"/>
      <c r="V375" s="150"/>
      <c r="X375" s="65"/>
      <c r="Y375" s="65"/>
      <c r="Z375" s="65"/>
    </row>
    <row r="376" spans="15:26">
      <c r="O376" s="60"/>
      <c r="P376" s="64"/>
      <c r="Q376" s="149"/>
      <c r="R376" s="149"/>
      <c r="S376" s="149"/>
      <c r="T376" s="149"/>
      <c r="U376" s="149"/>
      <c r="V376" s="150"/>
      <c r="X376" s="65"/>
      <c r="Y376" s="65"/>
      <c r="Z376" s="65"/>
    </row>
    <row r="377" spans="15:26">
      <c r="O377" s="60"/>
      <c r="P377" s="64"/>
      <c r="Q377" s="149"/>
      <c r="R377" s="149"/>
      <c r="S377" s="149"/>
      <c r="T377" s="149"/>
      <c r="U377" s="149"/>
      <c r="V377" s="150"/>
      <c r="X377" s="65"/>
      <c r="Y377" s="65"/>
      <c r="Z377" s="65"/>
    </row>
    <row r="378" spans="15:26">
      <c r="O378" s="60"/>
      <c r="P378" s="64"/>
      <c r="Q378" s="149"/>
      <c r="R378" s="149"/>
      <c r="S378" s="149"/>
      <c r="T378" s="149"/>
      <c r="U378" s="149"/>
      <c r="V378" s="150"/>
      <c r="X378" s="65"/>
      <c r="Y378" s="65"/>
      <c r="Z378" s="65"/>
    </row>
    <row r="379" spans="15:26">
      <c r="O379" s="60"/>
      <c r="P379" s="64"/>
      <c r="Q379" s="149"/>
      <c r="R379" s="149"/>
      <c r="S379" s="149"/>
      <c r="T379" s="149"/>
      <c r="U379" s="149"/>
      <c r="V379" s="150"/>
      <c r="X379" s="65"/>
      <c r="Y379" s="65"/>
      <c r="Z379" s="65"/>
    </row>
    <row r="380" spans="15:26">
      <c r="O380" s="60"/>
      <c r="P380" s="64"/>
      <c r="Q380" s="149"/>
      <c r="R380" s="149"/>
      <c r="S380" s="149"/>
      <c r="T380" s="149"/>
      <c r="U380" s="149"/>
      <c r="V380" s="150"/>
      <c r="X380" s="65"/>
      <c r="Y380" s="65"/>
      <c r="Z380" s="65"/>
    </row>
    <row r="381" spans="15:26">
      <c r="O381" s="60"/>
      <c r="P381" s="64"/>
      <c r="Q381" s="149"/>
      <c r="R381" s="149"/>
      <c r="S381" s="149"/>
      <c r="T381" s="149"/>
      <c r="U381" s="149"/>
      <c r="V381" s="150"/>
      <c r="X381" s="65"/>
      <c r="Y381" s="65"/>
      <c r="Z381" s="65"/>
    </row>
    <row r="382" spans="15:26">
      <c r="O382" s="60"/>
      <c r="P382" s="64"/>
      <c r="Q382" s="149"/>
      <c r="R382" s="149"/>
      <c r="S382" s="149"/>
      <c r="T382" s="149"/>
      <c r="U382" s="149"/>
      <c r="V382" s="150"/>
      <c r="X382" s="65"/>
      <c r="Y382" s="65"/>
      <c r="Z382" s="65"/>
    </row>
    <row r="383" spans="15:26">
      <c r="O383" s="60"/>
      <c r="P383" s="64"/>
      <c r="Q383" s="149"/>
      <c r="R383" s="149"/>
      <c r="S383" s="149"/>
      <c r="T383" s="149"/>
      <c r="U383" s="149"/>
      <c r="V383" s="150"/>
      <c r="X383" s="65"/>
      <c r="Y383" s="65"/>
      <c r="Z383" s="65"/>
    </row>
    <row r="384" spans="15:26">
      <c r="O384" s="60"/>
      <c r="P384" s="64"/>
      <c r="Q384" s="149"/>
      <c r="R384" s="149"/>
      <c r="S384" s="149"/>
      <c r="T384" s="149"/>
      <c r="U384" s="149"/>
      <c r="V384" s="150"/>
      <c r="X384" s="65"/>
      <c r="Y384" s="65"/>
      <c r="Z384" s="65"/>
    </row>
    <row r="385" spans="15:26">
      <c r="O385" s="60"/>
      <c r="P385" s="64"/>
      <c r="Q385" s="149"/>
      <c r="R385" s="149"/>
      <c r="S385" s="149"/>
      <c r="T385" s="149"/>
      <c r="U385" s="149"/>
      <c r="V385" s="150"/>
      <c r="X385" s="65"/>
      <c r="Y385" s="65"/>
      <c r="Z385" s="65"/>
    </row>
    <row r="386" spans="15:26">
      <c r="O386" s="60"/>
      <c r="P386" s="64"/>
      <c r="Q386" s="149"/>
      <c r="R386" s="149"/>
      <c r="S386" s="149"/>
      <c r="T386" s="149"/>
      <c r="U386" s="149"/>
      <c r="V386" s="150"/>
      <c r="X386" s="65"/>
      <c r="Y386" s="65"/>
      <c r="Z386" s="65"/>
    </row>
    <row r="387" spans="15:26">
      <c r="O387" s="60"/>
      <c r="P387" s="64"/>
      <c r="Q387" s="149"/>
      <c r="R387" s="149"/>
      <c r="S387" s="149"/>
      <c r="T387" s="149"/>
      <c r="U387" s="149"/>
      <c r="V387" s="150"/>
      <c r="X387" s="65"/>
      <c r="Y387" s="65"/>
      <c r="Z387" s="65"/>
    </row>
    <row r="388" spans="15:26">
      <c r="O388" s="61"/>
      <c r="P388" s="64"/>
      <c r="Q388" s="149"/>
      <c r="R388" s="149"/>
      <c r="S388" s="149"/>
      <c r="T388" s="149"/>
      <c r="U388" s="149"/>
      <c r="V388" s="150"/>
      <c r="X388" s="65"/>
      <c r="Y388" s="65"/>
      <c r="Z388" s="65"/>
    </row>
    <row r="389" spans="15:26">
      <c r="O389" s="61">
        <v>42552</v>
      </c>
      <c r="P389" s="64"/>
      <c r="Q389" s="149"/>
      <c r="R389" s="149"/>
      <c r="S389" s="149"/>
      <c r="T389" s="149"/>
      <c r="U389" s="149"/>
      <c r="V389" s="150"/>
      <c r="X389" s="65"/>
      <c r="Y389" s="65"/>
      <c r="Z389" s="65"/>
    </row>
    <row r="390" spans="15:26">
      <c r="O390" s="60"/>
      <c r="P390" s="64"/>
      <c r="Q390" s="149"/>
      <c r="R390" s="149"/>
      <c r="S390" s="149"/>
      <c r="T390" s="149"/>
      <c r="U390" s="149"/>
      <c r="V390" s="150"/>
      <c r="X390" s="65"/>
      <c r="Y390" s="65"/>
      <c r="Z390" s="65"/>
    </row>
    <row r="391" spans="15:26">
      <c r="O391" s="60"/>
      <c r="P391" s="64"/>
      <c r="Q391" s="149"/>
      <c r="R391" s="149"/>
      <c r="S391" s="149"/>
      <c r="T391" s="149"/>
      <c r="U391" s="149"/>
      <c r="V391" s="150"/>
      <c r="X391" s="65"/>
      <c r="Y391" s="65"/>
      <c r="Z391" s="65"/>
    </row>
    <row r="392" spans="15:26">
      <c r="O392" s="60"/>
      <c r="P392" s="64"/>
      <c r="Q392" s="149"/>
      <c r="R392" s="149"/>
      <c r="S392" s="149"/>
      <c r="T392" s="149"/>
      <c r="U392" s="149"/>
      <c r="V392" s="150"/>
      <c r="X392" s="65"/>
      <c r="Y392" s="65"/>
      <c r="Z392" s="65"/>
    </row>
    <row r="393" spans="15:26">
      <c r="O393" s="60"/>
      <c r="P393" s="64"/>
      <c r="Q393" s="149"/>
      <c r="R393" s="149"/>
      <c r="S393" s="149"/>
      <c r="T393" s="149"/>
      <c r="U393" s="149"/>
      <c r="V393" s="150"/>
      <c r="X393" s="65"/>
      <c r="Y393" s="65"/>
      <c r="Z393" s="65"/>
    </row>
    <row r="394" spans="15:26">
      <c r="O394" s="60"/>
      <c r="P394" s="64"/>
      <c r="Q394" s="149"/>
      <c r="R394" s="149"/>
      <c r="S394" s="149"/>
      <c r="T394" s="149"/>
      <c r="U394" s="149"/>
      <c r="V394" s="150"/>
      <c r="X394" s="65"/>
      <c r="Y394" s="65"/>
      <c r="Z394" s="65"/>
    </row>
    <row r="395" spans="15:26">
      <c r="O395" s="60"/>
      <c r="P395" s="64"/>
      <c r="Q395" s="149"/>
      <c r="R395" s="149"/>
      <c r="S395" s="149"/>
      <c r="T395" s="149"/>
      <c r="U395" s="149"/>
      <c r="V395" s="150"/>
      <c r="X395" s="65"/>
      <c r="Y395" s="65"/>
      <c r="Z395" s="65"/>
    </row>
    <row r="396" spans="15:26">
      <c r="O396" s="60"/>
      <c r="P396" s="64"/>
      <c r="Q396" s="149"/>
      <c r="R396" s="149"/>
      <c r="S396" s="149"/>
      <c r="T396" s="149"/>
      <c r="U396" s="149"/>
      <c r="V396" s="150"/>
      <c r="X396" s="65"/>
      <c r="Y396" s="65"/>
      <c r="Z396" s="65"/>
    </row>
    <row r="397" spans="15:26">
      <c r="O397" s="60"/>
      <c r="P397" s="64"/>
      <c r="Q397" s="149"/>
      <c r="R397" s="149"/>
      <c r="S397" s="149"/>
      <c r="T397" s="149"/>
      <c r="U397" s="149"/>
      <c r="V397" s="150"/>
      <c r="X397" s="65"/>
      <c r="Y397" s="65"/>
      <c r="Z397" s="65"/>
    </row>
    <row r="398" spans="15:26">
      <c r="O398" s="60"/>
      <c r="P398" s="64"/>
      <c r="Q398" s="149"/>
      <c r="R398" s="149"/>
      <c r="S398" s="149"/>
      <c r="T398" s="149"/>
      <c r="U398" s="149"/>
      <c r="V398" s="150"/>
      <c r="X398" s="65"/>
      <c r="Y398" s="65"/>
      <c r="Z398" s="65"/>
    </row>
    <row r="399" spans="15:26">
      <c r="O399" s="60"/>
      <c r="P399" s="64"/>
      <c r="Q399" s="149"/>
      <c r="R399" s="149"/>
      <c r="S399" s="149"/>
      <c r="T399" s="149"/>
      <c r="U399" s="149"/>
      <c r="V399" s="150"/>
      <c r="X399" s="65"/>
      <c r="Y399" s="65"/>
      <c r="Z399" s="65"/>
    </row>
    <row r="400" spans="15:26">
      <c r="O400" s="60"/>
      <c r="P400" s="64"/>
      <c r="Q400" s="149"/>
      <c r="R400" s="149"/>
      <c r="S400" s="149"/>
      <c r="T400" s="149"/>
      <c r="U400" s="149"/>
      <c r="V400" s="150"/>
      <c r="X400" s="65"/>
      <c r="Y400" s="65"/>
      <c r="Z400" s="65"/>
    </row>
    <row r="401" spans="15:26">
      <c r="O401" s="60"/>
      <c r="P401" s="64"/>
      <c r="Q401" s="149"/>
      <c r="R401" s="149"/>
      <c r="S401" s="149"/>
      <c r="T401" s="149"/>
      <c r="U401" s="149"/>
      <c r="V401" s="150"/>
      <c r="X401" s="65"/>
      <c r="Y401" s="65"/>
      <c r="Z401" s="65"/>
    </row>
    <row r="402" spans="15:26">
      <c r="O402" s="60"/>
      <c r="P402" s="64"/>
      <c r="Q402" s="149"/>
      <c r="R402" s="149"/>
      <c r="S402" s="149"/>
      <c r="T402" s="149"/>
      <c r="U402" s="149"/>
      <c r="V402" s="150"/>
      <c r="X402" s="65"/>
      <c r="Y402" s="65"/>
      <c r="Z402" s="65"/>
    </row>
    <row r="403" spans="15:26">
      <c r="O403" s="60"/>
      <c r="P403" s="64"/>
      <c r="Q403" s="149"/>
      <c r="R403" s="149"/>
      <c r="S403" s="149"/>
      <c r="T403" s="149"/>
      <c r="U403" s="149"/>
      <c r="V403" s="150"/>
      <c r="X403" s="65"/>
      <c r="Y403" s="65"/>
      <c r="Z403" s="65"/>
    </row>
    <row r="404" spans="15:26">
      <c r="O404" s="60"/>
      <c r="P404" s="64"/>
      <c r="Q404" s="149"/>
      <c r="R404" s="149"/>
      <c r="S404" s="149"/>
      <c r="T404" s="149"/>
      <c r="U404" s="149"/>
      <c r="V404" s="150"/>
      <c r="X404" s="65"/>
      <c r="Y404" s="65"/>
      <c r="Z404" s="65"/>
    </row>
    <row r="405" spans="15:26">
      <c r="O405" s="60"/>
      <c r="P405" s="64"/>
      <c r="Q405" s="149"/>
      <c r="R405" s="149"/>
      <c r="S405" s="149"/>
      <c r="T405" s="149"/>
      <c r="U405" s="149"/>
      <c r="V405" s="150"/>
      <c r="X405" s="65"/>
      <c r="Y405" s="65"/>
      <c r="Z405" s="65"/>
    </row>
  </sheetData>
  <pageMargins left="0.75" right="0.75" top="1" bottom="1" header="0" footer="0"/>
  <pageSetup paperSize="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4">
    <pageSetUpPr autoPageBreaks="0"/>
  </sheetPr>
  <dimension ref="A1:R43"/>
  <sheetViews>
    <sheetView showGridLines="0" showRowColHeaders="0" showOutlineSymbols="0" zoomScaleNormal="100" workbookViewId="0">
      <selection activeCell="J23" sqref="J23"/>
    </sheetView>
  </sheetViews>
  <sheetFormatPr baseColWidth="10" defaultColWidth="11.42578125" defaultRowHeight="12.75"/>
  <cols>
    <col min="1" max="1" width="0.140625" style="72" customWidth="1"/>
    <col min="2" max="2" width="2.7109375" style="72" customWidth="1"/>
    <col min="3" max="3" width="23.7109375" style="72" customWidth="1"/>
    <col min="4" max="4" width="1.28515625" style="72" customWidth="1"/>
    <col min="5" max="5" width="59.85546875" style="72" customWidth="1"/>
    <col min="6" max="6" width="11.42578125" style="86"/>
    <col min="7" max="7" width="15.85546875" style="86" customWidth="1"/>
    <col min="8" max="16384" width="11.42578125" style="86"/>
  </cols>
  <sheetData>
    <row r="1" spans="2:18" s="72" customFormat="1" ht="0.75" customHeight="1"/>
    <row r="2" spans="2:18" s="72" customFormat="1" ht="21" customHeight="1">
      <c r="E2" s="103" t="s">
        <v>1</v>
      </c>
    </row>
    <row r="3" spans="2:18" s="72" customFormat="1" ht="15" customHeight="1">
      <c r="E3" s="112" t="str">
        <f>Indice!E3</f>
        <v>Enero 2020</v>
      </c>
    </row>
    <row r="4" spans="2:18" s="74" customFormat="1" ht="20.25" customHeight="1">
      <c r="B4" s="73"/>
      <c r="C4" s="102" t="s">
        <v>68</v>
      </c>
    </row>
    <row r="5" spans="2:18" s="74" customFormat="1" ht="12.75" customHeight="1">
      <c r="B5" s="73"/>
      <c r="C5" s="75"/>
    </row>
    <row r="6" spans="2:18" s="74" customFormat="1" ht="13.5" customHeight="1">
      <c r="B6" s="73"/>
      <c r="C6" s="76"/>
      <c r="D6" s="77"/>
      <c r="E6" s="77"/>
    </row>
    <row r="7" spans="2:18" s="74" customFormat="1" ht="12.75" customHeight="1">
      <c r="B7" s="73"/>
      <c r="C7" s="321" t="s">
        <v>78</v>
      </c>
      <c r="D7" s="77"/>
      <c r="E7" s="78"/>
      <c r="P7" s="79"/>
      <c r="Q7" s="79"/>
      <c r="R7" s="79"/>
    </row>
    <row r="8" spans="2:18" s="74" customFormat="1" ht="12.75" customHeight="1">
      <c r="B8" s="73"/>
      <c r="C8" s="321"/>
      <c r="D8" s="77"/>
      <c r="E8" s="78"/>
      <c r="P8" s="80"/>
      <c r="Q8" s="80"/>
      <c r="R8" s="80"/>
    </row>
    <row r="9" spans="2:18" s="74" customFormat="1" ht="12.75" customHeight="1">
      <c r="B9" s="73"/>
      <c r="C9" s="321"/>
      <c r="D9" s="77"/>
      <c r="E9" s="78"/>
      <c r="P9" s="81"/>
      <c r="Q9" s="81"/>
      <c r="R9" s="81"/>
    </row>
    <row r="10" spans="2:18" s="74" customFormat="1" ht="12.75" customHeight="1">
      <c r="B10" s="73"/>
      <c r="C10" s="88"/>
      <c r="D10" s="77"/>
      <c r="E10" s="78"/>
      <c r="P10" s="81"/>
      <c r="Q10" s="81"/>
      <c r="R10" s="81"/>
    </row>
    <row r="11" spans="2:18" s="74" customFormat="1" ht="12.75" customHeight="1">
      <c r="B11" s="73"/>
      <c r="C11" s="88"/>
      <c r="D11" s="77"/>
      <c r="E11" s="82"/>
      <c r="P11" s="81"/>
      <c r="Q11" s="81"/>
      <c r="R11" s="81"/>
    </row>
    <row r="12" spans="2:18" s="74" customFormat="1" ht="12.75" customHeight="1">
      <c r="B12" s="73"/>
      <c r="C12" s="88"/>
      <c r="D12" s="77"/>
      <c r="E12" s="82"/>
      <c r="P12" s="81"/>
      <c r="Q12" s="81"/>
      <c r="R12" s="81"/>
    </row>
    <row r="13" spans="2:18" s="74" customFormat="1" ht="12.75" customHeight="1">
      <c r="B13" s="73"/>
      <c r="C13" s="88"/>
      <c r="D13" s="77"/>
      <c r="E13" s="82"/>
      <c r="P13" s="81"/>
      <c r="Q13" s="81"/>
      <c r="R13" s="81"/>
    </row>
    <row r="14" spans="2:18" s="74" customFormat="1" ht="12.75" customHeight="1">
      <c r="B14" s="73"/>
      <c r="C14" s="76"/>
      <c r="D14" s="77"/>
      <c r="E14" s="82"/>
      <c r="P14" s="81"/>
      <c r="Q14" s="81"/>
      <c r="R14" s="81"/>
    </row>
    <row r="15" spans="2:18" s="74" customFormat="1" ht="12.75" customHeight="1">
      <c r="B15" s="73"/>
      <c r="C15" s="76"/>
      <c r="D15" s="77"/>
      <c r="E15" s="82"/>
      <c r="P15" s="81"/>
      <c r="Q15" s="81"/>
      <c r="R15" s="81"/>
    </row>
    <row r="16" spans="2:18" s="74" customFormat="1" ht="12.75" customHeight="1">
      <c r="B16" s="73"/>
      <c r="C16" s="76"/>
      <c r="D16" s="77"/>
      <c r="E16" s="82"/>
      <c r="P16" s="81"/>
      <c r="Q16" s="81"/>
      <c r="R16" s="81"/>
    </row>
    <row r="17" spans="2:9" s="74" customFormat="1" ht="12.75" customHeight="1">
      <c r="B17" s="73"/>
      <c r="C17" s="76"/>
      <c r="D17" s="77"/>
      <c r="E17" s="82"/>
      <c r="G17" s="84"/>
      <c r="H17" s="83"/>
      <c r="I17" s="83"/>
    </row>
    <row r="18" spans="2:9" s="74" customFormat="1" ht="12.75" customHeight="1">
      <c r="B18" s="73"/>
      <c r="C18" s="76"/>
      <c r="D18" s="77"/>
      <c r="E18" s="82"/>
      <c r="G18" s="84"/>
      <c r="H18" s="83"/>
      <c r="I18" s="83"/>
    </row>
    <row r="19" spans="2:9" s="74" customFormat="1" ht="12.75" customHeight="1">
      <c r="B19" s="73"/>
      <c r="C19" s="76"/>
      <c r="D19" s="77"/>
      <c r="E19" s="82"/>
      <c r="G19" s="84"/>
      <c r="H19" s="83"/>
      <c r="I19" s="83"/>
    </row>
    <row r="20" spans="2:9" s="74" customFormat="1" ht="12.75" customHeight="1">
      <c r="B20" s="73"/>
      <c r="C20" s="76"/>
      <c r="D20" s="77"/>
      <c r="E20" s="82"/>
      <c r="G20" s="84"/>
      <c r="H20" s="83"/>
      <c r="I20" s="83"/>
    </row>
    <row r="21" spans="2:9" s="74" customFormat="1" ht="12.75" customHeight="1">
      <c r="B21" s="73"/>
      <c r="C21" s="76"/>
      <c r="D21" s="77"/>
      <c r="E21" s="82"/>
      <c r="G21" s="84"/>
      <c r="H21" s="83"/>
      <c r="I21" s="83"/>
    </row>
    <row r="22" spans="2:9">
      <c r="E22" s="85"/>
      <c r="H22" s="83"/>
      <c r="I22" s="83"/>
    </row>
    <row r="23" spans="2:9" ht="12.75" customHeight="1">
      <c r="E23" s="85"/>
      <c r="H23" s="83"/>
    </row>
    <row r="24" spans="2:9" ht="12.75" customHeight="1">
      <c r="E24" s="85"/>
    </row>
    <row r="25" spans="2:9">
      <c r="E25" s="85"/>
    </row>
    <row r="26" spans="2:9">
      <c r="E26" s="85"/>
    </row>
    <row r="27" spans="2:9">
      <c r="E27" s="85"/>
    </row>
    <row r="28" spans="2:9">
      <c r="E28" s="314"/>
    </row>
    <row r="29" spans="2:9">
      <c r="E29" s="314"/>
    </row>
    <row r="30" spans="2:9">
      <c r="F30" s="87"/>
    </row>
    <row r="31" spans="2:9">
      <c r="F31" s="87"/>
    </row>
    <row r="32" spans="2:9">
      <c r="F32" s="87"/>
    </row>
    <row r="33" spans="6:14">
      <c r="F33" s="87"/>
    </row>
    <row r="34" spans="6:14">
      <c r="F34" s="87"/>
    </row>
    <row r="35" spans="6:14">
      <c r="F35" s="87"/>
    </row>
    <row r="40" spans="6:14">
      <c r="F40" s="72"/>
      <c r="G40" s="72"/>
      <c r="H40" s="72"/>
      <c r="I40" s="72"/>
      <c r="J40" s="72"/>
      <c r="K40" s="72"/>
      <c r="L40" s="72"/>
      <c r="N40" s="72"/>
    </row>
    <row r="41" spans="6:14">
      <c r="F41" s="72"/>
      <c r="G41" s="72"/>
      <c r="H41" s="72"/>
      <c r="I41" s="72"/>
      <c r="J41" s="72"/>
      <c r="K41" s="72"/>
      <c r="L41" s="72"/>
      <c r="N41" s="72"/>
    </row>
    <row r="42" spans="6:14">
      <c r="F42" s="72"/>
      <c r="G42" s="72"/>
      <c r="H42" s="72"/>
      <c r="I42" s="72"/>
      <c r="J42" s="72"/>
      <c r="K42" s="72"/>
      <c r="L42" s="72"/>
      <c r="N42" s="72"/>
    </row>
    <row r="43" spans="6:14">
      <c r="F43" s="72"/>
      <c r="G43" s="72"/>
      <c r="H43" s="72"/>
      <c r="I43" s="72"/>
      <c r="J43" s="72"/>
      <c r="K43" s="72"/>
      <c r="L43" s="72"/>
      <c r="N43" s="72"/>
    </row>
  </sheetData>
  <mergeCells count="2">
    <mergeCell ref="C7:C9"/>
    <mergeCell ref="E28:E29"/>
  </mergeCells>
  <printOptions horizontalCentered="1" verticalCentered="1"/>
  <pageMargins left="0.78740157480314965" right="0.78740157480314965" top="0.78740157480314965" bottom="0.98425196850393704" header="0" footer="0"/>
  <pageSetup paperSize="9" orientation="landscape" horizontalDpi="4294967292" verticalDpi="4294967292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7"/>
  <dimension ref="B3:AA197"/>
  <sheetViews>
    <sheetView showGridLines="0" showRowColHeaders="0" topLeftCell="B160" zoomScaleNormal="100" workbookViewId="0">
      <selection activeCell="C193" sqref="C193:Z193"/>
    </sheetView>
  </sheetViews>
  <sheetFormatPr baseColWidth="10" defaultColWidth="11.42578125" defaultRowHeight="11.25"/>
  <cols>
    <col min="1" max="1" width="11.42578125" style="168"/>
    <col min="2" max="2" width="40.5703125" style="168" customWidth="1"/>
    <col min="3" max="16384" width="11.42578125" style="168"/>
  </cols>
  <sheetData>
    <row r="3" spans="2:7">
      <c r="B3" s="105" t="s">
        <v>56</v>
      </c>
      <c r="C3" s="167"/>
      <c r="D3" s="167"/>
      <c r="E3" s="167"/>
    </row>
    <row r="4" spans="2:7">
      <c r="B4" s="106"/>
      <c r="C4" s="89" t="s">
        <v>57</v>
      </c>
      <c r="D4" s="89" t="s">
        <v>14</v>
      </c>
      <c r="E4" s="107"/>
      <c r="F4" s="106"/>
      <c r="G4" s="89" t="s">
        <v>14</v>
      </c>
    </row>
    <row r="5" spans="2:7">
      <c r="B5" s="133" t="s">
        <v>82</v>
      </c>
      <c r="C5" s="129">
        <f>Dat_01!B33</f>
        <v>3328.8900000000003</v>
      </c>
      <c r="D5" s="109">
        <f>ROUND(C5/$C$17*100,1)</f>
        <v>3.2</v>
      </c>
      <c r="E5" s="107"/>
      <c r="F5" s="108" t="s">
        <v>16</v>
      </c>
      <c r="G5" s="109">
        <f>SUM(D5:D10)</f>
        <v>47.999999999999993</v>
      </c>
    </row>
    <row r="6" spans="2:7">
      <c r="B6" s="108" t="s">
        <v>3</v>
      </c>
      <c r="C6" s="129">
        <f>Dat_01!B34</f>
        <v>7117.29</v>
      </c>
      <c r="D6" s="109">
        <f>ROUND(C6/$C$17*100,1)</f>
        <v>6.8</v>
      </c>
      <c r="E6" s="107"/>
      <c r="F6" s="215" t="s">
        <v>17</v>
      </c>
      <c r="G6" s="216">
        <f>SUM(D11:D16)</f>
        <v>52</v>
      </c>
    </row>
    <row r="7" spans="2:7">
      <c r="B7" s="108" t="s">
        <v>4</v>
      </c>
      <c r="C7" s="129">
        <f>Dat_01!B35</f>
        <v>9215.0449999999983</v>
      </c>
      <c r="D7" s="109">
        <f>ROUND(C7/$C$17*100,1)</f>
        <v>8.8000000000000007</v>
      </c>
      <c r="E7" s="107"/>
    </row>
    <row r="8" spans="2:7">
      <c r="B8" s="108" t="s">
        <v>11</v>
      </c>
      <c r="C8" s="129">
        <f>Dat_01!B36</f>
        <v>24561.86</v>
      </c>
      <c r="D8" s="109">
        <f>ROUND(C8/$C$17*100,1)</f>
        <v>23.4</v>
      </c>
      <c r="E8" s="107"/>
    </row>
    <row r="9" spans="2:7">
      <c r="B9" s="108" t="s">
        <v>9</v>
      </c>
      <c r="C9" s="129">
        <f>Dat_01!B37</f>
        <v>5677.7831999999999</v>
      </c>
      <c r="D9" s="109">
        <f>100-SUM(D5:D8,D10:D16)</f>
        <v>5.3999999999999915</v>
      </c>
      <c r="E9" s="107"/>
    </row>
    <row r="10" spans="2:7">
      <c r="B10" s="108" t="s">
        <v>71</v>
      </c>
      <c r="C10" s="129">
        <f>Dat_01!B38</f>
        <v>451.1275</v>
      </c>
      <c r="D10" s="109">
        <f>ROUND(C10/$C$17*100,1)</f>
        <v>0.4</v>
      </c>
      <c r="E10" s="107"/>
    </row>
    <row r="11" spans="2:7">
      <c r="B11" s="108" t="s">
        <v>70</v>
      </c>
      <c r="C11" s="129">
        <f>Dat_01!B39</f>
        <v>121.7915</v>
      </c>
      <c r="D11" s="109">
        <f>ROUND(C11/$C$17*100,1)</f>
        <v>0.1</v>
      </c>
      <c r="E11" s="107"/>
    </row>
    <row r="12" spans="2:7">
      <c r="B12" s="108" t="s">
        <v>5</v>
      </c>
      <c r="C12" s="129">
        <f>Dat_01!B40</f>
        <v>25309.529000000002</v>
      </c>
      <c r="D12" s="109">
        <f t="shared" ref="D12" si="0">ROUND(C12/$C$17*100,1)</f>
        <v>24.1</v>
      </c>
      <c r="E12" s="107"/>
    </row>
    <row r="13" spans="2:7">
      <c r="B13" s="108" t="s">
        <v>2</v>
      </c>
      <c r="C13" s="129">
        <f>Dat_01!B41</f>
        <v>17085.15323</v>
      </c>
      <c r="D13" s="109">
        <f>ROUND(C13/$C$17*100,1)</f>
        <v>16.3</v>
      </c>
      <c r="E13" s="107"/>
    </row>
    <row r="14" spans="2:7">
      <c r="B14" s="108" t="s">
        <v>6</v>
      </c>
      <c r="C14" s="129">
        <f>Dat_01!B42</f>
        <v>8680.4017200001254</v>
      </c>
      <c r="D14" s="109">
        <f>ROUND(C14/$C$17*100,1)</f>
        <v>8.3000000000000007</v>
      </c>
      <c r="E14" s="107"/>
    </row>
    <row r="15" spans="2:7">
      <c r="B15" s="108" t="s">
        <v>7</v>
      </c>
      <c r="C15" s="129">
        <f>Dat_01!B43</f>
        <v>2304.0129999999999</v>
      </c>
      <c r="D15" s="109">
        <f>ROUND(C15/$C$17*100,1)</f>
        <v>2.2000000000000002</v>
      </c>
      <c r="E15" s="107"/>
    </row>
    <row r="16" spans="2:7">
      <c r="B16" s="108" t="s">
        <v>8</v>
      </c>
      <c r="C16" s="129">
        <f>Dat_01!B44</f>
        <v>1025.211</v>
      </c>
      <c r="D16" s="109">
        <f>ROUND(C16/$C$17*100,1)</f>
        <v>1</v>
      </c>
      <c r="E16" s="107"/>
    </row>
    <row r="17" spans="2:7">
      <c r="B17" s="110" t="s">
        <v>15</v>
      </c>
      <c r="C17" s="130">
        <f>SUM(C5:C16)</f>
        <v>104878.09515000012</v>
      </c>
      <c r="D17" s="111">
        <f>SUM(D5:D16)</f>
        <v>99.999999999999986</v>
      </c>
      <c r="E17" s="107"/>
    </row>
    <row r="18" spans="2:7">
      <c r="B18" s="167"/>
      <c r="C18" s="167"/>
      <c r="D18" s="167"/>
      <c r="E18" s="167"/>
    </row>
    <row r="19" spans="2:7">
      <c r="B19" s="105" t="s">
        <v>59</v>
      </c>
      <c r="C19" s="167"/>
      <c r="D19" s="167"/>
      <c r="E19" s="167"/>
    </row>
    <row r="20" spans="2:7">
      <c r="B20" s="106"/>
      <c r="C20" s="89" t="s">
        <v>0</v>
      </c>
      <c r="D20" s="89" t="s">
        <v>14</v>
      </c>
      <c r="E20" s="107"/>
      <c r="F20" s="106"/>
      <c r="G20" s="89" t="s">
        <v>14</v>
      </c>
    </row>
    <row r="21" spans="2:7">
      <c r="B21" s="133" t="s">
        <v>82</v>
      </c>
      <c r="C21" s="129">
        <f>Dat_01!B50</f>
        <v>233.77888705200002</v>
      </c>
      <c r="D21" s="109">
        <f>ROUND(C21/$C$33*100,1)</f>
        <v>1.1000000000000001</v>
      </c>
      <c r="E21" s="107"/>
      <c r="F21" s="108" t="s">
        <v>16</v>
      </c>
      <c r="G21" s="109">
        <f>SUM(D21:D26)</f>
        <v>56.699999999999989</v>
      </c>
    </row>
    <row r="22" spans="2:7">
      <c r="B22" s="108" t="s">
        <v>3</v>
      </c>
      <c r="C22" s="129">
        <f>Dat_01!B51</f>
        <v>5289.2272160000002</v>
      </c>
      <c r="D22" s="109">
        <f>ROUND(C22/$C$33*100,1)</f>
        <v>24.5</v>
      </c>
      <c r="E22" s="131"/>
      <c r="F22" s="215" t="s">
        <v>17</v>
      </c>
      <c r="G22" s="216">
        <f>SUM(D27:D32)</f>
        <v>43.3</v>
      </c>
    </row>
    <row r="23" spans="2:7">
      <c r="B23" s="108" t="s">
        <v>4</v>
      </c>
      <c r="C23" s="129">
        <f>Dat_01!B52</f>
        <v>869.07908900000007</v>
      </c>
      <c r="D23" s="109">
        <f>ROUND(C23/$C$33*100,1)</f>
        <v>4</v>
      </c>
      <c r="E23" s="131"/>
    </row>
    <row r="24" spans="2:7">
      <c r="B24" s="108" t="s">
        <v>11</v>
      </c>
      <c r="C24" s="129">
        <f>Dat_01!B53</f>
        <v>3272.2781949999999</v>
      </c>
      <c r="D24" s="109">
        <f>ROUND(C24/$C$33*100,1)</f>
        <v>15.1</v>
      </c>
      <c r="E24" s="131"/>
    </row>
    <row r="25" spans="2:7">
      <c r="B25" s="108" t="s">
        <v>9</v>
      </c>
      <c r="C25" s="129">
        <f>Dat_01!B54</f>
        <v>2435.4429239999999</v>
      </c>
      <c r="D25" s="109">
        <f>100-SUM(D21:D24,D26:D32)</f>
        <v>11.299999999999983</v>
      </c>
      <c r="E25" s="131"/>
    </row>
    <row r="26" spans="2:7">
      <c r="B26" s="108" t="s">
        <v>71</v>
      </c>
      <c r="C26" s="129">
        <f>Dat_01!B55</f>
        <v>157.34789999999998</v>
      </c>
      <c r="D26" s="109">
        <f t="shared" ref="D26:D32" si="1">ROUND(C26/$C$33*100,1)</f>
        <v>0.7</v>
      </c>
      <c r="E26" s="131"/>
    </row>
    <row r="27" spans="2:7">
      <c r="B27" s="108" t="s">
        <v>70</v>
      </c>
      <c r="C27" s="129">
        <f>Dat_01!B56</f>
        <v>55.184336000000002</v>
      </c>
      <c r="D27" s="109">
        <f t="shared" si="1"/>
        <v>0.3</v>
      </c>
      <c r="E27" s="131"/>
    </row>
    <row r="28" spans="2:7">
      <c r="B28" s="108" t="s">
        <v>5</v>
      </c>
      <c r="C28" s="129">
        <f>Dat_01!B57</f>
        <v>4562.6744749999998</v>
      </c>
      <c r="D28" s="109">
        <f t="shared" si="1"/>
        <v>21.1</v>
      </c>
      <c r="E28" s="131"/>
    </row>
    <row r="29" spans="2:7">
      <c r="B29" s="108" t="s">
        <v>2</v>
      </c>
      <c r="C29" s="129">
        <f>Dat_01!B58</f>
        <v>3724.46863893</v>
      </c>
      <c r="D29" s="109">
        <f t="shared" si="1"/>
        <v>17.2</v>
      </c>
      <c r="E29" s="131"/>
    </row>
    <row r="30" spans="2:7">
      <c r="B30" s="108" t="s">
        <v>6</v>
      </c>
      <c r="C30" s="129">
        <f>Dat_01!B59</f>
        <v>596.07033300000001</v>
      </c>
      <c r="D30" s="109">
        <f t="shared" si="1"/>
        <v>2.8</v>
      </c>
      <c r="E30" s="131"/>
    </row>
    <row r="31" spans="2:7">
      <c r="B31" s="108" t="s">
        <v>7</v>
      </c>
      <c r="C31" s="129">
        <f>Dat_01!B60</f>
        <v>85.969313</v>
      </c>
      <c r="D31" s="109">
        <f t="shared" si="1"/>
        <v>0.4</v>
      </c>
      <c r="E31" s="131"/>
    </row>
    <row r="32" spans="2:7">
      <c r="B32" s="108" t="s">
        <v>8</v>
      </c>
      <c r="C32" s="129">
        <f>Dat_01!B61</f>
        <v>333.99551299999996</v>
      </c>
      <c r="D32" s="109">
        <f t="shared" si="1"/>
        <v>1.5</v>
      </c>
      <c r="E32" s="131"/>
    </row>
    <row r="33" spans="2:6">
      <c r="B33" s="110" t="s">
        <v>15</v>
      </c>
      <c r="C33" s="130">
        <f>SUM(C21:C32)</f>
        <v>21615.516819982004</v>
      </c>
      <c r="D33" s="111">
        <f>SUM(D21:D32)</f>
        <v>100</v>
      </c>
    </row>
    <row r="34" spans="2:6">
      <c r="B34" s="151"/>
      <c r="C34" s="167"/>
      <c r="D34" s="167"/>
      <c r="E34" s="167"/>
      <c r="F34" s="167"/>
    </row>
    <row r="35" spans="2:6">
      <c r="B35" s="151" t="s">
        <v>535</v>
      </c>
      <c r="C35" s="167"/>
      <c r="D35" s="167"/>
      <c r="E35" s="167"/>
      <c r="F35" s="217" t="str">
        <f>CONCATENATE("Mes",CHAR(13),MID(B35,66,10))</f>
        <v>Mes_x000D_18/08/2018</v>
      </c>
    </row>
    <row r="36" spans="2:6">
      <c r="B36" s="106"/>
      <c r="C36" s="89" t="s">
        <v>14</v>
      </c>
      <c r="D36" s="107"/>
      <c r="E36" s="106"/>
      <c r="F36" s="89" t="s">
        <v>14</v>
      </c>
    </row>
    <row r="37" spans="2:6">
      <c r="B37" s="108" t="s">
        <v>82</v>
      </c>
      <c r="C37" s="109">
        <f>Dat_01!B94</f>
        <v>2.2000000000000002</v>
      </c>
      <c r="D37" s="107"/>
      <c r="E37" s="108" t="s">
        <v>16</v>
      </c>
      <c r="F37" s="109">
        <f>SUM(C37:C42)</f>
        <v>43.5</v>
      </c>
    </row>
    <row r="38" spans="2:6">
      <c r="B38" s="108" t="s">
        <v>3</v>
      </c>
      <c r="C38" s="109">
        <f>Dat_01!B95</f>
        <v>19.899999999999999</v>
      </c>
      <c r="D38" s="107"/>
      <c r="E38" s="215" t="s">
        <v>17</v>
      </c>
      <c r="F38" s="216">
        <f>SUM(C43:C48)</f>
        <v>56.5</v>
      </c>
    </row>
    <row r="39" spans="2:6">
      <c r="B39" s="108" t="s">
        <v>4</v>
      </c>
      <c r="C39" s="109">
        <f>Dat_01!B96</f>
        <v>3.4</v>
      </c>
      <c r="D39" s="107"/>
    </row>
    <row r="40" spans="2:6">
      <c r="B40" s="108" t="s">
        <v>11</v>
      </c>
      <c r="C40" s="109">
        <f>Dat_01!B97</f>
        <v>8.1</v>
      </c>
      <c r="D40" s="107"/>
    </row>
    <row r="41" spans="2:6">
      <c r="B41" s="108" t="s">
        <v>9</v>
      </c>
      <c r="C41" s="109">
        <f>Dat_01!B98</f>
        <v>9.2000000000000028</v>
      </c>
      <c r="D41" s="107"/>
      <c r="E41" s="107"/>
      <c r="F41" s="107"/>
    </row>
    <row r="42" spans="2:6">
      <c r="B42" s="108" t="s">
        <v>71</v>
      </c>
      <c r="C42" s="109">
        <f>Dat_01!B99</f>
        <v>0.7</v>
      </c>
      <c r="D42" s="107"/>
      <c r="E42" s="107"/>
      <c r="F42" s="107"/>
    </row>
    <row r="43" spans="2:6">
      <c r="B43" s="108" t="s">
        <v>70</v>
      </c>
      <c r="C43" s="109">
        <f>Dat_01!B100</f>
        <v>0.2</v>
      </c>
      <c r="D43" s="107"/>
      <c r="E43" s="107"/>
      <c r="F43" s="107"/>
    </row>
    <row r="44" spans="2:6">
      <c r="B44" s="108" t="s">
        <v>5</v>
      </c>
      <c r="C44" s="109">
        <f>Dat_01!B101</f>
        <v>40.700000000000003</v>
      </c>
      <c r="D44" s="107"/>
      <c r="E44" s="107"/>
      <c r="F44" s="107"/>
    </row>
    <row r="45" spans="2:6">
      <c r="B45" s="108" t="s">
        <v>2</v>
      </c>
      <c r="C45" s="109">
        <f>Dat_01!B102</f>
        <v>12.9</v>
      </c>
      <c r="D45" s="107"/>
      <c r="E45" s="107"/>
      <c r="F45" s="107"/>
    </row>
    <row r="46" spans="2:6">
      <c r="B46" s="108" t="s">
        <v>6</v>
      </c>
      <c r="C46" s="109">
        <f>Dat_01!B103</f>
        <v>1.3</v>
      </c>
      <c r="D46" s="107"/>
      <c r="E46" s="107"/>
      <c r="F46" s="107"/>
    </row>
    <row r="47" spans="2:6">
      <c r="B47" s="108" t="s">
        <v>7</v>
      </c>
      <c r="C47" s="109">
        <f>Dat_01!B104</f>
        <v>0.1</v>
      </c>
      <c r="D47" s="107"/>
      <c r="E47" s="107"/>
      <c r="F47" s="107"/>
    </row>
    <row r="48" spans="2:6">
      <c r="B48" s="108" t="s">
        <v>8</v>
      </c>
      <c r="C48" s="109">
        <f>Dat_01!B105</f>
        <v>1.3</v>
      </c>
      <c r="D48" s="167"/>
      <c r="E48" s="167"/>
      <c r="F48" s="167"/>
    </row>
    <row r="49" spans="2:6">
      <c r="B49" s="110" t="s">
        <v>15</v>
      </c>
      <c r="C49" s="111">
        <f>SUM(C37:C48)</f>
        <v>100</v>
      </c>
      <c r="D49" s="167"/>
      <c r="E49" s="167"/>
      <c r="F49" s="167"/>
    </row>
    <row r="50" spans="2:6">
      <c r="B50" s="151"/>
      <c r="C50" s="167"/>
      <c r="D50" s="167"/>
      <c r="E50" s="167"/>
      <c r="F50" s="167"/>
    </row>
    <row r="51" spans="2:6">
      <c r="B51" s="151" t="s">
        <v>139</v>
      </c>
      <c r="C51" s="167"/>
      <c r="D51" s="167"/>
      <c r="E51" s="167"/>
      <c r="F51" s="217" t="str">
        <f>CONCATENATE("Histórico ",CHAR(13),MID(B51,65,11))</f>
        <v>Histórico _x000D_ 20/03/2018</v>
      </c>
    </row>
    <row r="52" spans="2:6">
      <c r="B52" s="106"/>
      <c r="C52" s="89" t="s">
        <v>14</v>
      </c>
      <c r="D52" s="107"/>
      <c r="E52" s="106"/>
      <c r="F52" s="89" t="s">
        <v>14</v>
      </c>
    </row>
    <row r="53" spans="2:6">
      <c r="B53" s="108" t="s">
        <v>82</v>
      </c>
      <c r="C53" s="109">
        <f>Dat_01!H94</f>
        <v>1.3</v>
      </c>
      <c r="D53" s="107"/>
      <c r="E53" s="108" t="s">
        <v>16</v>
      </c>
      <c r="F53" s="109">
        <f>SUM(C53:C58)</f>
        <v>37</v>
      </c>
    </row>
    <row r="54" spans="2:6">
      <c r="B54" s="108" t="s">
        <v>3</v>
      </c>
      <c r="C54" s="109">
        <f>Dat_01!H95</f>
        <v>17.100000000000001</v>
      </c>
      <c r="D54" s="107"/>
      <c r="E54" s="215" t="s">
        <v>17</v>
      </c>
      <c r="F54" s="216">
        <f>SUM(C59:C64)</f>
        <v>63</v>
      </c>
    </row>
    <row r="55" spans="2:6">
      <c r="B55" s="108" t="s">
        <v>4</v>
      </c>
      <c r="C55" s="109">
        <f>Dat_01!H96</f>
        <v>4.2</v>
      </c>
      <c r="D55" s="107"/>
    </row>
    <row r="56" spans="2:6">
      <c r="B56" s="108" t="s">
        <v>11</v>
      </c>
      <c r="C56" s="109">
        <f>Dat_01!H97</f>
        <v>4.2</v>
      </c>
      <c r="D56" s="107"/>
    </row>
    <row r="57" spans="2:6">
      <c r="B57" s="108" t="s">
        <v>9</v>
      </c>
      <c r="C57" s="109">
        <f>Dat_01!H98</f>
        <v>9.4000000000000057</v>
      </c>
      <c r="D57" s="107"/>
      <c r="E57" s="107"/>
      <c r="F57" s="107"/>
    </row>
    <row r="58" spans="2:6">
      <c r="B58" s="108" t="s">
        <v>71</v>
      </c>
      <c r="C58" s="109">
        <f>Dat_01!H99</f>
        <v>0.8</v>
      </c>
      <c r="D58" s="107"/>
      <c r="E58" s="107"/>
      <c r="F58" s="107"/>
    </row>
    <row r="59" spans="2:6">
      <c r="B59" s="108" t="s">
        <v>70</v>
      </c>
      <c r="C59" s="109">
        <f>Dat_01!H100</f>
        <v>0.2</v>
      </c>
      <c r="D59" s="107"/>
      <c r="E59" s="107"/>
      <c r="F59" s="107"/>
    </row>
    <row r="60" spans="2:6">
      <c r="B60" s="108" t="s">
        <v>5</v>
      </c>
      <c r="C60" s="109">
        <f>Dat_01!H101</f>
        <v>38.200000000000003</v>
      </c>
      <c r="D60" s="107"/>
      <c r="E60" s="107"/>
      <c r="F60" s="107"/>
    </row>
    <row r="61" spans="2:6">
      <c r="B61" s="108" t="s">
        <v>2</v>
      </c>
      <c r="C61" s="109">
        <f>Dat_01!H102</f>
        <v>20.100000000000001</v>
      </c>
      <c r="D61" s="107"/>
      <c r="E61" s="107"/>
      <c r="F61" s="107"/>
    </row>
    <row r="62" spans="2:6">
      <c r="B62" s="108" t="s">
        <v>6</v>
      </c>
      <c r="C62" s="109">
        <f>Dat_01!H103</f>
        <v>2.2999999999999998</v>
      </c>
      <c r="D62" s="107"/>
      <c r="E62" s="107"/>
      <c r="F62" s="107"/>
    </row>
    <row r="63" spans="2:6">
      <c r="B63" s="108" t="s">
        <v>7</v>
      </c>
      <c r="C63" s="109">
        <f>Dat_01!H104</f>
        <v>1.3</v>
      </c>
      <c r="D63" s="107"/>
      <c r="E63" s="107"/>
      <c r="F63" s="107"/>
    </row>
    <row r="64" spans="2:6">
      <c r="B64" s="108" t="s">
        <v>8</v>
      </c>
      <c r="C64" s="109">
        <f>Dat_01!H105</f>
        <v>0.9</v>
      </c>
    </row>
    <row r="65" spans="2:16">
      <c r="B65" s="110" t="s">
        <v>15</v>
      </c>
      <c r="C65" s="111">
        <f>SUM(C53:C64)</f>
        <v>100</v>
      </c>
    </row>
    <row r="66" spans="2:16">
      <c r="B66" s="151"/>
      <c r="C66" s="167"/>
    </row>
    <row r="67" spans="2:16">
      <c r="B67" s="151" t="s">
        <v>62</v>
      </c>
      <c r="C67" s="218"/>
      <c r="D67" s="218"/>
      <c r="E67" s="218"/>
      <c r="F67" s="218"/>
      <c r="G67" s="218"/>
      <c r="H67" s="218"/>
      <c r="I67" s="218"/>
      <c r="J67" s="218"/>
      <c r="K67" s="218"/>
      <c r="L67" s="218"/>
      <c r="M67" s="218"/>
      <c r="N67" s="218"/>
      <c r="O67" s="218"/>
    </row>
    <row r="68" spans="2:16">
      <c r="B68" s="219"/>
      <c r="C68" s="220" t="str">
        <f>Dat_01!B140</f>
        <v>E</v>
      </c>
      <c r="D68" s="220" t="str">
        <f>Dat_01!C140</f>
        <v>F</v>
      </c>
      <c r="E68" s="220" t="str">
        <f>Dat_01!D140</f>
        <v>M</v>
      </c>
      <c r="F68" s="220" t="str">
        <f>Dat_01!E140</f>
        <v>A</v>
      </c>
      <c r="G68" s="220" t="str">
        <f>Dat_01!F140</f>
        <v>M</v>
      </c>
      <c r="H68" s="220" t="str">
        <f>Dat_01!G140</f>
        <v>J</v>
      </c>
      <c r="I68" s="220" t="str">
        <f>Dat_01!H140</f>
        <v>J</v>
      </c>
      <c r="J68" s="220" t="str">
        <f>Dat_01!I140</f>
        <v>A</v>
      </c>
      <c r="K68" s="220" t="str">
        <f>Dat_01!J140</f>
        <v>S</v>
      </c>
      <c r="L68" s="220" t="str">
        <f>Dat_01!K140</f>
        <v>O</v>
      </c>
      <c r="M68" s="220" t="str">
        <f>Dat_01!L140</f>
        <v>N</v>
      </c>
      <c r="N68" s="220" t="str">
        <f>Dat_01!M140</f>
        <v>D</v>
      </c>
      <c r="O68" s="220" t="str">
        <f>Dat_01!N140</f>
        <v>E</v>
      </c>
      <c r="P68" s="221"/>
    </row>
    <row r="69" spans="2:16">
      <c r="B69" s="222" t="s">
        <v>2</v>
      </c>
      <c r="C69" s="223">
        <f>Dat_01!B142</f>
        <v>2126.922141256</v>
      </c>
      <c r="D69" s="223">
        <f>Dat_01!C142</f>
        <v>2483.1404345719998</v>
      </c>
      <c r="E69" s="223">
        <f>Dat_01!D142</f>
        <v>2132.151119952</v>
      </c>
      <c r="F69" s="223">
        <f>Dat_01!E142</f>
        <v>1924.9576321879999</v>
      </c>
      <c r="G69" s="223">
        <f>Dat_01!F142</f>
        <v>1934.7271387759999</v>
      </c>
      <c r="H69" s="223">
        <f>Dat_01!G142</f>
        <v>1626.0940129099999</v>
      </c>
      <c r="I69" s="223">
        <f>Dat_01!H142</f>
        <v>1581.570384826</v>
      </c>
      <c r="J69" s="223">
        <f>Dat_01!I142</f>
        <v>1254.440733828</v>
      </c>
      <c r="K69" s="223">
        <f>Dat_01!J142</f>
        <v>1224.795245668</v>
      </c>
      <c r="L69" s="223">
        <f>Dat_01!K142</f>
        <v>1119.19830946</v>
      </c>
      <c r="M69" s="223">
        <f>Dat_01!L142</f>
        <v>2657.4414732999999</v>
      </c>
      <c r="N69" s="223">
        <f>Dat_01!M142</f>
        <v>4626.2222297759999</v>
      </c>
      <c r="O69" s="223">
        <f>Dat_01!N142</f>
        <v>3724.46863893</v>
      </c>
    </row>
    <row r="70" spans="2:16">
      <c r="B70" s="222" t="s">
        <v>82</v>
      </c>
      <c r="C70" s="223">
        <f>Dat_01!B143</f>
        <v>160.23613672600001</v>
      </c>
      <c r="D70" s="223">
        <f>Dat_01!C143</f>
        <v>184.627649926</v>
      </c>
      <c r="E70" s="223">
        <f>Dat_01!D143</f>
        <v>182.227465258</v>
      </c>
      <c r="F70" s="223">
        <f>Dat_01!E143</f>
        <v>129.46685282000001</v>
      </c>
      <c r="G70" s="223">
        <f>Dat_01!F143</f>
        <v>124.92970631599999</v>
      </c>
      <c r="H70" s="223">
        <f>Dat_01!G143</f>
        <v>54.725804748000002</v>
      </c>
      <c r="I70" s="223">
        <f>Dat_01!H143</f>
        <v>24.305235333999999</v>
      </c>
      <c r="J70" s="223">
        <f>Dat_01!I143</f>
        <v>70.640000060000006</v>
      </c>
      <c r="K70" s="223">
        <f>Dat_01!J143</f>
        <v>104.26472390000001</v>
      </c>
      <c r="L70" s="223">
        <f>Dat_01!K143</f>
        <v>116.03424181</v>
      </c>
      <c r="M70" s="223">
        <f>Dat_01!L143</f>
        <v>172.10635217000001</v>
      </c>
      <c r="N70" s="223">
        <f>Dat_01!M143</f>
        <v>318.75078227400002</v>
      </c>
      <c r="O70" s="223">
        <f>Dat_01!N143</f>
        <v>233.77888705199999</v>
      </c>
    </row>
    <row r="71" spans="2:16">
      <c r="B71" s="222" t="s">
        <v>3</v>
      </c>
      <c r="C71" s="223">
        <f>Dat_01!B144</f>
        <v>5041.3888260000003</v>
      </c>
      <c r="D71" s="223">
        <f>Dat_01!C144</f>
        <v>4766.7856579999998</v>
      </c>
      <c r="E71" s="223">
        <f>Dat_01!D144</f>
        <v>5274.7472820000003</v>
      </c>
      <c r="F71" s="223">
        <f>Dat_01!E144</f>
        <v>4621.6629220000004</v>
      </c>
      <c r="G71" s="223">
        <f>Dat_01!F144</f>
        <v>3976.917465</v>
      </c>
      <c r="H71" s="223">
        <f>Dat_01!G144</f>
        <v>4647.8769560000001</v>
      </c>
      <c r="I71" s="223">
        <f>Dat_01!H144</f>
        <v>5123.1117279999999</v>
      </c>
      <c r="J71" s="223">
        <f>Dat_01!I144</f>
        <v>5068.1443870000003</v>
      </c>
      <c r="K71" s="223">
        <f>Dat_01!J144</f>
        <v>4995.5062809999999</v>
      </c>
      <c r="L71" s="223">
        <f>Dat_01!K144</f>
        <v>4530.6687620000002</v>
      </c>
      <c r="M71" s="223">
        <f>Dat_01!L144</f>
        <v>3427.5262950000001</v>
      </c>
      <c r="N71" s="223">
        <f>Dat_01!M144</f>
        <v>4350.070831</v>
      </c>
      <c r="O71" s="223">
        <f>Dat_01!N144</f>
        <v>5289.2272160000002</v>
      </c>
    </row>
    <row r="72" spans="2:16">
      <c r="B72" s="222" t="s">
        <v>4</v>
      </c>
      <c r="C72" s="223">
        <f>Dat_01!B145</f>
        <v>3075.0126260000002</v>
      </c>
      <c r="D72" s="223">
        <f>Dat_01!C145</f>
        <v>2246.7762189999999</v>
      </c>
      <c r="E72" s="223">
        <f>Dat_01!D145</f>
        <v>824.64084000000003</v>
      </c>
      <c r="F72" s="223">
        <f>Dat_01!E145</f>
        <v>722.92722700000002</v>
      </c>
      <c r="G72" s="223">
        <f>Dat_01!F145</f>
        <v>342.70616999999999</v>
      </c>
      <c r="H72" s="223">
        <f>Dat_01!G145</f>
        <v>416.30111399999998</v>
      </c>
      <c r="I72" s="223">
        <f>Dat_01!H145</f>
        <v>661.90379600000006</v>
      </c>
      <c r="J72" s="223">
        <f>Dat_01!I145</f>
        <v>341.39558</v>
      </c>
      <c r="K72" s="223">
        <f>Dat_01!J145</f>
        <v>443.18280800000002</v>
      </c>
      <c r="L72" s="223">
        <f>Dat_01!K145</f>
        <v>675.62506499999995</v>
      </c>
      <c r="M72" s="223">
        <f>Dat_01!L145</f>
        <v>548.229692</v>
      </c>
      <c r="N72" s="223">
        <f>Dat_01!M145</f>
        <v>374.11575099999999</v>
      </c>
      <c r="O72" s="223">
        <f>Dat_01!N145</f>
        <v>869.07908899999995</v>
      </c>
    </row>
    <row r="73" spans="2:16">
      <c r="B73" s="222" t="s">
        <v>140</v>
      </c>
      <c r="C73" s="223"/>
      <c r="D73" s="223"/>
      <c r="E73" s="223"/>
      <c r="F73" s="223"/>
      <c r="G73" s="223"/>
      <c r="H73" s="223"/>
      <c r="I73" s="223"/>
      <c r="J73" s="223"/>
      <c r="K73" s="223"/>
      <c r="L73" s="223"/>
      <c r="M73" s="223"/>
      <c r="N73" s="223"/>
      <c r="O73" s="223"/>
    </row>
    <row r="74" spans="2:16">
      <c r="B74" s="222" t="s">
        <v>141</v>
      </c>
      <c r="C74" s="223">
        <f>Dat_01!B146</f>
        <v>3198.741031</v>
      </c>
      <c r="D74" s="223">
        <f>Dat_01!C146</f>
        <v>2453.2141339999998</v>
      </c>
      <c r="E74" s="223">
        <f>Dat_01!D146</f>
        <v>2129.0058009999998</v>
      </c>
      <c r="F74" s="223">
        <f>Dat_01!E146</f>
        <v>2714.2505219999998</v>
      </c>
      <c r="G74" s="223">
        <f>Dat_01!F146</f>
        <v>3899.4977060000001</v>
      </c>
      <c r="H74" s="223">
        <f>Dat_01!G146</f>
        <v>5107.4552890000004</v>
      </c>
      <c r="I74" s="223">
        <f>Dat_01!H146</f>
        <v>6956.6277</v>
      </c>
      <c r="J74" s="223">
        <f>Dat_01!I146</f>
        <v>7016.5746319999998</v>
      </c>
      <c r="K74" s="223">
        <f>Dat_01!J146</f>
        <v>5427.2651390000001</v>
      </c>
      <c r="L74" s="223">
        <f>Dat_01!K146</f>
        <v>5623.0261039999996</v>
      </c>
      <c r="M74" s="223">
        <f>Dat_01!L146</f>
        <v>3859.056505</v>
      </c>
      <c r="N74" s="223">
        <f>Dat_01!M146</f>
        <v>2755.641838</v>
      </c>
      <c r="O74" s="223">
        <f>Dat_01!N146</f>
        <v>3272.2781949999999</v>
      </c>
    </row>
    <row r="75" spans="2:16">
      <c r="B75" s="222" t="s">
        <v>5</v>
      </c>
      <c r="C75" s="223">
        <f>Dat_01!B147</f>
        <v>5970.6822620000003</v>
      </c>
      <c r="D75" s="223">
        <f>Dat_01!C147</f>
        <v>3646.796961</v>
      </c>
      <c r="E75" s="223">
        <f>Dat_01!D147</f>
        <v>4823.6493200000004</v>
      </c>
      <c r="F75" s="223">
        <f>Dat_01!E147</f>
        <v>4595.9236090000004</v>
      </c>
      <c r="G75" s="223">
        <f>Dat_01!F147</f>
        <v>4581.0172030000003</v>
      </c>
      <c r="H75" s="223">
        <f>Dat_01!G147</f>
        <v>3212.2473199999999</v>
      </c>
      <c r="I75" s="223">
        <f>Dat_01!H147</f>
        <v>3281.9046039999998</v>
      </c>
      <c r="J75" s="223">
        <f>Dat_01!I147</f>
        <v>2731.9341749999999</v>
      </c>
      <c r="K75" s="223">
        <f>Dat_01!J147</f>
        <v>3793.205336</v>
      </c>
      <c r="L75" s="223">
        <f>Dat_01!K147</f>
        <v>3719.343633</v>
      </c>
      <c r="M75" s="223">
        <f>Dat_01!L147</f>
        <v>7316.8681889999998</v>
      </c>
      <c r="N75" s="223">
        <f>Dat_01!M147</f>
        <v>5394.242784</v>
      </c>
      <c r="O75" s="223">
        <f>Dat_01!N147</f>
        <v>4562.6744749999998</v>
      </c>
    </row>
    <row r="76" spans="2:16">
      <c r="B76" s="222" t="s">
        <v>142</v>
      </c>
      <c r="C76" s="223">
        <f>Dat_01!B148</f>
        <v>482.13161500000001</v>
      </c>
      <c r="D76" s="223">
        <f>Dat_01!C148</f>
        <v>604.07747800000004</v>
      </c>
      <c r="E76" s="223">
        <f>Dat_01!D148</f>
        <v>775.97597499999995</v>
      </c>
      <c r="F76" s="223">
        <f>Dat_01!E148</f>
        <v>667.67046800000003</v>
      </c>
      <c r="G76" s="223">
        <f>Dat_01!F148</f>
        <v>897.52717800000005</v>
      </c>
      <c r="H76" s="223">
        <f>Dat_01!G148</f>
        <v>895.42524700000001</v>
      </c>
      <c r="I76" s="223">
        <f>Dat_01!H148</f>
        <v>958.50606300000004</v>
      </c>
      <c r="J76" s="223">
        <f>Dat_01!I148</f>
        <v>972.51861699999995</v>
      </c>
      <c r="K76" s="223">
        <f>Dat_01!J148</f>
        <v>826.34228099999996</v>
      </c>
      <c r="L76" s="223">
        <f>Dat_01!K148</f>
        <v>758.14945899999998</v>
      </c>
      <c r="M76" s="223">
        <f>Dat_01!L148</f>
        <v>497.89184699999998</v>
      </c>
      <c r="N76" s="223">
        <f>Dat_01!M148</f>
        <v>487.55590599999999</v>
      </c>
      <c r="O76" s="223">
        <f>Dat_01!N148</f>
        <v>596.07033300000001</v>
      </c>
    </row>
    <row r="77" spans="2:16">
      <c r="B77" s="222" t="s">
        <v>143</v>
      </c>
      <c r="C77" s="223">
        <f>Dat_01!B149</f>
        <v>166.15012899999999</v>
      </c>
      <c r="D77" s="223">
        <f>Dat_01!C149</f>
        <v>261.97860300000002</v>
      </c>
      <c r="E77" s="223">
        <f>Dat_01!D149</f>
        <v>477.846093</v>
      </c>
      <c r="F77" s="223">
        <f>Dat_01!E149</f>
        <v>379.26881700000001</v>
      </c>
      <c r="G77" s="223">
        <f>Dat_01!F149</f>
        <v>740.99772700000005</v>
      </c>
      <c r="H77" s="223">
        <f>Dat_01!G149</f>
        <v>775.05760599999996</v>
      </c>
      <c r="I77" s="223">
        <f>Dat_01!H149</f>
        <v>722.86748999999998</v>
      </c>
      <c r="J77" s="223">
        <f>Dat_01!I149</f>
        <v>745.49877100000003</v>
      </c>
      <c r="K77" s="223">
        <f>Dat_01!J149</f>
        <v>454.73186500000003</v>
      </c>
      <c r="L77" s="223">
        <f>Dat_01!K149</f>
        <v>303.08525700000001</v>
      </c>
      <c r="M77" s="223">
        <f>Dat_01!L149</f>
        <v>69.970612000000003</v>
      </c>
      <c r="N77" s="223">
        <f>Dat_01!M149</f>
        <v>68.978292999999994</v>
      </c>
      <c r="O77" s="223">
        <f>Dat_01!N149</f>
        <v>85.969313</v>
      </c>
    </row>
    <row r="78" spans="2:16">
      <c r="B78" s="222" t="s">
        <v>9</v>
      </c>
      <c r="C78" s="223">
        <f>Dat_01!B151</f>
        <v>2671.4589550000001</v>
      </c>
      <c r="D78" s="223">
        <f>Dat_01!C151</f>
        <v>2391.3661729999999</v>
      </c>
      <c r="E78" s="223">
        <f>Dat_01!D151</f>
        <v>2591.305206</v>
      </c>
      <c r="F78" s="223">
        <f>Dat_01!E151</f>
        <v>2489.5731639999999</v>
      </c>
      <c r="G78" s="223">
        <f>Dat_01!F151</f>
        <v>2544.8537660000002</v>
      </c>
      <c r="H78" s="223">
        <f>Dat_01!G151</f>
        <v>2419.8174090000002</v>
      </c>
      <c r="I78" s="223">
        <f>Dat_01!H151</f>
        <v>2457.5535610000002</v>
      </c>
      <c r="J78" s="223">
        <f>Dat_01!I151</f>
        <v>2354.265065</v>
      </c>
      <c r="K78" s="223">
        <f>Dat_01!J151</f>
        <v>2352.8584179999998</v>
      </c>
      <c r="L78" s="223">
        <f>Dat_01!K151</f>
        <v>2483.371537</v>
      </c>
      <c r="M78" s="223">
        <f>Dat_01!L151</f>
        <v>2465.2001190000001</v>
      </c>
      <c r="N78" s="223">
        <f>Dat_01!M151</f>
        <v>2334.6439070000001</v>
      </c>
      <c r="O78" s="223">
        <f>Dat_01!N151</f>
        <v>2435.4429239999999</v>
      </c>
    </row>
    <row r="79" spans="2:16">
      <c r="B79" s="222" t="s">
        <v>144</v>
      </c>
      <c r="C79" s="223">
        <f>Dat_01!B152</f>
        <v>196.595054</v>
      </c>
      <c r="D79" s="223">
        <f>Dat_01!C152</f>
        <v>180.749244</v>
      </c>
      <c r="E79" s="223">
        <f>Dat_01!D152</f>
        <v>200.77951049999999</v>
      </c>
      <c r="F79" s="223">
        <f>Dat_01!E152</f>
        <v>175.342614</v>
      </c>
      <c r="G79" s="223">
        <f>Dat_01!F152</f>
        <v>154.68218999999999</v>
      </c>
      <c r="H79" s="223">
        <f>Dat_01!G152</f>
        <v>156.89450450000001</v>
      </c>
      <c r="I79" s="223">
        <f>Dat_01!H152</f>
        <v>161.3076265</v>
      </c>
      <c r="J79" s="223">
        <f>Dat_01!I152</f>
        <v>182.311137</v>
      </c>
      <c r="K79" s="223">
        <f>Dat_01!J152</f>
        <v>188.01692750000001</v>
      </c>
      <c r="L79" s="223">
        <f>Dat_01!K152</f>
        <v>169.37619900000001</v>
      </c>
      <c r="M79" s="223">
        <f>Dat_01!L152</f>
        <v>144.5833825</v>
      </c>
      <c r="N79" s="223">
        <f>Dat_01!M152</f>
        <v>160.99247</v>
      </c>
      <c r="O79" s="223">
        <f>Dat_01!N152</f>
        <v>157.34790000000001</v>
      </c>
    </row>
    <row r="80" spans="2:16">
      <c r="B80" s="222" t="s">
        <v>145</v>
      </c>
      <c r="C80" s="223">
        <f>Dat_01!B153</f>
        <v>63.503646000000003</v>
      </c>
      <c r="D80" s="223">
        <f>Dat_01!C153</f>
        <v>61.891773000000001</v>
      </c>
      <c r="E80" s="223">
        <f>Dat_01!D153</f>
        <v>67.360605500000005</v>
      </c>
      <c r="F80" s="223">
        <f>Dat_01!E153</f>
        <v>64.179035999999996</v>
      </c>
      <c r="G80" s="223">
        <f>Dat_01!F153</f>
        <v>36.450611000000002</v>
      </c>
      <c r="H80" s="223">
        <f>Dat_01!G153</f>
        <v>62.621202500000003</v>
      </c>
      <c r="I80" s="223">
        <f>Dat_01!H153</f>
        <v>65.608477500000006</v>
      </c>
      <c r="J80" s="223">
        <f>Dat_01!I153</f>
        <v>66.150598000000002</v>
      </c>
      <c r="K80" s="223">
        <f>Dat_01!J153</f>
        <v>63.723962499999999</v>
      </c>
      <c r="L80" s="223">
        <f>Dat_01!K153</f>
        <v>61.976173000000003</v>
      </c>
      <c r="M80" s="223">
        <f>Dat_01!L153</f>
        <v>60.149876499999998</v>
      </c>
      <c r="N80" s="223">
        <f>Dat_01!M153</f>
        <v>65.337529000000004</v>
      </c>
      <c r="O80" s="223">
        <f>Dat_01!N153</f>
        <v>55.184336000000002</v>
      </c>
    </row>
    <row r="81" spans="2:15">
      <c r="B81" s="222" t="s">
        <v>146</v>
      </c>
      <c r="C81" s="223">
        <f>Dat_01!B150</f>
        <v>303.48312600000003</v>
      </c>
      <c r="D81" s="223">
        <f>Dat_01!C150</f>
        <v>284.79867300000001</v>
      </c>
      <c r="E81" s="223">
        <f>Dat_01!D150</f>
        <v>309.41373599999997</v>
      </c>
      <c r="F81" s="223">
        <f>Dat_01!E150</f>
        <v>274.24882200000002</v>
      </c>
      <c r="G81" s="223">
        <f>Dat_01!F150</f>
        <v>282.125969</v>
      </c>
      <c r="H81" s="223">
        <f>Dat_01!G150</f>
        <v>285.594067</v>
      </c>
      <c r="I81" s="223">
        <f>Dat_01!H150</f>
        <v>325.694455</v>
      </c>
      <c r="J81" s="223">
        <f>Dat_01!I150</f>
        <v>320.61544400000002</v>
      </c>
      <c r="K81" s="223">
        <f>Dat_01!J150</f>
        <v>301.51870000000002</v>
      </c>
      <c r="L81" s="223">
        <f>Dat_01!K150</f>
        <v>309.88871</v>
      </c>
      <c r="M81" s="223">
        <f>Dat_01!L150</f>
        <v>308.26278200000002</v>
      </c>
      <c r="N81" s="223">
        <f>Dat_01!M150</f>
        <v>299.682208</v>
      </c>
      <c r="O81" s="223">
        <f>Dat_01!N150</f>
        <v>333.99551300000002</v>
      </c>
    </row>
    <row r="82" spans="2:15">
      <c r="B82" s="222" t="s">
        <v>147</v>
      </c>
      <c r="C82" s="223">
        <f>Dat_01!B154</f>
        <v>23456.305547982003</v>
      </c>
      <c r="D82" s="223">
        <f>Dat_01!C154</f>
        <v>19566.203000497997</v>
      </c>
      <c r="E82" s="223">
        <f>Dat_01!D154</f>
        <v>19789.102954209997</v>
      </c>
      <c r="F82" s="223">
        <f>Dat_01!E154</f>
        <v>18759.471686008004</v>
      </c>
      <c r="G82" s="223">
        <f>Dat_01!F154</f>
        <v>19516.432830092002</v>
      </c>
      <c r="H82" s="223">
        <f>Dat_01!G154</f>
        <v>19660.110532657996</v>
      </c>
      <c r="I82" s="223">
        <f>Dat_01!H154</f>
        <v>22320.961121160006</v>
      </c>
      <c r="J82" s="223">
        <f>Dat_01!I154</f>
        <v>21124.489139887999</v>
      </c>
      <c r="K82" s="223">
        <f>Dat_01!J154</f>
        <v>20175.411687568005</v>
      </c>
      <c r="L82" s="223">
        <f>Dat_01!K154</f>
        <v>19869.743450269994</v>
      </c>
      <c r="M82" s="223">
        <f>Dat_01!L154</f>
        <v>21527.287125470004</v>
      </c>
      <c r="N82" s="223">
        <f>Dat_01!M154</f>
        <v>21236.234529050002</v>
      </c>
      <c r="O82" s="223">
        <f>Dat_01!N154</f>
        <v>21615.516819982</v>
      </c>
    </row>
    <row r="83" spans="2:15">
      <c r="B83" s="222" t="s">
        <v>148</v>
      </c>
      <c r="C83" s="223"/>
      <c r="D83" s="223"/>
      <c r="E83" s="223"/>
      <c r="F83" s="223"/>
      <c r="G83" s="223"/>
      <c r="H83" s="223"/>
      <c r="I83" s="223"/>
      <c r="J83" s="223"/>
      <c r="K83" s="223"/>
      <c r="L83" s="223"/>
      <c r="M83" s="223"/>
      <c r="N83" s="223"/>
      <c r="O83" s="223"/>
    </row>
    <row r="84" spans="2:15">
      <c r="B84" s="222" t="s">
        <v>149</v>
      </c>
      <c r="C84" s="223"/>
      <c r="D84" s="223"/>
      <c r="E84" s="223"/>
      <c r="F84" s="223"/>
      <c r="G84" s="223"/>
      <c r="H84" s="223"/>
      <c r="I84" s="223"/>
      <c r="J84" s="223"/>
      <c r="K84" s="223"/>
      <c r="L84" s="223"/>
      <c r="M84" s="223"/>
      <c r="N84" s="223"/>
      <c r="O84" s="223"/>
    </row>
    <row r="85" spans="2:15">
      <c r="B85" s="222" t="s">
        <v>150</v>
      </c>
      <c r="C85" s="223"/>
      <c r="D85" s="223"/>
      <c r="E85" s="223"/>
      <c r="F85" s="223"/>
      <c r="G85" s="223"/>
      <c r="H85" s="223"/>
      <c r="I85" s="223"/>
      <c r="J85" s="223"/>
      <c r="K85" s="223"/>
      <c r="L85" s="223"/>
      <c r="M85" s="223"/>
      <c r="N85" s="223"/>
      <c r="O85" s="223"/>
    </row>
    <row r="86" spans="2:15">
      <c r="B86" s="224" t="s">
        <v>151</v>
      </c>
      <c r="C86" s="225"/>
      <c r="D86" s="225"/>
      <c r="E86" s="225"/>
      <c r="F86" s="225"/>
      <c r="G86" s="225"/>
      <c r="H86" s="225"/>
      <c r="I86" s="225"/>
      <c r="J86" s="225"/>
      <c r="K86" s="225"/>
      <c r="L86" s="225"/>
      <c r="M86" s="225"/>
      <c r="N86" s="225"/>
      <c r="O86" s="225"/>
    </row>
    <row r="88" spans="2:15">
      <c r="B88" s="226" t="s">
        <v>17</v>
      </c>
      <c r="C88" s="227">
        <f t="shared" ref="C88:O88" si="2">SUM(C69,C75:C77,C80:C81)</f>
        <v>9112.8729192559986</v>
      </c>
      <c r="D88" s="227">
        <f t="shared" si="2"/>
        <v>7342.6839225720014</v>
      </c>
      <c r="E88" s="227">
        <f t="shared" si="2"/>
        <v>8586.3968494520013</v>
      </c>
      <c r="F88" s="227">
        <f t="shared" si="2"/>
        <v>7906.2483841880003</v>
      </c>
      <c r="G88" s="227">
        <f t="shared" si="2"/>
        <v>8472.8458267760016</v>
      </c>
      <c r="H88" s="227">
        <f t="shared" si="2"/>
        <v>6857.0394554100012</v>
      </c>
      <c r="I88" s="227">
        <f t="shared" si="2"/>
        <v>6936.1514743259986</v>
      </c>
      <c r="J88" s="227">
        <f t="shared" si="2"/>
        <v>6091.1583388280005</v>
      </c>
      <c r="K88" s="227">
        <f t="shared" si="2"/>
        <v>6664.3173901680002</v>
      </c>
      <c r="L88" s="227">
        <f t="shared" si="2"/>
        <v>6271.6415414600006</v>
      </c>
      <c r="M88" s="227">
        <f t="shared" si="2"/>
        <v>10910.5847798</v>
      </c>
      <c r="N88" s="227">
        <f t="shared" si="2"/>
        <v>10942.018949776</v>
      </c>
      <c r="O88" s="227">
        <f t="shared" si="2"/>
        <v>9358.3626089299996</v>
      </c>
    </row>
    <row r="89" spans="2:15">
      <c r="B89" s="224" t="s">
        <v>16</v>
      </c>
      <c r="C89" s="225">
        <f t="shared" ref="C89:O89" si="3">SUM(C70:C74,C78:C79)</f>
        <v>14343.432628725999</v>
      </c>
      <c r="D89" s="225">
        <f t="shared" si="3"/>
        <v>12223.519077926001</v>
      </c>
      <c r="E89" s="225">
        <f t="shared" si="3"/>
        <v>11202.706104757999</v>
      </c>
      <c r="F89" s="225">
        <f t="shared" si="3"/>
        <v>10853.223301819999</v>
      </c>
      <c r="G89" s="225">
        <f t="shared" si="3"/>
        <v>11043.587003315999</v>
      </c>
      <c r="H89" s="225">
        <f t="shared" si="3"/>
        <v>12803.071077248002</v>
      </c>
      <c r="I89" s="225">
        <f t="shared" si="3"/>
        <v>15384.809646833999</v>
      </c>
      <c r="J89" s="225">
        <f t="shared" si="3"/>
        <v>15033.330801060001</v>
      </c>
      <c r="K89" s="225">
        <f t="shared" si="3"/>
        <v>13511.094297399999</v>
      </c>
      <c r="L89" s="225">
        <f t="shared" si="3"/>
        <v>13598.101908809998</v>
      </c>
      <c r="M89" s="225">
        <f t="shared" si="3"/>
        <v>10616.702345670001</v>
      </c>
      <c r="N89" s="225">
        <f t="shared" si="3"/>
        <v>10294.215579274</v>
      </c>
      <c r="O89" s="225">
        <f t="shared" si="3"/>
        <v>12257.154211051999</v>
      </c>
    </row>
    <row r="91" spans="2:15">
      <c r="B91" s="226" t="s">
        <v>17</v>
      </c>
      <c r="C91" s="228">
        <f>SUM(ROUND(C69/SUM(C88:C89)*100,1),ROUND(C75/SUM(C88:C89)*100,1),ROUND(C76/SUM(C88:C89)*100,1),ROUND(C77/SUM(C88:C89)*100,1),ROUND(C80/SUM(C88:C89)*100,1),ROUND(C81/SUM(C88:C89)*100,1))</f>
        <v>39</v>
      </c>
      <c r="D91" s="228">
        <f t="shared" ref="D91:N91" si="4">SUM(ROUND(D69/SUM(D88:D89)*100,1),ROUND(D75/SUM(D88:D89)*100,1),ROUND(D76/SUM(D88:D89)*100,1),ROUND(D77/SUM(D88:D89)*100,1),ROUND(D80/SUM(D88:D89)*100,1),ROUND(D81/SUM(D88:D89)*100,1))</f>
        <v>37.499999999999993</v>
      </c>
      <c r="E91" s="228">
        <f t="shared" si="4"/>
        <v>43.4</v>
      </c>
      <c r="F91" s="228">
        <f t="shared" si="4"/>
        <v>42.199999999999996</v>
      </c>
      <c r="G91" s="228">
        <f t="shared" si="4"/>
        <v>43.4</v>
      </c>
      <c r="H91" s="228">
        <f t="shared" si="4"/>
        <v>34.9</v>
      </c>
      <c r="I91" s="228">
        <f t="shared" si="4"/>
        <v>31.099999999999998</v>
      </c>
      <c r="J91" s="228">
        <f t="shared" si="4"/>
        <v>28.7</v>
      </c>
      <c r="K91" s="228">
        <f t="shared" si="4"/>
        <v>33.1</v>
      </c>
      <c r="L91" s="228">
        <f t="shared" si="4"/>
        <v>31.5</v>
      </c>
      <c r="M91" s="228">
        <f t="shared" si="4"/>
        <v>50.599999999999987</v>
      </c>
      <c r="N91" s="228">
        <f t="shared" si="4"/>
        <v>51.499999999999993</v>
      </c>
      <c r="O91" s="228">
        <f>SUM(ROUND(O69/SUM(O88:O89)*100,1),ROUND(O75/SUM(O88:O89)*100,1),ROUND(O76/SUM(O88:O89)*100,1),ROUND(O77/SUM(O88:O89)*100,1),ROUND(O80/SUM(O88:O89)*100,1),ROUND(O81/SUM(O88:O89)*100,1))</f>
        <v>43.29999999999999</v>
      </c>
    </row>
    <row r="92" spans="2:15">
      <c r="B92" s="224" t="s">
        <v>16</v>
      </c>
      <c r="C92" s="229">
        <f t="shared" ref="C92:O92" si="5">100-C91</f>
        <v>61</v>
      </c>
      <c r="D92" s="229">
        <f t="shared" si="5"/>
        <v>62.500000000000007</v>
      </c>
      <c r="E92" s="229">
        <f t="shared" si="5"/>
        <v>56.6</v>
      </c>
      <c r="F92" s="229">
        <f t="shared" si="5"/>
        <v>57.800000000000004</v>
      </c>
      <c r="G92" s="229">
        <f t="shared" si="5"/>
        <v>56.6</v>
      </c>
      <c r="H92" s="229">
        <f t="shared" si="5"/>
        <v>65.099999999999994</v>
      </c>
      <c r="I92" s="229">
        <f t="shared" si="5"/>
        <v>68.900000000000006</v>
      </c>
      <c r="J92" s="229">
        <f t="shared" si="5"/>
        <v>71.3</v>
      </c>
      <c r="K92" s="229">
        <f t="shared" si="5"/>
        <v>66.900000000000006</v>
      </c>
      <c r="L92" s="229">
        <f t="shared" si="5"/>
        <v>68.5</v>
      </c>
      <c r="M92" s="229">
        <f t="shared" si="5"/>
        <v>49.400000000000013</v>
      </c>
      <c r="N92" s="229">
        <f t="shared" si="5"/>
        <v>48.500000000000007</v>
      </c>
      <c r="O92" s="229">
        <f t="shared" si="5"/>
        <v>56.70000000000001</v>
      </c>
    </row>
    <row r="94" spans="2:15">
      <c r="B94" s="168" t="s">
        <v>85</v>
      </c>
    </row>
    <row r="95" spans="2:15">
      <c r="B95" s="168" t="s">
        <v>86</v>
      </c>
    </row>
    <row r="97" spans="2:16">
      <c r="B97" s="151" t="s">
        <v>152</v>
      </c>
      <c r="C97" s="221"/>
      <c r="D97" s="221"/>
      <c r="E97" s="221"/>
      <c r="F97" s="221"/>
      <c r="G97" s="221"/>
      <c r="H97" s="221"/>
      <c r="I97" s="221"/>
      <c r="J97" s="221"/>
      <c r="K97" s="221"/>
      <c r="L97" s="221"/>
      <c r="M97" s="221"/>
      <c r="N97" s="221"/>
      <c r="O97" s="221"/>
      <c r="P97" s="221"/>
    </row>
    <row r="98" spans="2:16">
      <c r="B98" s="219"/>
      <c r="C98" s="220" t="str">
        <f>Dat_01!B140</f>
        <v>E</v>
      </c>
      <c r="D98" s="220" t="str">
        <f>Dat_01!C140</f>
        <v>F</v>
      </c>
      <c r="E98" s="220" t="str">
        <f>Dat_01!D140</f>
        <v>M</v>
      </c>
      <c r="F98" s="220" t="str">
        <f>Dat_01!E140</f>
        <v>A</v>
      </c>
      <c r="G98" s="220" t="str">
        <f>Dat_01!F140</f>
        <v>M</v>
      </c>
      <c r="H98" s="220" t="str">
        <f>Dat_01!G140</f>
        <v>J</v>
      </c>
      <c r="I98" s="220" t="str">
        <f>Dat_01!H140</f>
        <v>J</v>
      </c>
      <c r="J98" s="220" t="str">
        <f>Dat_01!I140</f>
        <v>A</v>
      </c>
      <c r="K98" s="220" t="str">
        <f>Dat_01!J140</f>
        <v>S</v>
      </c>
      <c r="L98" s="220" t="str">
        <f>Dat_01!K140</f>
        <v>O</v>
      </c>
      <c r="M98" s="220" t="str">
        <f>Dat_01!L140</f>
        <v>N</v>
      </c>
      <c r="N98" s="220" t="str">
        <f>Dat_01!M140</f>
        <v>D</v>
      </c>
      <c r="O98" s="220" t="str">
        <f>Dat_01!N140</f>
        <v>E</v>
      </c>
      <c r="P98" s="221"/>
    </row>
    <row r="99" spans="2:16">
      <c r="B99" s="222" t="s">
        <v>2</v>
      </c>
      <c r="C99" s="223">
        <f>C69</f>
        <v>2126.922141256</v>
      </c>
      <c r="D99" s="223">
        <f t="shared" ref="D99:O99" si="6">D69</f>
        <v>2483.1404345719998</v>
      </c>
      <c r="E99" s="223">
        <f t="shared" si="6"/>
        <v>2132.151119952</v>
      </c>
      <c r="F99" s="223">
        <f t="shared" si="6"/>
        <v>1924.9576321879999</v>
      </c>
      <c r="G99" s="223">
        <f t="shared" si="6"/>
        <v>1934.7271387759999</v>
      </c>
      <c r="H99" s="223">
        <f t="shared" si="6"/>
        <v>1626.0940129099999</v>
      </c>
      <c r="I99" s="223">
        <f t="shared" si="6"/>
        <v>1581.570384826</v>
      </c>
      <c r="J99" s="223">
        <f t="shared" si="6"/>
        <v>1254.440733828</v>
      </c>
      <c r="K99" s="223">
        <f t="shared" si="6"/>
        <v>1224.795245668</v>
      </c>
      <c r="L99" s="223">
        <f t="shared" si="6"/>
        <v>1119.19830946</v>
      </c>
      <c r="M99" s="223">
        <f t="shared" si="6"/>
        <v>2657.4414732999999</v>
      </c>
      <c r="N99" s="223">
        <f t="shared" si="6"/>
        <v>4626.2222297759999</v>
      </c>
      <c r="O99" s="223">
        <f t="shared" si="6"/>
        <v>3724.46863893</v>
      </c>
    </row>
    <row r="100" spans="2:16">
      <c r="B100" s="222" t="s">
        <v>82</v>
      </c>
      <c r="C100" s="223">
        <f t="shared" ref="C100:O112" si="7">C70</f>
        <v>160.23613672600001</v>
      </c>
      <c r="D100" s="223">
        <f t="shared" si="7"/>
        <v>184.627649926</v>
      </c>
      <c r="E100" s="223">
        <f t="shared" si="7"/>
        <v>182.227465258</v>
      </c>
      <c r="F100" s="223">
        <f t="shared" si="7"/>
        <v>129.46685282000001</v>
      </c>
      <c r="G100" s="223">
        <f t="shared" si="7"/>
        <v>124.92970631599999</v>
      </c>
      <c r="H100" s="223">
        <f t="shared" si="7"/>
        <v>54.725804748000002</v>
      </c>
      <c r="I100" s="223">
        <f t="shared" si="7"/>
        <v>24.305235333999999</v>
      </c>
      <c r="J100" s="223">
        <f t="shared" si="7"/>
        <v>70.640000060000006</v>
      </c>
      <c r="K100" s="223">
        <f t="shared" si="7"/>
        <v>104.26472390000001</v>
      </c>
      <c r="L100" s="223">
        <f t="shared" si="7"/>
        <v>116.03424181</v>
      </c>
      <c r="M100" s="223">
        <f t="shared" si="7"/>
        <v>172.10635217000001</v>
      </c>
      <c r="N100" s="223">
        <f t="shared" si="7"/>
        <v>318.75078227400002</v>
      </c>
      <c r="O100" s="223">
        <f t="shared" si="7"/>
        <v>233.77888705199999</v>
      </c>
    </row>
    <row r="101" spans="2:16">
      <c r="B101" s="222" t="s">
        <v>3</v>
      </c>
      <c r="C101" s="223">
        <f t="shared" si="7"/>
        <v>5041.3888260000003</v>
      </c>
      <c r="D101" s="223">
        <f t="shared" si="7"/>
        <v>4766.7856579999998</v>
      </c>
      <c r="E101" s="223">
        <f t="shared" si="7"/>
        <v>5274.7472820000003</v>
      </c>
      <c r="F101" s="223">
        <f t="shared" si="7"/>
        <v>4621.6629220000004</v>
      </c>
      <c r="G101" s="223">
        <f t="shared" si="7"/>
        <v>3976.917465</v>
      </c>
      <c r="H101" s="223">
        <f t="shared" si="7"/>
        <v>4647.8769560000001</v>
      </c>
      <c r="I101" s="223">
        <f t="shared" si="7"/>
        <v>5123.1117279999999</v>
      </c>
      <c r="J101" s="223">
        <f t="shared" si="7"/>
        <v>5068.1443870000003</v>
      </c>
      <c r="K101" s="223">
        <f t="shared" si="7"/>
        <v>4995.5062809999999</v>
      </c>
      <c r="L101" s="223">
        <f t="shared" si="7"/>
        <v>4530.6687620000002</v>
      </c>
      <c r="M101" s="223">
        <f t="shared" si="7"/>
        <v>3427.5262950000001</v>
      </c>
      <c r="N101" s="223">
        <f t="shared" si="7"/>
        <v>4350.070831</v>
      </c>
      <c r="O101" s="223">
        <f t="shared" si="7"/>
        <v>5289.2272160000002</v>
      </c>
    </row>
    <row r="102" spans="2:16">
      <c r="B102" s="222" t="s">
        <v>4</v>
      </c>
      <c r="C102" s="223">
        <f t="shared" si="7"/>
        <v>3075.0126260000002</v>
      </c>
      <c r="D102" s="223">
        <f t="shared" si="7"/>
        <v>2246.7762189999999</v>
      </c>
      <c r="E102" s="223">
        <f t="shared" si="7"/>
        <v>824.64084000000003</v>
      </c>
      <c r="F102" s="223">
        <f t="shared" si="7"/>
        <v>722.92722700000002</v>
      </c>
      <c r="G102" s="223">
        <f t="shared" si="7"/>
        <v>342.70616999999999</v>
      </c>
      <c r="H102" s="223">
        <f t="shared" si="7"/>
        <v>416.30111399999998</v>
      </c>
      <c r="I102" s="223">
        <f t="shared" si="7"/>
        <v>661.90379600000006</v>
      </c>
      <c r="J102" s="223">
        <f t="shared" si="7"/>
        <v>341.39558</v>
      </c>
      <c r="K102" s="223">
        <f t="shared" si="7"/>
        <v>443.18280800000002</v>
      </c>
      <c r="L102" s="223">
        <f t="shared" si="7"/>
        <v>675.62506499999995</v>
      </c>
      <c r="M102" s="223">
        <f t="shared" si="7"/>
        <v>548.229692</v>
      </c>
      <c r="N102" s="223">
        <f t="shared" si="7"/>
        <v>374.11575099999999</v>
      </c>
      <c r="O102" s="223">
        <f t="shared" si="7"/>
        <v>869.07908899999995</v>
      </c>
    </row>
    <row r="103" spans="2:16">
      <c r="B103" s="222" t="s">
        <v>140</v>
      </c>
      <c r="C103" s="223">
        <f t="shared" si="7"/>
        <v>0</v>
      </c>
      <c r="D103" s="223">
        <f t="shared" si="7"/>
        <v>0</v>
      </c>
      <c r="E103" s="223">
        <f t="shared" si="7"/>
        <v>0</v>
      </c>
      <c r="F103" s="223">
        <f t="shared" si="7"/>
        <v>0</v>
      </c>
      <c r="G103" s="223">
        <f t="shared" si="7"/>
        <v>0</v>
      </c>
      <c r="H103" s="223">
        <f t="shared" si="7"/>
        <v>0</v>
      </c>
      <c r="I103" s="223">
        <f t="shared" si="7"/>
        <v>0</v>
      </c>
      <c r="J103" s="223">
        <f t="shared" si="7"/>
        <v>0</v>
      </c>
      <c r="K103" s="223">
        <f t="shared" si="7"/>
        <v>0</v>
      </c>
      <c r="L103" s="223">
        <f t="shared" si="7"/>
        <v>0</v>
      </c>
      <c r="M103" s="223">
        <f t="shared" si="7"/>
        <v>0</v>
      </c>
      <c r="N103" s="223">
        <f t="shared" si="7"/>
        <v>0</v>
      </c>
      <c r="O103" s="223">
        <f t="shared" si="7"/>
        <v>0</v>
      </c>
    </row>
    <row r="104" spans="2:16">
      <c r="B104" s="222" t="s">
        <v>141</v>
      </c>
      <c r="C104" s="223">
        <f t="shared" si="7"/>
        <v>3198.741031</v>
      </c>
      <c r="D104" s="223">
        <f t="shared" si="7"/>
        <v>2453.2141339999998</v>
      </c>
      <c r="E104" s="223">
        <f t="shared" si="7"/>
        <v>2129.0058009999998</v>
      </c>
      <c r="F104" s="223">
        <f t="shared" si="7"/>
        <v>2714.2505219999998</v>
      </c>
      <c r="G104" s="223">
        <f t="shared" si="7"/>
        <v>3899.4977060000001</v>
      </c>
      <c r="H104" s="223">
        <f t="shared" si="7"/>
        <v>5107.4552890000004</v>
      </c>
      <c r="I104" s="223">
        <f t="shared" si="7"/>
        <v>6956.6277</v>
      </c>
      <c r="J104" s="223">
        <f t="shared" si="7"/>
        <v>7016.5746319999998</v>
      </c>
      <c r="K104" s="223">
        <f t="shared" si="7"/>
        <v>5427.2651390000001</v>
      </c>
      <c r="L104" s="223">
        <f t="shared" si="7"/>
        <v>5623.0261039999996</v>
      </c>
      <c r="M104" s="223">
        <f t="shared" si="7"/>
        <v>3859.056505</v>
      </c>
      <c r="N104" s="223">
        <f t="shared" si="7"/>
        <v>2755.641838</v>
      </c>
      <c r="O104" s="223">
        <f t="shared" si="7"/>
        <v>3272.2781949999999</v>
      </c>
    </row>
    <row r="105" spans="2:16">
      <c r="B105" s="222" t="s">
        <v>5</v>
      </c>
      <c r="C105" s="223">
        <f t="shared" si="7"/>
        <v>5970.6822620000003</v>
      </c>
      <c r="D105" s="223">
        <f t="shared" si="7"/>
        <v>3646.796961</v>
      </c>
      <c r="E105" s="223">
        <f t="shared" si="7"/>
        <v>4823.6493200000004</v>
      </c>
      <c r="F105" s="223">
        <f t="shared" si="7"/>
        <v>4595.9236090000004</v>
      </c>
      <c r="G105" s="223">
        <f t="shared" si="7"/>
        <v>4581.0172030000003</v>
      </c>
      <c r="H105" s="223">
        <f t="shared" si="7"/>
        <v>3212.2473199999999</v>
      </c>
      <c r="I105" s="223">
        <f t="shared" si="7"/>
        <v>3281.9046039999998</v>
      </c>
      <c r="J105" s="223">
        <f t="shared" si="7"/>
        <v>2731.9341749999999</v>
      </c>
      <c r="K105" s="223">
        <f t="shared" si="7"/>
        <v>3793.205336</v>
      </c>
      <c r="L105" s="223">
        <f t="shared" si="7"/>
        <v>3719.343633</v>
      </c>
      <c r="M105" s="223">
        <f t="shared" si="7"/>
        <v>7316.8681889999998</v>
      </c>
      <c r="N105" s="223">
        <f t="shared" si="7"/>
        <v>5394.242784</v>
      </c>
      <c r="O105" s="223">
        <f t="shared" si="7"/>
        <v>4562.6744749999998</v>
      </c>
    </row>
    <row r="106" spans="2:16">
      <c r="B106" s="222" t="s">
        <v>142</v>
      </c>
      <c r="C106" s="223">
        <f t="shared" si="7"/>
        <v>482.13161500000001</v>
      </c>
      <c r="D106" s="223">
        <f t="shared" si="7"/>
        <v>604.07747800000004</v>
      </c>
      <c r="E106" s="223">
        <f t="shared" si="7"/>
        <v>775.97597499999995</v>
      </c>
      <c r="F106" s="223">
        <f t="shared" si="7"/>
        <v>667.67046800000003</v>
      </c>
      <c r="G106" s="223">
        <f t="shared" si="7"/>
        <v>897.52717800000005</v>
      </c>
      <c r="H106" s="223">
        <f t="shared" si="7"/>
        <v>895.42524700000001</v>
      </c>
      <c r="I106" s="223">
        <f t="shared" si="7"/>
        <v>958.50606300000004</v>
      </c>
      <c r="J106" s="223">
        <f t="shared" si="7"/>
        <v>972.51861699999995</v>
      </c>
      <c r="K106" s="223">
        <f t="shared" si="7"/>
        <v>826.34228099999996</v>
      </c>
      <c r="L106" s="223">
        <f t="shared" si="7"/>
        <v>758.14945899999998</v>
      </c>
      <c r="M106" s="223">
        <f t="shared" si="7"/>
        <v>497.89184699999998</v>
      </c>
      <c r="N106" s="223">
        <f t="shared" si="7"/>
        <v>487.55590599999999</v>
      </c>
      <c r="O106" s="223">
        <f t="shared" si="7"/>
        <v>596.07033300000001</v>
      </c>
    </row>
    <row r="107" spans="2:16">
      <c r="B107" s="222" t="s">
        <v>143</v>
      </c>
      <c r="C107" s="223">
        <f t="shared" si="7"/>
        <v>166.15012899999999</v>
      </c>
      <c r="D107" s="223">
        <f t="shared" si="7"/>
        <v>261.97860300000002</v>
      </c>
      <c r="E107" s="223">
        <f t="shared" si="7"/>
        <v>477.846093</v>
      </c>
      <c r="F107" s="223">
        <f t="shared" si="7"/>
        <v>379.26881700000001</v>
      </c>
      <c r="G107" s="223">
        <f t="shared" si="7"/>
        <v>740.99772700000005</v>
      </c>
      <c r="H107" s="223">
        <f t="shared" si="7"/>
        <v>775.05760599999996</v>
      </c>
      <c r="I107" s="223">
        <f t="shared" si="7"/>
        <v>722.86748999999998</v>
      </c>
      <c r="J107" s="223">
        <f t="shared" si="7"/>
        <v>745.49877100000003</v>
      </c>
      <c r="K107" s="223">
        <f t="shared" si="7"/>
        <v>454.73186500000003</v>
      </c>
      <c r="L107" s="223">
        <f t="shared" si="7"/>
        <v>303.08525700000001</v>
      </c>
      <c r="M107" s="223">
        <f t="shared" si="7"/>
        <v>69.970612000000003</v>
      </c>
      <c r="N107" s="223">
        <f t="shared" si="7"/>
        <v>68.978292999999994</v>
      </c>
      <c r="O107" s="223">
        <f t="shared" si="7"/>
        <v>85.969313</v>
      </c>
    </row>
    <row r="108" spans="2:16">
      <c r="B108" s="222" t="s">
        <v>9</v>
      </c>
      <c r="C108" s="223">
        <f t="shared" si="7"/>
        <v>2671.4589550000001</v>
      </c>
      <c r="D108" s="223">
        <f t="shared" si="7"/>
        <v>2391.3661729999999</v>
      </c>
      <c r="E108" s="223">
        <f t="shared" si="7"/>
        <v>2591.305206</v>
      </c>
      <c r="F108" s="223">
        <f t="shared" si="7"/>
        <v>2489.5731639999999</v>
      </c>
      <c r="G108" s="223">
        <f t="shared" si="7"/>
        <v>2544.8537660000002</v>
      </c>
      <c r="H108" s="223">
        <f t="shared" si="7"/>
        <v>2419.8174090000002</v>
      </c>
      <c r="I108" s="223">
        <f t="shared" si="7"/>
        <v>2457.5535610000002</v>
      </c>
      <c r="J108" s="223">
        <f t="shared" si="7"/>
        <v>2354.265065</v>
      </c>
      <c r="K108" s="223">
        <f t="shared" si="7"/>
        <v>2352.8584179999998</v>
      </c>
      <c r="L108" s="223">
        <f t="shared" si="7"/>
        <v>2483.371537</v>
      </c>
      <c r="M108" s="223">
        <f t="shared" si="7"/>
        <v>2465.2001190000001</v>
      </c>
      <c r="N108" s="223">
        <f t="shared" si="7"/>
        <v>2334.6439070000001</v>
      </c>
      <c r="O108" s="223">
        <f t="shared" si="7"/>
        <v>2435.4429239999999</v>
      </c>
    </row>
    <row r="109" spans="2:16">
      <c r="B109" s="222" t="s">
        <v>144</v>
      </c>
      <c r="C109" s="223">
        <f t="shared" si="7"/>
        <v>196.595054</v>
      </c>
      <c r="D109" s="223">
        <f t="shared" si="7"/>
        <v>180.749244</v>
      </c>
      <c r="E109" s="223">
        <f t="shared" si="7"/>
        <v>200.77951049999999</v>
      </c>
      <c r="F109" s="223">
        <f t="shared" si="7"/>
        <v>175.342614</v>
      </c>
      <c r="G109" s="223">
        <f t="shared" si="7"/>
        <v>154.68218999999999</v>
      </c>
      <c r="H109" s="223">
        <f t="shared" si="7"/>
        <v>156.89450450000001</v>
      </c>
      <c r="I109" s="223">
        <f t="shared" si="7"/>
        <v>161.3076265</v>
      </c>
      <c r="J109" s="223">
        <f t="shared" si="7"/>
        <v>182.311137</v>
      </c>
      <c r="K109" s="223">
        <f t="shared" si="7"/>
        <v>188.01692750000001</v>
      </c>
      <c r="L109" s="223">
        <f t="shared" si="7"/>
        <v>169.37619900000001</v>
      </c>
      <c r="M109" s="223">
        <f t="shared" si="7"/>
        <v>144.5833825</v>
      </c>
      <c r="N109" s="223">
        <f t="shared" si="7"/>
        <v>160.99247</v>
      </c>
      <c r="O109" s="223">
        <f t="shared" si="7"/>
        <v>157.34790000000001</v>
      </c>
    </row>
    <row r="110" spans="2:16">
      <c r="B110" s="222" t="s">
        <v>145</v>
      </c>
      <c r="C110" s="223">
        <f t="shared" si="7"/>
        <v>63.503646000000003</v>
      </c>
      <c r="D110" s="223">
        <f t="shared" si="7"/>
        <v>61.891773000000001</v>
      </c>
      <c r="E110" s="223">
        <f t="shared" si="7"/>
        <v>67.360605500000005</v>
      </c>
      <c r="F110" s="223">
        <f t="shared" si="7"/>
        <v>64.179035999999996</v>
      </c>
      <c r="G110" s="223">
        <f t="shared" si="7"/>
        <v>36.450611000000002</v>
      </c>
      <c r="H110" s="223">
        <f t="shared" si="7"/>
        <v>62.621202500000003</v>
      </c>
      <c r="I110" s="223">
        <f t="shared" si="7"/>
        <v>65.608477500000006</v>
      </c>
      <c r="J110" s="223">
        <f t="shared" si="7"/>
        <v>66.150598000000002</v>
      </c>
      <c r="K110" s="223">
        <f t="shared" si="7"/>
        <v>63.723962499999999</v>
      </c>
      <c r="L110" s="223">
        <f t="shared" si="7"/>
        <v>61.976173000000003</v>
      </c>
      <c r="M110" s="223">
        <f t="shared" si="7"/>
        <v>60.149876499999998</v>
      </c>
      <c r="N110" s="223">
        <f t="shared" si="7"/>
        <v>65.337529000000004</v>
      </c>
      <c r="O110" s="223">
        <f t="shared" si="7"/>
        <v>55.184336000000002</v>
      </c>
    </row>
    <row r="111" spans="2:16">
      <c r="B111" s="222" t="s">
        <v>146</v>
      </c>
      <c r="C111" s="223">
        <f t="shared" si="7"/>
        <v>303.48312600000003</v>
      </c>
      <c r="D111" s="223">
        <f t="shared" si="7"/>
        <v>284.79867300000001</v>
      </c>
      <c r="E111" s="223">
        <f t="shared" si="7"/>
        <v>309.41373599999997</v>
      </c>
      <c r="F111" s="223">
        <f t="shared" si="7"/>
        <v>274.24882200000002</v>
      </c>
      <c r="G111" s="223">
        <f t="shared" si="7"/>
        <v>282.125969</v>
      </c>
      <c r="H111" s="223">
        <f t="shared" si="7"/>
        <v>285.594067</v>
      </c>
      <c r="I111" s="223">
        <f t="shared" si="7"/>
        <v>325.694455</v>
      </c>
      <c r="J111" s="223">
        <f t="shared" si="7"/>
        <v>320.61544400000002</v>
      </c>
      <c r="K111" s="223">
        <f t="shared" si="7"/>
        <v>301.51870000000002</v>
      </c>
      <c r="L111" s="223">
        <f t="shared" si="7"/>
        <v>309.88871</v>
      </c>
      <c r="M111" s="223">
        <f t="shared" si="7"/>
        <v>308.26278200000002</v>
      </c>
      <c r="N111" s="223">
        <f t="shared" si="7"/>
        <v>299.682208</v>
      </c>
      <c r="O111" s="223">
        <f t="shared" si="7"/>
        <v>333.99551300000002</v>
      </c>
    </row>
    <row r="112" spans="2:16">
      <c r="B112" s="222" t="s">
        <v>147</v>
      </c>
      <c r="C112" s="223">
        <f t="shared" si="7"/>
        <v>23456.305547982003</v>
      </c>
      <c r="D112" s="223">
        <f t="shared" si="7"/>
        <v>19566.203000497997</v>
      </c>
      <c r="E112" s="223">
        <f t="shared" si="7"/>
        <v>19789.102954209997</v>
      </c>
      <c r="F112" s="223">
        <f t="shared" si="7"/>
        <v>18759.471686008004</v>
      </c>
      <c r="G112" s="223">
        <f t="shared" si="7"/>
        <v>19516.432830092002</v>
      </c>
      <c r="H112" s="223">
        <f t="shared" si="7"/>
        <v>19660.110532657996</v>
      </c>
      <c r="I112" s="223">
        <f t="shared" si="7"/>
        <v>22320.961121160006</v>
      </c>
      <c r="J112" s="223">
        <f t="shared" si="7"/>
        <v>21124.489139887999</v>
      </c>
      <c r="K112" s="223">
        <f t="shared" si="7"/>
        <v>20175.411687568005</v>
      </c>
      <c r="L112" s="223">
        <f t="shared" si="7"/>
        <v>19869.743450269994</v>
      </c>
      <c r="M112" s="223">
        <f t="shared" si="7"/>
        <v>21527.287125470004</v>
      </c>
      <c r="N112" s="223">
        <f t="shared" si="7"/>
        <v>21236.234529050002</v>
      </c>
      <c r="O112" s="223">
        <f t="shared" si="7"/>
        <v>21615.516819982</v>
      </c>
    </row>
    <row r="113" spans="2:18">
      <c r="B113" s="222" t="s">
        <v>148</v>
      </c>
      <c r="C113" s="223"/>
      <c r="D113" s="223"/>
      <c r="E113" s="223"/>
      <c r="F113" s="223"/>
      <c r="G113" s="223"/>
      <c r="H113" s="223"/>
      <c r="I113" s="223"/>
      <c r="J113" s="223"/>
      <c r="K113" s="223"/>
      <c r="L113" s="223"/>
      <c r="M113" s="223"/>
      <c r="N113" s="223"/>
      <c r="O113" s="223"/>
    </row>
    <row r="114" spans="2:18">
      <c r="B114" s="222" t="s">
        <v>149</v>
      </c>
      <c r="C114" s="223"/>
      <c r="D114" s="223"/>
      <c r="E114" s="223"/>
      <c r="F114" s="223"/>
      <c r="G114" s="223"/>
      <c r="H114" s="223"/>
      <c r="I114" s="223"/>
      <c r="J114" s="223"/>
      <c r="K114" s="223"/>
      <c r="L114" s="223"/>
      <c r="M114" s="223"/>
      <c r="N114" s="223"/>
      <c r="O114" s="223"/>
    </row>
    <row r="115" spans="2:18">
      <c r="B115" s="222" t="s">
        <v>150</v>
      </c>
      <c r="C115" s="223"/>
      <c r="D115" s="223"/>
      <c r="E115" s="223"/>
      <c r="F115" s="223"/>
      <c r="G115" s="223"/>
      <c r="H115" s="223"/>
      <c r="I115" s="223"/>
      <c r="J115" s="223"/>
      <c r="K115" s="223"/>
      <c r="L115" s="223"/>
      <c r="M115" s="223"/>
      <c r="N115" s="223"/>
      <c r="O115" s="223"/>
    </row>
    <row r="116" spans="2:18">
      <c r="B116" s="224" t="s">
        <v>151</v>
      </c>
      <c r="C116" s="225"/>
      <c r="D116" s="225"/>
      <c r="E116" s="225"/>
      <c r="F116" s="225"/>
      <c r="G116" s="225"/>
      <c r="H116" s="225"/>
      <c r="I116" s="225"/>
      <c r="J116" s="225"/>
      <c r="K116" s="225"/>
      <c r="L116" s="225"/>
      <c r="M116" s="225"/>
      <c r="N116" s="225"/>
      <c r="O116" s="225"/>
    </row>
    <row r="118" spans="2:18">
      <c r="B118" s="226" t="s">
        <v>607</v>
      </c>
      <c r="C118" s="227">
        <f>SUM(C99:C101,C105:C107,C110:C111)</f>
        <v>14314.497881981999</v>
      </c>
      <c r="D118" s="227">
        <f t="shared" ref="D118:O118" si="8">SUM(D99:D101,D105:D107,D110:D111)</f>
        <v>12294.097230497997</v>
      </c>
      <c r="E118" s="227">
        <f t="shared" si="8"/>
        <v>14043.371596710002</v>
      </c>
      <c r="F118" s="227">
        <f t="shared" si="8"/>
        <v>12657.378159008</v>
      </c>
      <c r="G118" s="227">
        <f t="shared" si="8"/>
        <v>12574.692998092001</v>
      </c>
      <c r="H118" s="227">
        <f t="shared" si="8"/>
        <v>11559.642216157999</v>
      </c>
      <c r="I118" s="227">
        <f t="shared" si="8"/>
        <v>12083.568437660002</v>
      </c>
      <c r="J118" s="227">
        <f t="shared" si="8"/>
        <v>11229.942725888002</v>
      </c>
      <c r="K118" s="227">
        <f t="shared" si="8"/>
        <v>11764.088395068</v>
      </c>
      <c r="L118" s="227">
        <f t="shared" si="8"/>
        <v>10918.34454527</v>
      </c>
      <c r="M118" s="227">
        <f t="shared" si="8"/>
        <v>14510.217426969999</v>
      </c>
      <c r="N118" s="227">
        <f t="shared" si="8"/>
        <v>15610.84056305</v>
      </c>
      <c r="O118" s="227">
        <f t="shared" si="8"/>
        <v>14881.368711981999</v>
      </c>
    </row>
    <row r="119" spans="2:18">
      <c r="B119" s="224" t="s">
        <v>608</v>
      </c>
      <c r="C119" s="225">
        <f>SUM(C102:C104,C108:C109)</f>
        <v>9141.8076659999988</v>
      </c>
      <c r="D119" s="225">
        <f t="shared" ref="D119:O119" si="9">SUM(D102:D104,D108:D109)</f>
        <v>7272.1057699999992</v>
      </c>
      <c r="E119" s="225">
        <f t="shared" si="9"/>
        <v>5745.7313574999998</v>
      </c>
      <c r="F119" s="225">
        <f t="shared" si="9"/>
        <v>6102.093527</v>
      </c>
      <c r="G119" s="225">
        <f t="shared" si="9"/>
        <v>6941.7398320000011</v>
      </c>
      <c r="H119" s="225">
        <f t="shared" si="9"/>
        <v>8100.4683165000006</v>
      </c>
      <c r="I119" s="225">
        <f t="shared" si="9"/>
        <v>10237.3926835</v>
      </c>
      <c r="J119" s="225">
        <f t="shared" si="9"/>
        <v>9894.5464140000004</v>
      </c>
      <c r="K119" s="225">
        <f t="shared" si="9"/>
        <v>8411.3232925000011</v>
      </c>
      <c r="L119" s="225">
        <f t="shared" si="9"/>
        <v>8951.398905</v>
      </c>
      <c r="M119" s="225">
        <f t="shared" si="9"/>
        <v>7017.0696985000004</v>
      </c>
      <c r="N119" s="225">
        <f t="shared" si="9"/>
        <v>5625.3939660000005</v>
      </c>
      <c r="O119" s="225">
        <f t="shared" si="9"/>
        <v>6734.1481079999994</v>
      </c>
      <c r="R119" s="230"/>
    </row>
    <row r="121" spans="2:18">
      <c r="B121" s="226" t="s">
        <v>606</v>
      </c>
      <c r="C121" s="228">
        <f>SUM(ROUND(C99/SUM(C118:C119)*100,1),ROUND(C100/SUM(C118:C119)*100,1),ROUND(C101/SUM(C118:C119)*100,1),ROUND(C105/SUM(C118:C119)*100,1),ROUND(C106/SUM(C118:C119)*100,1),ROUND(C107/SUM(C118:C119)*100,1),ROUND(C111/SUM(C118:C119)*100,1),ROUND(C110/SUM(C118:C119)*100,1))</f>
        <v>61.199999999999996</v>
      </c>
      <c r="D121" s="228">
        <f t="shared" ref="D121:O121" si="10">SUM(ROUND(D99/SUM(D118:D119)*100,1),ROUND(D100/SUM(D118:D119)*100,1),ROUND(D101/SUM(D118:D119)*100,1),ROUND(D105/SUM(D118:D119)*100,1),ROUND(D106/SUM(D118:D119)*100,1),ROUND(D107/SUM(D118:D119)*100,1),ROUND(D111/SUM(D118:D119)*100,1),ROUND(D110/SUM(D118:D119)*100,1))</f>
        <v>62.8</v>
      </c>
      <c r="E121" s="228">
        <f t="shared" si="10"/>
        <v>71</v>
      </c>
      <c r="F121" s="228">
        <f t="shared" si="10"/>
        <v>67.5</v>
      </c>
      <c r="G121" s="228">
        <f t="shared" si="10"/>
        <v>64.400000000000006</v>
      </c>
      <c r="H121" s="228">
        <f t="shared" si="10"/>
        <v>58.8</v>
      </c>
      <c r="I121" s="228">
        <f t="shared" si="10"/>
        <v>54.199999999999996</v>
      </c>
      <c r="J121" s="228">
        <f t="shared" si="10"/>
        <v>53</v>
      </c>
      <c r="K121" s="228">
        <f t="shared" si="10"/>
        <v>58.4</v>
      </c>
      <c r="L121" s="228">
        <f t="shared" si="10"/>
        <v>54.9</v>
      </c>
      <c r="M121" s="228">
        <f t="shared" si="10"/>
        <v>67.3</v>
      </c>
      <c r="N121" s="228">
        <f t="shared" si="10"/>
        <v>73.499999999999986</v>
      </c>
      <c r="O121" s="228">
        <f t="shared" si="10"/>
        <v>68.900000000000006</v>
      </c>
    </row>
    <row r="122" spans="2:18">
      <c r="B122" s="224" t="s">
        <v>609</v>
      </c>
      <c r="C122" s="229">
        <f t="shared" ref="C122" si="11">100-C121</f>
        <v>38.800000000000004</v>
      </c>
      <c r="D122" s="229">
        <f t="shared" ref="D122:O122" si="12">100-D121</f>
        <v>37.200000000000003</v>
      </c>
      <c r="E122" s="229">
        <f t="shared" si="12"/>
        <v>29</v>
      </c>
      <c r="F122" s="229">
        <f t="shared" si="12"/>
        <v>32.5</v>
      </c>
      <c r="G122" s="229">
        <f t="shared" si="12"/>
        <v>35.599999999999994</v>
      </c>
      <c r="H122" s="229">
        <f t="shared" si="12"/>
        <v>41.2</v>
      </c>
      <c r="I122" s="229">
        <f t="shared" si="12"/>
        <v>45.800000000000004</v>
      </c>
      <c r="J122" s="229">
        <f t="shared" si="12"/>
        <v>47</v>
      </c>
      <c r="K122" s="229">
        <f t="shared" si="12"/>
        <v>41.6</v>
      </c>
      <c r="L122" s="229">
        <f t="shared" si="12"/>
        <v>45.1</v>
      </c>
      <c r="M122" s="229">
        <f t="shared" si="12"/>
        <v>32.700000000000003</v>
      </c>
      <c r="N122" s="229">
        <f t="shared" si="12"/>
        <v>26.500000000000014</v>
      </c>
      <c r="O122" s="229">
        <f t="shared" si="12"/>
        <v>31.099999999999994</v>
      </c>
    </row>
    <row r="124" spans="2:18">
      <c r="B124" s="151" t="s">
        <v>153</v>
      </c>
      <c r="C124" s="231"/>
      <c r="D124" s="231"/>
      <c r="E124" s="231"/>
      <c r="F124" s="231"/>
      <c r="G124" s="231"/>
      <c r="H124" s="231"/>
      <c r="I124" s="231"/>
      <c r="J124" s="231"/>
      <c r="K124" s="231"/>
      <c r="L124" s="231"/>
      <c r="M124" s="231"/>
      <c r="N124" s="231"/>
      <c r="O124" s="231"/>
    </row>
    <row r="125" spans="2:18">
      <c r="B125" s="219"/>
      <c r="C125" s="220" t="str">
        <f>Dat_01!B140</f>
        <v>E</v>
      </c>
      <c r="D125" s="220" t="str">
        <f>Dat_01!C140</f>
        <v>F</v>
      </c>
      <c r="E125" s="220" t="str">
        <f>Dat_01!D140</f>
        <v>M</v>
      </c>
      <c r="F125" s="220" t="str">
        <f>Dat_01!E140</f>
        <v>A</v>
      </c>
      <c r="G125" s="220" t="str">
        <f>Dat_01!F140</f>
        <v>M</v>
      </c>
      <c r="H125" s="220" t="str">
        <f>Dat_01!G140</f>
        <v>J</v>
      </c>
      <c r="I125" s="220" t="str">
        <f>Dat_01!H140</f>
        <v>J</v>
      </c>
      <c r="J125" s="220" t="str">
        <f>Dat_01!I140</f>
        <v>A</v>
      </c>
      <c r="K125" s="220" t="str">
        <f>Dat_01!J140</f>
        <v>S</v>
      </c>
      <c r="L125" s="220" t="str">
        <f>Dat_01!K140</f>
        <v>O</v>
      </c>
      <c r="M125" s="220" t="str">
        <f>Dat_01!L140</f>
        <v>N</v>
      </c>
      <c r="N125" s="220" t="str">
        <f>Dat_01!M140</f>
        <v>D</v>
      </c>
      <c r="O125" s="220" t="str">
        <f>Dat_01!N140</f>
        <v>E</v>
      </c>
    </row>
    <row r="126" spans="2:18">
      <c r="B126" s="222" t="s">
        <v>2</v>
      </c>
      <c r="C126" s="223">
        <f>C69</f>
        <v>2126.922141256</v>
      </c>
      <c r="D126" s="223">
        <f t="shared" ref="D126:O126" si="13">D69</f>
        <v>2483.1404345719998</v>
      </c>
      <c r="E126" s="223">
        <f t="shared" si="13"/>
        <v>2132.151119952</v>
      </c>
      <c r="F126" s="223">
        <f t="shared" si="13"/>
        <v>1924.9576321879999</v>
      </c>
      <c r="G126" s="223">
        <f t="shared" si="13"/>
        <v>1934.7271387759999</v>
      </c>
      <c r="H126" s="223">
        <f t="shared" si="13"/>
        <v>1626.0940129099999</v>
      </c>
      <c r="I126" s="223">
        <f t="shared" si="13"/>
        <v>1581.570384826</v>
      </c>
      <c r="J126" s="223">
        <f t="shared" si="13"/>
        <v>1254.440733828</v>
      </c>
      <c r="K126" s="223">
        <f t="shared" si="13"/>
        <v>1224.795245668</v>
      </c>
      <c r="L126" s="223">
        <f t="shared" si="13"/>
        <v>1119.19830946</v>
      </c>
      <c r="M126" s="223">
        <f t="shared" si="13"/>
        <v>2657.4414732999999</v>
      </c>
      <c r="N126" s="223">
        <f t="shared" si="13"/>
        <v>4626.2222297759999</v>
      </c>
      <c r="O126" s="223">
        <f t="shared" si="13"/>
        <v>3724.46863893</v>
      </c>
      <c r="P126" s="232"/>
    </row>
    <row r="127" spans="2:18">
      <c r="B127" s="222" t="s">
        <v>82</v>
      </c>
      <c r="C127" s="223">
        <f t="shared" ref="C127:O139" si="14">C70</f>
        <v>160.23613672600001</v>
      </c>
      <c r="D127" s="223">
        <f t="shared" si="14"/>
        <v>184.627649926</v>
      </c>
      <c r="E127" s="223">
        <f t="shared" si="14"/>
        <v>182.227465258</v>
      </c>
      <c r="F127" s="223">
        <f t="shared" si="14"/>
        <v>129.46685282000001</v>
      </c>
      <c r="G127" s="223">
        <f t="shared" si="14"/>
        <v>124.92970631599999</v>
      </c>
      <c r="H127" s="223">
        <f t="shared" si="14"/>
        <v>54.725804748000002</v>
      </c>
      <c r="I127" s="223">
        <f t="shared" si="14"/>
        <v>24.305235333999999</v>
      </c>
      <c r="J127" s="223">
        <f t="shared" si="14"/>
        <v>70.640000060000006</v>
      </c>
      <c r="K127" s="223">
        <f t="shared" si="14"/>
        <v>104.26472390000001</v>
      </c>
      <c r="L127" s="223">
        <f t="shared" si="14"/>
        <v>116.03424181</v>
      </c>
      <c r="M127" s="223">
        <f t="shared" si="14"/>
        <v>172.10635217000001</v>
      </c>
      <c r="N127" s="223">
        <f t="shared" si="14"/>
        <v>318.75078227400002</v>
      </c>
      <c r="O127" s="223">
        <f t="shared" si="14"/>
        <v>233.77888705199999</v>
      </c>
    </row>
    <row r="128" spans="2:18">
      <c r="B128" s="222" t="s">
        <v>3</v>
      </c>
      <c r="C128" s="223">
        <f t="shared" si="14"/>
        <v>5041.3888260000003</v>
      </c>
      <c r="D128" s="223">
        <f t="shared" si="14"/>
        <v>4766.7856579999998</v>
      </c>
      <c r="E128" s="223">
        <f t="shared" si="14"/>
        <v>5274.7472820000003</v>
      </c>
      <c r="F128" s="223">
        <f t="shared" si="14"/>
        <v>4621.6629220000004</v>
      </c>
      <c r="G128" s="223">
        <f t="shared" si="14"/>
        <v>3976.917465</v>
      </c>
      <c r="H128" s="223">
        <f t="shared" si="14"/>
        <v>4647.8769560000001</v>
      </c>
      <c r="I128" s="223">
        <f t="shared" si="14"/>
        <v>5123.1117279999999</v>
      </c>
      <c r="J128" s="223">
        <f t="shared" si="14"/>
        <v>5068.1443870000003</v>
      </c>
      <c r="K128" s="223">
        <f t="shared" si="14"/>
        <v>4995.5062809999999</v>
      </c>
      <c r="L128" s="223">
        <f t="shared" si="14"/>
        <v>4530.6687620000002</v>
      </c>
      <c r="M128" s="223">
        <f t="shared" si="14"/>
        <v>3427.5262950000001</v>
      </c>
      <c r="N128" s="223">
        <f t="shared" si="14"/>
        <v>4350.070831</v>
      </c>
      <c r="O128" s="223">
        <f t="shared" si="14"/>
        <v>5289.2272160000002</v>
      </c>
    </row>
    <row r="129" spans="2:15">
      <c r="B129" s="222" t="s">
        <v>4</v>
      </c>
      <c r="C129" s="223">
        <f t="shared" si="14"/>
        <v>3075.0126260000002</v>
      </c>
      <c r="D129" s="223">
        <f t="shared" si="14"/>
        <v>2246.7762189999999</v>
      </c>
      <c r="E129" s="223">
        <f t="shared" si="14"/>
        <v>824.64084000000003</v>
      </c>
      <c r="F129" s="223">
        <f t="shared" si="14"/>
        <v>722.92722700000002</v>
      </c>
      <c r="G129" s="223">
        <f t="shared" si="14"/>
        <v>342.70616999999999</v>
      </c>
      <c r="H129" s="223">
        <f t="shared" si="14"/>
        <v>416.30111399999998</v>
      </c>
      <c r="I129" s="223">
        <f t="shared" si="14"/>
        <v>661.90379600000006</v>
      </c>
      <c r="J129" s="223">
        <f t="shared" si="14"/>
        <v>341.39558</v>
      </c>
      <c r="K129" s="223">
        <f t="shared" si="14"/>
        <v>443.18280800000002</v>
      </c>
      <c r="L129" s="223">
        <f t="shared" si="14"/>
        <v>675.62506499999995</v>
      </c>
      <c r="M129" s="223">
        <f t="shared" si="14"/>
        <v>548.229692</v>
      </c>
      <c r="N129" s="223">
        <f t="shared" si="14"/>
        <v>374.11575099999999</v>
      </c>
      <c r="O129" s="223">
        <f t="shared" si="14"/>
        <v>869.07908899999995</v>
      </c>
    </row>
    <row r="130" spans="2:15">
      <c r="B130" s="222" t="s">
        <v>140</v>
      </c>
      <c r="C130" s="223">
        <f t="shared" si="14"/>
        <v>0</v>
      </c>
      <c r="D130" s="223">
        <f t="shared" si="14"/>
        <v>0</v>
      </c>
      <c r="E130" s="223">
        <f t="shared" si="14"/>
        <v>0</v>
      </c>
      <c r="F130" s="223">
        <f t="shared" si="14"/>
        <v>0</v>
      </c>
      <c r="G130" s="223">
        <f t="shared" si="14"/>
        <v>0</v>
      </c>
      <c r="H130" s="223">
        <f t="shared" si="14"/>
        <v>0</v>
      </c>
      <c r="I130" s="223">
        <f t="shared" si="14"/>
        <v>0</v>
      </c>
      <c r="J130" s="223">
        <f t="shared" si="14"/>
        <v>0</v>
      </c>
      <c r="K130" s="223">
        <f t="shared" si="14"/>
        <v>0</v>
      </c>
      <c r="L130" s="223">
        <f t="shared" si="14"/>
        <v>0</v>
      </c>
      <c r="M130" s="223">
        <f t="shared" si="14"/>
        <v>0</v>
      </c>
      <c r="N130" s="223">
        <f t="shared" si="14"/>
        <v>0</v>
      </c>
      <c r="O130" s="223">
        <f t="shared" si="14"/>
        <v>0</v>
      </c>
    </row>
    <row r="131" spans="2:15">
      <c r="B131" s="222" t="s">
        <v>141</v>
      </c>
      <c r="C131" s="223">
        <f t="shared" si="14"/>
        <v>3198.741031</v>
      </c>
      <c r="D131" s="223">
        <f t="shared" si="14"/>
        <v>2453.2141339999998</v>
      </c>
      <c r="E131" s="223">
        <f t="shared" si="14"/>
        <v>2129.0058009999998</v>
      </c>
      <c r="F131" s="223">
        <f t="shared" si="14"/>
        <v>2714.2505219999998</v>
      </c>
      <c r="G131" s="223">
        <f t="shared" si="14"/>
        <v>3899.4977060000001</v>
      </c>
      <c r="H131" s="223">
        <f t="shared" si="14"/>
        <v>5107.4552890000004</v>
      </c>
      <c r="I131" s="223">
        <f t="shared" si="14"/>
        <v>6956.6277</v>
      </c>
      <c r="J131" s="223">
        <f t="shared" si="14"/>
        <v>7016.5746319999998</v>
      </c>
      <c r="K131" s="223">
        <f t="shared" si="14"/>
        <v>5427.2651390000001</v>
      </c>
      <c r="L131" s="223">
        <f t="shared" si="14"/>
        <v>5623.0261039999996</v>
      </c>
      <c r="M131" s="223">
        <f t="shared" si="14"/>
        <v>3859.056505</v>
      </c>
      <c r="N131" s="223">
        <f t="shared" si="14"/>
        <v>2755.641838</v>
      </c>
      <c r="O131" s="223">
        <f t="shared" si="14"/>
        <v>3272.2781949999999</v>
      </c>
    </row>
    <row r="132" spans="2:15">
      <c r="B132" s="222" t="s">
        <v>5</v>
      </c>
      <c r="C132" s="223">
        <f t="shared" si="14"/>
        <v>5970.6822620000003</v>
      </c>
      <c r="D132" s="223">
        <f t="shared" si="14"/>
        <v>3646.796961</v>
      </c>
      <c r="E132" s="223">
        <f t="shared" si="14"/>
        <v>4823.6493200000004</v>
      </c>
      <c r="F132" s="223">
        <f t="shared" si="14"/>
        <v>4595.9236090000004</v>
      </c>
      <c r="G132" s="223">
        <f t="shared" si="14"/>
        <v>4581.0172030000003</v>
      </c>
      <c r="H132" s="223">
        <f t="shared" si="14"/>
        <v>3212.2473199999999</v>
      </c>
      <c r="I132" s="223">
        <f t="shared" si="14"/>
        <v>3281.9046039999998</v>
      </c>
      <c r="J132" s="223">
        <f t="shared" si="14"/>
        <v>2731.9341749999999</v>
      </c>
      <c r="K132" s="223">
        <f t="shared" si="14"/>
        <v>3793.205336</v>
      </c>
      <c r="L132" s="223">
        <f t="shared" si="14"/>
        <v>3719.343633</v>
      </c>
      <c r="M132" s="223">
        <f t="shared" si="14"/>
        <v>7316.8681889999998</v>
      </c>
      <c r="N132" s="223">
        <f t="shared" si="14"/>
        <v>5394.242784</v>
      </c>
      <c r="O132" s="223">
        <f t="shared" si="14"/>
        <v>4562.6744749999998</v>
      </c>
    </row>
    <row r="133" spans="2:15">
      <c r="B133" s="222" t="s">
        <v>142</v>
      </c>
      <c r="C133" s="223">
        <f t="shared" si="14"/>
        <v>482.13161500000001</v>
      </c>
      <c r="D133" s="223">
        <f t="shared" si="14"/>
        <v>604.07747800000004</v>
      </c>
      <c r="E133" s="223">
        <f t="shared" si="14"/>
        <v>775.97597499999995</v>
      </c>
      <c r="F133" s="223">
        <f t="shared" si="14"/>
        <v>667.67046800000003</v>
      </c>
      <c r="G133" s="223">
        <f t="shared" si="14"/>
        <v>897.52717800000005</v>
      </c>
      <c r="H133" s="223">
        <f t="shared" si="14"/>
        <v>895.42524700000001</v>
      </c>
      <c r="I133" s="223">
        <f t="shared" si="14"/>
        <v>958.50606300000004</v>
      </c>
      <c r="J133" s="223">
        <f t="shared" si="14"/>
        <v>972.51861699999995</v>
      </c>
      <c r="K133" s="223">
        <f t="shared" si="14"/>
        <v>826.34228099999996</v>
      </c>
      <c r="L133" s="223">
        <f t="shared" si="14"/>
        <v>758.14945899999998</v>
      </c>
      <c r="M133" s="223">
        <f t="shared" si="14"/>
        <v>497.89184699999998</v>
      </c>
      <c r="N133" s="223">
        <f t="shared" si="14"/>
        <v>487.55590599999999</v>
      </c>
      <c r="O133" s="223">
        <f t="shared" si="14"/>
        <v>596.07033300000001</v>
      </c>
    </row>
    <row r="134" spans="2:15">
      <c r="B134" s="222" t="s">
        <v>143</v>
      </c>
      <c r="C134" s="223">
        <f t="shared" si="14"/>
        <v>166.15012899999999</v>
      </c>
      <c r="D134" s="223">
        <f t="shared" si="14"/>
        <v>261.97860300000002</v>
      </c>
      <c r="E134" s="223">
        <f t="shared" si="14"/>
        <v>477.846093</v>
      </c>
      <c r="F134" s="223">
        <f t="shared" si="14"/>
        <v>379.26881700000001</v>
      </c>
      <c r="G134" s="223">
        <f t="shared" si="14"/>
        <v>740.99772700000005</v>
      </c>
      <c r="H134" s="223">
        <f t="shared" si="14"/>
        <v>775.05760599999996</v>
      </c>
      <c r="I134" s="223">
        <f t="shared" si="14"/>
        <v>722.86748999999998</v>
      </c>
      <c r="J134" s="223">
        <f t="shared" si="14"/>
        <v>745.49877100000003</v>
      </c>
      <c r="K134" s="223">
        <f t="shared" si="14"/>
        <v>454.73186500000003</v>
      </c>
      <c r="L134" s="223">
        <f t="shared" si="14"/>
        <v>303.08525700000001</v>
      </c>
      <c r="M134" s="223">
        <f t="shared" si="14"/>
        <v>69.970612000000003</v>
      </c>
      <c r="N134" s="223">
        <f t="shared" si="14"/>
        <v>68.978292999999994</v>
      </c>
      <c r="O134" s="223">
        <f t="shared" si="14"/>
        <v>85.969313</v>
      </c>
    </row>
    <row r="135" spans="2:15">
      <c r="B135" s="222" t="s">
        <v>9</v>
      </c>
      <c r="C135" s="223">
        <f t="shared" si="14"/>
        <v>2671.4589550000001</v>
      </c>
      <c r="D135" s="223">
        <f t="shared" si="14"/>
        <v>2391.3661729999999</v>
      </c>
      <c r="E135" s="223">
        <f t="shared" si="14"/>
        <v>2591.305206</v>
      </c>
      <c r="F135" s="223">
        <f t="shared" si="14"/>
        <v>2489.5731639999999</v>
      </c>
      <c r="G135" s="223">
        <f t="shared" si="14"/>
        <v>2544.8537660000002</v>
      </c>
      <c r="H135" s="223">
        <f t="shared" si="14"/>
        <v>2419.8174090000002</v>
      </c>
      <c r="I135" s="223">
        <f t="shared" si="14"/>
        <v>2457.5535610000002</v>
      </c>
      <c r="J135" s="223">
        <f t="shared" si="14"/>
        <v>2354.265065</v>
      </c>
      <c r="K135" s="223">
        <f t="shared" si="14"/>
        <v>2352.8584179999998</v>
      </c>
      <c r="L135" s="223">
        <f t="shared" si="14"/>
        <v>2483.371537</v>
      </c>
      <c r="M135" s="223">
        <f t="shared" si="14"/>
        <v>2465.2001190000001</v>
      </c>
      <c r="N135" s="223">
        <f t="shared" si="14"/>
        <v>2334.6439070000001</v>
      </c>
      <c r="O135" s="223">
        <f t="shared" si="14"/>
        <v>2435.4429239999999</v>
      </c>
    </row>
    <row r="136" spans="2:15">
      <c r="B136" s="222" t="s">
        <v>144</v>
      </c>
      <c r="C136" s="223">
        <f t="shared" si="14"/>
        <v>196.595054</v>
      </c>
      <c r="D136" s="223">
        <f t="shared" si="14"/>
        <v>180.749244</v>
      </c>
      <c r="E136" s="223">
        <f t="shared" si="14"/>
        <v>200.77951049999999</v>
      </c>
      <c r="F136" s="223">
        <f t="shared" si="14"/>
        <v>175.342614</v>
      </c>
      <c r="G136" s="223">
        <f t="shared" si="14"/>
        <v>154.68218999999999</v>
      </c>
      <c r="H136" s="223">
        <f t="shared" si="14"/>
        <v>156.89450450000001</v>
      </c>
      <c r="I136" s="223">
        <f t="shared" si="14"/>
        <v>161.3076265</v>
      </c>
      <c r="J136" s="223">
        <f t="shared" si="14"/>
        <v>182.311137</v>
      </c>
      <c r="K136" s="223">
        <f t="shared" si="14"/>
        <v>188.01692750000001</v>
      </c>
      <c r="L136" s="223">
        <f t="shared" si="14"/>
        <v>169.37619900000001</v>
      </c>
      <c r="M136" s="223">
        <f t="shared" si="14"/>
        <v>144.5833825</v>
      </c>
      <c r="N136" s="223">
        <f t="shared" si="14"/>
        <v>160.99247</v>
      </c>
      <c r="O136" s="223">
        <f t="shared" si="14"/>
        <v>157.34790000000001</v>
      </c>
    </row>
    <row r="137" spans="2:15">
      <c r="B137" s="222" t="s">
        <v>145</v>
      </c>
      <c r="C137" s="223">
        <f t="shared" si="14"/>
        <v>63.503646000000003</v>
      </c>
      <c r="D137" s="223">
        <f t="shared" si="14"/>
        <v>61.891773000000001</v>
      </c>
      <c r="E137" s="223">
        <f t="shared" si="14"/>
        <v>67.360605500000005</v>
      </c>
      <c r="F137" s="223">
        <f t="shared" si="14"/>
        <v>64.179035999999996</v>
      </c>
      <c r="G137" s="223">
        <f t="shared" si="14"/>
        <v>36.450611000000002</v>
      </c>
      <c r="H137" s="223">
        <f t="shared" si="14"/>
        <v>62.621202500000003</v>
      </c>
      <c r="I137" s="223">
        <f t="shared" si="14"/>
        <v>65.608477500000006</v>
      </c>
      <c r="J137" s="223">
        <f t="shared" si="14"/>
        <v>66.150598000000002</v>
      </c>
      <c r="K137" s="223">
        <f t="shared" si="14"/>
        <v>63.723962499999999</v>
      </c>
      <c r="L137" s="223">
        <f t="shared" si="14"/>
        <v>61.976173000000003</v>
      </c>
      <c r="M137" s="223">
        <f t="shared" si="14"/>
        <v>60.149876499999998</v>
      </c>
      <c r="N137" s="223">
        <f t="shared" si="14"/>
        <v>65.337529000000004</v>
      </c>
      <c r="O137" s="223">
        <f t="shared" si="14"/>
        <v>55.184336000000002</v>
      </c>
    </row>
    <row r="138" spans="2:15">
      <c r="B138" s="222" t="s">
        <v>146</v>
      </c>
      <c r="C138" s="223">
        <f t="shared" si="14"/>
        <v>303.48312600000003</v>
      </c>
      <c r="D138" s="223">
        <f t="shared" si="14"/>
        <v>284.79867300000001</v>
      </c>
      <c r="E138" s="223">
        <f t="shared" si="14"/>
        <v>309.41373599999997</v>
      </c>
      <c r="F138" s="223">
        <f t="shared" si="14"/>
        <v>274.24882200000002</v>
      </c>
      <c r="G138" s="223">
        <f t="shared" si="14"/>
        <v>282.125969</v>
      </c>
      <c r="H138" s="223">
        <f t="shared" si="14"/>
        <v>285.594067</v>
      </c>
      <c r="I138" s="223">
        <f t="shared" si="14"/>
        <v>325.694455</v>
      </c>
      <c r="J138" s="223">
        <f t="shared" si="14"/>
        <v>320.61544400000002</v>
      </c>
      <c r="K138" s="223">
        <f t="shared" si="14"/>
        <v>301.51870000000002</v>
      </c>
      <c r="L138" s="223">
        <f t="shared" si="14"/>
        <v>309.88871</v>
      </c>
      <c r="M138" s="223">
        <f t="shared" si="14"/>
        <v>308.26278200000002</v>
      </c>
      <c r="N138" s="223">
        <f t="shared" si="14"/>
        <v>299.682208</v>
      </c>
      <c r="O138" s="223">
        <f t="shared" si="14"/>
        <v>333.99551300000002</v>
      </c>
    </row>
    <row r="139" spans="2:15">
      <c r="B139" s="222" t="s">
        <v>147</v>
      </c>
      <c r="C139" s="223">
        <f t="shared" si="14"/>
        <v>23456.305547982003</v>
      </c>
      <c r="D139" s="223">
        <f t="shared" si="14"/>
        <v>19566.203000497997</v>
      </c>
      <c r="E139" s="223">
        <f t="shared" si="14"/>
        <v>19789.102954209997</v>
      </c>
      <c r="F139" s="223">
        <f t="shared" si="14"/>
        <v>18759.471686008004</v>
      </c>
      <c r="G139" s="223">
        <f t="shared" si="14"/>
        <v>19516.432830092002</v>
      </c>
      <c r="H139" s="223">
        <f t="shared" si="14"/>
        <v>19660.110532657996</v>
      </c>
      <c r="I139" s="223">
        <f t="shared" si="14"/>
        <v>22320.961121160006</v>
      </c>
      <c r="J139" s="223">
        <f t="shared" si="14"/>
        <v>21124.489139887999</v>
      </c>
      <c r="K139" s="223">
        <f t="shared" si="14"/>
        <v>20175.411687568005</v>
      </c>
      <c r="L139" s="223">
        <f t="shared" si="14"/>
        <v>19869.743450269994</v>
      </c>
      <c r="M139" s="223">
        <f t="shared" si="14"/>
        <v>21527.287125470004</v>
      </c>
      <c r="N139" s="223">
        <f t="shared" si="14"/>
        <v>21236.234529050002</v>
      </c>
      <c r="O139" s="223">
        <f t="shared" si="14"/>
        <v>21615.516819982</v>
      </c>
    </row>
    <row r="140" spans="2:15">
      <c r="B140" s="222" t="s">
        <v>148</v>
      </c>
      <c r="C140" s="223"/>
      <c r="D140" s="223"/>
      <c r="E140" s="223"/>
      <c r="F140" s="223"/>
      <c r="G140" s="223"/>
      <c r="H140" s="223"/>
      <c r="I140" s="223"/>
      <c r="J140" s="223"/>
      <c r="K140" s="223"/>
      <c r="L140" s="223"/>
      <c r="M140" s="223"/>
      <c r="N140" s="223"/>
      <c r="O140" s="223"/>
    </row>
    <row r="141" spans="2:15">
      <c r="B141" s="222" t="s">
        <v>149</v>
      </c>
      <c r="C141" s="223"/>
      <c r="D141" s="223"/>
      <c r="E141" s="223"/>
      <c r="F141" s="223"/>
      <c r="G141" s="223"/>
      <c r="H141" s="223"/>
      <c r="I141" s="223"/>
      <c r="J141" s="223"/>
      <c r="K141" s="223"/>
      <c r="L141" s="223"/>
      <c r="M141" s="223"/>
      <c r="N141" s="223"/>
      <c r="O141" s="223"/>
    </row>
    <row r="142" spans="2:15">
      <c r="B142" s="222" t="s">
        <v>150</v>
      </c>
      <c r="C142" s="223"/>
      <c r="D142" s="223"/>
      <c r="E142" s="223"/>
      <c r="F142" s="223"/>
      <c r="G142" s="223"/>
      <c r="H142" s="223"/>
      <c r="I142" s="223"/>
      <c r="J142" s="223"/>
      <c r="K142" s="223"/>
      <c r="L142" s="223"/>
      <c r="M142" s="223"/>
      <c r="N142" s="223"/>
      <c r="O142" s="223"/>
    </row>
    <row r="143" spans="2:15">
      <c r="B143" s="224" t="s">
        <v>151</v>
      </c>
      <c r="C143" s="225"/>
      <c r="D143" s="225"/>
      <c r="E143" s="225"/>
      <c r="F143" s="225"/>
      <c r="G143" s="225"/>
      <c r="H143" s="225"/>
      <c r="I143" s="225"/>
      <c r="J143" s="225"/>
      <c r="K143" s="225"/>
      <c r="L143" s="225"/>
      <c r="M143" s="225"/>
      <c r="N143" s="225"/>
      <c r="O143" s="225"/>
    </row>
    <row r="145" spans="2:15">
      <c r="B145" s="226" t="s">
        <v>17</v>
      </c>
      <c r="C145" s="227">
        <f>SUM(C126,C132:C134,C137:C138)</f>
        <v>9112.8729192559986</v>
      </c>
      <c r="D145" s="227">
        <f t="shared" ref="D145:N145" si="15">SUM(D126,D132:D134,D137:D138)</f>
        <v>7342.6839225720014</v>
      </c>
      <c r="E145" s="227">
        <f t="shared" si="15"/>
        <v>8586.3968494520013</v>
      </c>
      <c r="F145" s="227">
        <f t="shared" si="15"/>
        <v>7906.2483841880003</v>
      </c>
      <c r="G145" s="227">
        <f t="shared" si="15"/>
        <v>8472.8458267760016</v>
      </c>
      <c r="H145" s="227">
        <f t="shared" si="15"/>
        <v>6857.0394554100012</v>
      </c>
      <c r="I145" s="227">
        <f t="shared" si="15"/>
        <v>6936.1514743259986</v>
      </c>
      <c r="J145" s="227">
        <f t="shared" si="15"/>
        <v>6091.1583388280005</v>
      </c>
      <c r="K145" s="227">
        <f t="shared" si="15"/>
        <v>6664.3173901680002</v>
      </c>
      <c r="L145" s="227">
        <f t="shared" si="15"/>
        <v>6271.6415414600006</v>
      </c>
      <c r="M145" s="227">
        <f t="shared" si="15"/>
        <v>10910.5847798</v>
      </c>
      <c r="N145" s="227">
        <f t="shared" si="15"/>
        <v>10942.018949776</v>
      </c>
      <c r="O145" s="227">
        <f>SUM(O126,O132:O134,O137:O138)</f>
        <v>9358.3626089299996</v>
      </c>
    </row>
    <row r="146" spans="2:15">
      <c r="B146" s="224" t="s">
        <v>16</v>
      </c>
      <c r="C146" s="225">
        <f>SUM(C127:C131,C135:C136)</f>
        <v>14343.432628725999</v>
      </c>
      <c r="D146" s="225">
        <f t="shared" ref="D146:O146" si="16">SUM(D127:D131,D135:D136)</f>
        <v>12223.519077926001</v>
      </c>
      <c r="E146" s="225">
        <f t="shared" si="16"/>
        <v>11202.706104757999</v>
      </c>
      <c r="F146" s="225">
        <f t="shared" si="16"/>
        <v>10853.223301819999</v>
      </c>
      <c r="G146" s="225">
        <f t="shared" si="16"/>
        <v>11043.587003315999</v>
      </c>
      <c r="H146" s="225">
        <f t="shared" si="16"/>
        <v>12803.071077248002</v>
      </c>
      <c r="I146" s="225">
        <f t="shared" si="16"/>
        <v>15384.809646833999</v>
      </c>
      <c r="J146" s="225">
        <f t="shared" si="16"/>
        <v>15033.330801060001</v>
      </c>
      <c r="K146" s="225">
        <f t="shared" si="16"/>
        <v>13511.094297399999</v>
      </c>
      <c r="L146" s="225">
        <f t="shared" si="16"/>
        <v>13598.101908809998</v>
      </c>
      <c r="M146" s="225">
        <f t="shared" si="16"/>
        <v>10616.702345670001</v>
      </c>
      <c r="N146" s="225">
        <f t="shared" si="16"/>
        <v>10294.215579274</v>
      </c>
      <c r="O146" s="225">
        <f t="shared" si="16"/>
        <v>12257.154211051999</v>
      </c>
    </row>
    <row r="148" spans="2:15">
      <c r="B148" s="226" t="s">
        <v>17</v>
      </c>
      <c r="C148" s="228">
        <f t="shared" ref="C148:N148" si="17">SUM(ROUND(C126/SUM(C145:C146)*100,1),ROUND(C132/SUM(C145:C146)*100,1),ROUND(C133/SUM(C145:C146)*100,1),ROUND(C134/SUM(C145:C146)*100,1),ROUND(C137/SUM(C145:C146)*100,1),ROUND(C138/SUM(C145:C146)*100,1))</f>
        <v>39</v>
      </c>
      <c r="D148" s="228">
        <f t="shared" si="17"/>
        <v>37.499999999999993</v>
      </c>
      <c r="E148" s="228">
        <f t="shared" si="17"/>
        <v>43.4</v>
      </c>
      <c r="F148" s="228">
        <f t="shared" si="17"/>
        <v>42.199999999999996</v>
      </c>
      <c r="G148" s="228">
        <f t="shared" si="17"/>
        <v>43.4</v>
      </c>
      <c r="H148" s="228">
        <f t="shared" si="17"/>
        <v>34.9</v>
      </c>
      <c r="I148" s="228">
        <f t="shared" si="17"/>
        <v>31.099999999999998</v>
      </c>
      <c r="J148" s="228">
        <f t="shared" si="17"/>
        <v>28.7</v>
      </c>
      <c r="K148" s="228">
        <f t="shared" si="17"/>
        <v>33.1</v>
      </c>
      <c r="L148" s="228">
        <f t="shared" si="17"/>
        <v>31.5</v>
      </c>
      <c r="M148" s="228">
        <f t="shared" si="17"/>
        <v>50.599999999999987</v>
      </c>
      <c r="N148" s="228">
        <f t="shared" si="17"/>
        <v>51.499999999999993</v>
      </c>
      <c r="O148" s="228">
        <f>SUM(ROUND(O126/SUM(O145:O146)*100,1),ROUND(O132/SUM(O145:O146)*100,1),ROUND(O133/SUM(O145:O146)*100,1),ROUND(O134/SUM(O145:O146)*100,1),ROUND(O137/SUM(O145:O146)*100,1),ROUND(O138/SUM(O145:O146)*100,1))</f>
        <v>43.29999999999999</v>
      </c>
    </row>
    <row r="149" spans="2:15">
      <c r="B149" s="224" t="s">
        <v>16</v>
      </c>
      <c r="C149" s="229">
        <f t="shared" ref="C149:N149" si="18">100-C148</f>
        <v>61</v>
      </c>
      <c r="D149" s="229">
        <f t="shared" si="18"/>
        <v>62.500000000000007</v>
      </c>
      <c r="E149" s="229">
        <f t="shared" si="18"/>
        <v>56.6</v>
      </c>
      <c r="F149" s="229">
        <f t="shared" si="18"/>
        <v>57.800000000000004</v>
      </c>
      <c r="G149" s="229">
        <f t="shared" si="18"/>
        <v>56.6</v>
      </c>
      <c r="H149" s="229">
        <f t="shared" si="18"/>
        <v>65.099999999999994</v>
      </c>
      <c r="I149" s="229">
        <f t="shared" si="18"/>
        <v>68.900000000000006</v>
      </c>
      <c r="J149" s="229">
        <f t="shared" si="18"/>
        <v>71.3</v>
      </c>
      <c r="K149" s="229">
        <f t="shared" si="18"/>
        <v>66.900000000000006</v>
      </c>
      <c r="L149" s="229">
        <f t="shared" si="18"/>
        <v>68.5</v>
      </c>
      <c r="M149" s="229">
        <f t="shared" si="18"/>
        <v>49.400000000000013</v>
      </c>
      <c r="N149" s="229">
        <f t="shared" si="18"/>
        <v>48.500000000000007</v>
      </c>
      <c r="O149" s="229">
        <f t="shared" ref="O149" si="19">100-O148</f>
        <v>56.70000000000001</v>
      </c>
    </row>
    <row r="153" spans="2:15">
      <c r="B153" s="151" t="s">
        <v>24</v>
      </c>
    </row>
    <row r="154" spans="2:15">
      <c r="B154" s="226"/>
      <c r="C154" s="226"/>
      <c r="D154" s="325" t="s">
        <v>22</v>
      </c>
      <c r="E154" s="325" t="s">
        <v>23</v>
      </c>
    </row>
    <row r="155" spans="2:15">
      <c r="B155" s="224" t="s">
        <v>154</v>
      </c>
      <c r="C155" s="224" t="s">
        <v>155</v>
      </c>
      <c r="D155" s="326"/>
      <c r="E155" s="326"/>
    </row>
    <row r="156" spans="2:15">
      <c r="B156" s="233">
        <f>DATE(YEAR(Dat_01!B$2),MONTH(Dat_01!B$2),Dat_01!A180)</f>
        <v>43831</v>
      </c>
      <c r="C156" s="222">
        <f>Dat_01!A180</f>
        <v>1</v>
      </c>
      <c r="D156" s="234">
        <f>Dat_01!W180</f>
        <v>22.729690999999999</v>
      </c>
      <c r="E156" s="235">
        <f>Dat_01!V180</f>
        <v>4.0364073278138024</v>
      </c>
    </row>
    <row r="157" spans="2:15">
      <c r="B157" s="233">
        <f>DATE(YEAR(Dat_01!B$2),MONTH(Dat_01!B$2),Dat_01!A181)</f>
        <v>43832</v>
      </c>
      <c r="C157" s="222">
        <f>Dat_01!A181</f>
        <v>2</v>
      </c>
      <c r="D157" s="234">
        <f>Dat_01!W181</f>
        <v>76.358892999999995</v>
      </c>
      <c r="E157" s="235">
        <f>Dat_01!V181</f>
        <v>11.367006583420485</v>
      </c>
    </row>
    <row r="158" spans="2:15">
      <c r="B158" s="233">
        <f>DATE(YEAR(Dat_01!B$2),MONTH(Dat_01!B$2),Dat_01!A182)</f>
        <v>43833</v>
      </c>
      <c r="C158" s="222">
        <f>Dat_01!A182</f>
        <v>3</v>
      </c>
      <c r="D158" s="234">
        <f>Dat_01!W182</f>
        <v>82.251890000000003</v>
      </c>
      <c r="E158" s="235">
        <f>Dat_01!V182</f>
        <v>12.661335249995359</v>
      </c>
    </row>
    <row r="159" spans="2:15">
      <c r="B159" s="233">
        <f>DATE(YEAR(Dat_01!B$2),MONTH(Dat_01!B$2),Dat_01!A183)</f>
        <v>43834</v>
      </c>
      <c r="C159" s="222">
        <f>Dat_01!A183</f>
        <v>4</v>
      </c>
      <c r="D159" s="234">
        <f>Dat_01!W183</f>
        <v>122.922623</v>
      </c>
      <c r="E159" s="235">
        <f>Dat_01!V183</f>
        <v>19.275916283364502</v>
      </c>
    </row>
    <row r="160" spans="2:15">
      <c r="B160" s="233">
        <f>DATE(YEAR(Dat_01!B$2),MONTH(Dat_01!B$2),Dat_01!A184)</f>
        <v>43835</v>
      </c>
      <c r="C160" s="222">
        <f>Dat_01!A184</f>
        <v>5</v>
      </c>
      <c r="D160" s="234">
        <f>Dat_01!W184</f>
        <v>58.951445</v>
      </c>
      <c r="E160" s="235">
        <f>Dat_01!V184</f>
        <v>10.20169722030159</v>
      </c>
    </row>
    <row r="161" spans="2:5">
      <c r="B161" s="233">
        <f>DATE(YEAR(Dat_01!B$2),MONTH(Dat_01!B$2),Dat_01!A185)</f>
        <v>43836</v>
      </c>
      <c r="C161" s="222">
        <f>Dat_01!A185</f>
        <v>6</v>
      </c>
      <c r="D161" s="234">
        <f>Dat_01!W185</f>
        <v>46.902985999999999</v>
      </c>
      <c r="E161" s="235">
        <f>Dat_01!V185</f>
        <v>8.0595157587241619</v>
      </c>
    </row>
    <row r="162" spans="2:5">
      <c r="B162" s="233">
        <f>DATE(YEAR(Dat_01!B$2),MONTH(Dat_01!B$2),Dat_01!A186)</f>
        <v>43837</v>
      </c>
      <c r="C162" s="222">
        <f>Dat_01!A186</f>
        <v>7</v>
      </c>
      <c r="D162" s="234">
        <f>Dat_01!W186</f>
        <v>51.834186000000003</v>
      </c>
      <c r="E162" s="235">
        <f>Dat_01!V186</f>
        <v>7.3971226652320965</v>
      </c>
    </row>
    <row r="163" spans="2:5">
      <c r="B163" s="233">
        <f>DATE(YEAR(Dat_01!B$2),MONTH(Dat_01!B$2),Dat_01!A187)</f>
        <v>43838</v>
      </c>
      <c r="C163" s="222">
        <f>Dat_01!A187</f>
        <v>8</v>
      </c>
      <c r="D163" s="234">
        <f>Dat_01!W187</f>
        <v>55.617998</v>
      </c>
      <c r="E163" s="235">
        <f>Dat_01!V187</f>
        <v>7.9829617554458689</v>
      </c>
    </row>
    <row r="164" spans="2:5">
      <c r="B164" s="233">
        <f>DATE(YEAR(Dat_01!B$2),MONTH(Dat_01!B$2),Dat_01!A188)</f>
        <v>43839</v>
      </c>
      <c r="C164" s="222">
        <f>Dat_01!A188</f>
        <v>9</v>
      </c>
      <c r="D164" s="234">
        <f>Dat_01!W188</f>
        <v>129.95806899999999</v>
      </c>
      <c r="E164" s="235">
        <f>Dat_01!V188</f>
        <v>18.297985335774907</v>
      </c>
    </row>
    <row r="165" spans="2:5">
      <c r="B165" s="233">
        <f>DATE(YEAR(Dat_01!B$2),MONTH(Dat_01!B$2),Dat_01!A189)</f>
        <v>43840</v>
      </c>
      <c r="C165" s="222">
        <f>Dat_01!A189</f>
        <v>10</v>
      </c>
      <c r="D165" s="234">
        <f>Dat_01!W189</f>
        <v>167.65102100000001</v>
      </c>
      <c r="E165" s="235">
        <f>Dat_01!V189</f>
        <v>22.792488394649816</v>
      </c>
    </row>
    <row r="166" spans="2:5">
      <c r="B166" s="233">
        <f>DATE(YEAR(Dat_01!B$2),MONTH(Dat_01!B$2),Dat_01!A190)</f>
        <v>43841</v>
      </c>
      <c r="C166" s="222">
        <f>Dat_01!A190</f>
        <v>11</v>
      </c>
      <c r="D166" s="234">
        <f>Dat_01!W190</f>
        <v>74.797828999999993</v>
      </c>
      <c r="E166" s="235">
        <f>Dat_01!V190</f>
        <v>11.914015854995363</v>
      </c>
    </row>
    <row r="167" spans="2:5">
      <c r="B167" s="233">
        <f>DATE(YEAR(Dat_01!B$2),MONTH(Dat_01!B$2),Dat_01!A191)</f>
        <v>43842</v>
      </c>
      <c r="C167" s="222">
        <f>Dat_01!A191</f>
        <v>12</v>
      </c>
      <c r="D167" s="234">
        <f>Dat_01!W191</f>
        <v>55.127344000000001</v>
      </c>
      <c r="E167" s="235">
        <f>Dat_01!V191</f>
        <v>8.9548561031081366</v>
      </c>
    </row>
    <row r="168" spans="2:5">
      <c r="B168" s="233">
        <f>DATE(YEAR(Dat_01!B$2),MONTH(Dat_01!B$2),Dat_01!A192)</f>
        <v>43843</v>
      </c>
      <c r="C168" s="222">
        <f>Dat_01!A192</f>
        <v>13</v>
      </c>
      <c r="D168" s="234">
        <f>Dat_01!W192</f>
        <v>124.725183</v>
      </c>
      <c r="E168" s="235">
        <f>Dat_01!V192</f>
        <v>17.096471348594466</v>
      </c>
    </row>
    <row r="169" spans="2:5">
      <c r="B169" s="233">
        <f>DATE(YEAR(Dat_01!B$2),MONTH(Dat_01!B$2),Dat_01!A193)</f>
        <v>43844</v>
      </c>
      <c r="C169" s="222">
        <f>Dat_01!A193</f>
        <v>14</v>
      </c>
      <c r="D169" s="234">
        <f>Dat_01!W193</f>
        <v>189.66226800000001</v>
      </c>
      <c r="E169" s="235">
        <f>Dat_01!V193</f>
        <v>26.542921587405395</v>
      </c>
    </row>
    <row r="170" spans="2:5">
      <c r="B170" s="233">
        <f>DATE(YEAR(Dat_01!B$2),MONTH(Dat_01!B$2),Dat_01!A194)</f>
        <v>43845</v>
      </c>
      <c r="C170" s="222">
        <f>Dat_01!A194</f>
        <v>15</v>
      </c>
      <c r="D170" s="234">
        <f>Dat_01!W194</f>
        <v>191.20311999999998</v>
      </c>
      <c r="E170" s="235">
        <f>Dat_01!V194</f>
        <v>26.441294412667027</v>
      </c>
    </row>
    <row r="171" spans="2:5">
      <c r="B171" s="233">
        <f>DATE(YEAR(Dat_01!B$2),MONTH(Dat_01!B$2),Dat_01!A195)</f>
        <v>43846</v>
      </c>
      <c r="C171" s="222">
        <f>Dat_01!A195</f>
        <v>16</v>
      </c>
      <c r="D171" s="234">
        <f>Dat_01!W195</f>
        <v>208.30400399999999</v>
      </c>
      <c r="E171" s="235">
        <f>Dat_01!V195</f>
        <v>27.934967276143819</v>
      </c>
    </row>
    <row r="172" spans="2:5">
      <c r="B172" s="233">
        <f>DATE(YEAR(Dat_01!B$2),MONTH(Dat_01!B$2),Dat_01!A196)</f>
        <v>43847</v>
      </c>
      <c r="C172" s="222">
        <f>Dat_01!A196</f>
        <v>17</v>
      </c>
      <c r="D172" s="234">
        <f>Dat_01!W196</f>
        <v>204.448643</v>
      </c>
      <c r="E172" s="235">
        <f>Dat_01!V196</f>
        <v>27.729434355055886</v>
      </c>
    </row>
    <row r="173" spans="2:5">
      <c r="B173" s="233">
        <f>DATE(YEAR(Dat_01!B$2),MONTH(Dat_01!B$2),Dat_01!A197)</f>
        <v>43848</v>
      </c>
      <c r="C173" s="222">
        <f>Dat_01!A197</f>
        <v>18</v>
      </c>
      <c r="D173" s="234">
        <f>Dat_01!W197</f>
        <v>192.56064499999999</v>
      </c>
      <c r="E173" s="235">
        <f>Dat_01!V197</f>
        <v>29.76712196346493</v>
      </c>
    </row>
    <row r="174" spans="2:5">
      <c r="B174" s="233">
        <f>DATE(YEAR(Dat_01!B$2),MONTH(Dat_01!B$2),Dat_01!A198)</f>
        <v>43849</v>
      </c>
      <c r="C174" s="222">
        <f>Dat_01!A198</f>
        <v>19</v>
      </c>
      <c r="D174" s="234">
        <f>Dat_01!W198</f>
        <v>325.277627</v>
      </c>
      <c r="E174" s="235">
        <f>Dat_01!V198</f>
        <v>43.162956101798592</v>
      </c>
    </row>
    <row r="175" spans="2:5">
      <c r="B175" s="233">
        <f>DATE(YEAR(Dat_01!B$2),MONTH(Dat_01!B$2),Dat_01!A199)</f>
        <v>43850</v>
      </c>
      <c r="C175" s="222">
        <f>Dat_01!A199</f>
        <v>20</v>
      </c>
      <c r="D175" s="234">
        <f>Dat_01!W199</f>
        <v>342.42979700000001</v>
      </c>
      <c r="E175" s="235">
        <f>Dat_01!V199</f>
        <v>40.666814133586897</v>
      </c>
    </row>
    <row r="176" spans="2:5">
      <c r="B176" s="233">
        <f>DATE(YEAR(Dat_01!B$2),MONTH(Dat_01!B$2),Dat_01!A200)</f>
        <v>43851</v>
      </c>
      <c r="C176" s="222">
        <f>Dat_01!A200</f>
        <v>21</v>
      </c>
      <c r="D176" s="234">
        <f>Dat_01!W200</f>
        <v>274.82623700000005</v>
      </c>
      <c r="E176" s="235">
        <f>Dat_01!V200</f>
        <v>33.639012794693606</v>
      </c>
    </row>
    <row r="177" spans="2:27">
      <c r="B177" s="233">
        <f>DATE(YEAR(Dat_01!B$2),MONTH(Dat_01!B$2),Dat_01!A201)</f>
        <v>43852</v>
      </c>
      <c r="C177" s="222">
        <f>Dat_01!A201</f>
        <v>22</v>
      </c>
      <c r="D177" s="234">
        <f>Dat_01!W201</f>
        <v>155.211343</v>
      </c>
      <c r="E177" s="235">
        <f>Dat_01!V201</f>
        <v>20.158042255408024</v>
      </c>
    </row>
    <row r="178" spans="2:27">
      <c r="B178" s="233">
        <f>DATE(YEAR(Dat_01!B$2),MONTH(Dat_01!B$2),Dat_01!A202)</f>
        <v>43853</v>
      </c>
      <c r="C178" s="222">
        <f>Dat_01!A202</f>
        <v>23</v>
      </c>
      <c r="D178" s="234">
        <f>Dat_01!W202</f>
        <v>78.188232999999997</v>
      </c>
      <c r="E178" s="235">
        <f>Dat_01!V202</f>
        <v>10.621001482580782</v>
      </c>
    </row>
    <row r="179" spans="2:27">
      <c r="B179" s="233">
        <f>DATE(YEAR(Dat_01!B$2),MONTH(Dat_01!B$2),Dat_01!A203)</f>
        <v>43854</v>
      </c>
      <c r="C179" s="222">
        <f>Dat_01!A203</f>
        <v>24</v>
      </c>
      <c r="D179" s="234">
        <f>Dat_01!W203</f>
        <v>59.561421000000003</v>
      </c>
      <c r="E179" s="235">
        <f>Dat_01!V203</f>
        <v>8.1830167835742653</v>
      </c>
    </row>
    <row r="180" spans="2:27">
      <c r="B180" s="233">
        <f>DATE(YEAR(Dat_01!B$2),MONTH(Dat_01!B$2),Dat_01!A204)</f>
        <v>43855</v>
      </c>
      <c r="C180" s="222">
        <f>Dat_01!A204</f>
        <v>25</v>
      </c>
      <c r="D180" s="234">
        <f>Dat_01!W204</f>
        <v>45.082391000000001</v>
      </c>
      <c r="E180" s="235">
        <f>Dat_01!V204</f>
        <v>7.2468348434943684</v>
      </c>
    </row>
    <row r="181" spans="2:27">
      <c r="B181" s="233">
        <f>DATE(YEAR(Dat_01!B$2),MONTH(Dat_01!B$2),Dat_01!A205)</f>
        <v>43856</v>
      </c>
      <c r="C181" s="222">
        <f>Dat_01!A205</f>
        <v>26</v>
      </c>
      <c r="D181" s="234">
        <f>Dat_01!W205</f>
        <v>127.780219</v>
      </c>
      <c r="E181" s="235">
        <f>Dat_01!V205</f>
        <v>20.601827791093498</v>
      </c>
    </row>
    <row r="182" spans="2:27">
      <c r="B182" s="233">
        <f>DATE(YEAR(Dat_01!B$2),MONTH(Dat_01!B$2),Dat_01!A206)</f>
        <v>43857</v>
      </c>
      <c r="C182" s="222">
        <f>Dat_01!A206</f>
        <v>27</v>
      </c>
      <c r="D182" s="234">
        <f>Dat_01!W206</f>
        <v>258.72138799999999</v>
      </c>
      <c r="E182" s="235">
        <f>Dat_01!V206</f>
        <v>33.790735735251275</v>
      </c>
    </row>
    <row r="183" spans="2:27">
      <c r="B183" s="233">
        <f>DATE(YEAR(Dat_01!B$2),MONTH(Dat_01!B$2),Dat_01!A207)</f>
        <v>43858</v>
      </c>
      <c r="C183" s="222">
        <f>Dat_01!A207</f>
        <v>28</v>
      </c>
      <c r="D183" s="234">
        <f>Dat_01!W207</f>
        <v>219.008285</v>
      </c>
      <c r="E183" s="235">
        <f>Dat_01!V207</f>
        <v>29.637984162561143</v>
      </c>
    </row>
    <row r="184" spans="2:27">
      <c r="B184" s="233">
        <f>DATE(YEAR(Dat_01!B$2),MONTH(Dat_01!B$2),Dat_01!A208)</f>
        <v>43859</v>
      </c>
      <c r="C184" s="222">
        <f>Dat_01!A208</f>
        <v>29</v>
      </c>
      <c r="D184" s="234">
        <f>Dat_01!W208</f>
        <v>204.47540100000001</v>
      </c>
      <c r="E184" s="235">
        <f>Dat_01!V208</f>
        <v>27.697307594894795</v>
      </c>
    </row>
    <row r="185" spans="2:27">
      <c r="B185" s="233">
        <f>DATE(YEAR(Dat_01!B$2),MONTH(Dat_01!B$2),Dat_01!A209)</f>
        <v>43860</v>
      </c>
      <c r="C185" s="222">
        <f>Dat_01!A209</f>
        <v>30</v>
      </c>
      <c r="D185" s="234">
        <f>Dat_01!W209</f>
        <v>225.380064</v>
      </c>
      <c r="E185" s="235">
        <f>Dat_01!V209</f>
        <v>31.145342218145295</v>
      </c>
    </row>
    <row r="186" spans="2:27">
      <c r="B186" s="233">
        <f>DATE(YEAR(Dat_01!B$2),MONTH(Dat_01!B$2),Dat_01!A210)</f>
        <v>43861</v>
      </c>
      <c r="C186" s="222">
        <f>Dat_01!A210</f>
        <v>31</v>
      </c>
      <c r="D186" s="234">
        <f>Dat_01!W210</f>
        <v>190.724231</v>
      </c>
      <c r="E186" s="235">
        <f>Dat_01!V210</f>
        <v>27.469874443223024</v>
      </c>
    </row>
    <row r="187" spans="2:27">
      <c r="B187" s="236"/>
      <c r="C187" s="222"/>
      <c r="D187" s="234"/>
      <c r="E187" s="234"/>
    </row>
    <row r="188" spans="2:27">
      <c r="B188" s="222"/>
      <c r="C188" s="222"/>
      <c r="D188" s="222"/>
      <c r="E188" s="222"/>
    </row>
    <row r="189" spans="2:27">
      <c r="B189" s="224" t="s">
        <v>156</v>
      </c>
      <c r="C189" s="224"/>
      <c r="D189" s="237">
        <f>MAX(D156:D186)</f>
        <v>342.42979700000001</v>
      </c>
      <c r="E189" s="238">
        <f>VLOOKUP(D189,D156:E186,2)</f>
        <v>27.469874443223024</v>
      </c>
    </row>
    <row r="191" spans="2:27">
      <c r="B191" s="151" t="s">
        <v>157</v>
      </c>
    </row>
    <row r="192" spans="2:27">
      <c r="B192" s="239"/>
      <c r="C192" s="240">
        <v>1</v>
      </c>
      <c r="D192" s="240">
        <v>2</v>
      </c>
      <c r="E192" s="240">
        <v>3</v>
      </c>
      <c r="F192" s="240">
        <v>4</v>
      </c>
      <c r="G192" s="240">
        <v>5</v>
      </c>
      <c r="H192" s="240">
        <v>6</v>
      </c>
      <c r="I192" s="240">
        <v>7</v>
      </c>
      <c r="J192" s="240">
        <v>8</v>
      </c>
      <c r="K192" s="240">
        <v>9</v>
      </c>
      <c r="L192" s="240">
        <v>10</v>
      </c>
      <c r="M192" s="240">
        <v>11</v>
      </c>
      <c r="N192" s="240">
        <v>12</v>
      </c>
      <c r="O192" s="240">
        <v>13</v>
      </c>
      <c r="P192" s="240">
        <v>14</v>
      </c>
      <c r="Q192" s="240">
        <v>15</v>
      </c>
      <c r="R192" s="240">
        <v>16</v>
      </c>
      <c r="S192" s="240">
        <v>17</v>
      </c>
      <c r="T192" s="240">
        <v>18</v>
      </c>
      <c r="U192" s="240">
        <v>19</v>
      </c>
      <c r="V192" s="240">
        <v>20</v>
      </c>
      <c r="W192" s="240">
        <v>21</v>
      </c>
      <c r="X192" s="240">
        <v>22</v>
      </c>
      <c r="Y192" s="240">
        <v>23</v>
      </c>
      <c r="Z192" s="240">
        <v>24</v>
      </c>
      <c r="AA192" s="241" t="s">
        <v>15</v>
      </c>
    </row>
    <row r="193" spans="2:27">
      <c r="B193" s="222" t="s">
        <v>5</v>
      </c>
      <c r="C193" s="223">
        <v>9.1643000000000008</v>
      </c>
      <c r="D193" s="223">
        <v>8.7952999999999992</v>
      </c>
      <c r="E193" s="223">
        <v>8.8308</v>
      </c>
      <c r="F193" s="223">
        <v>8.5412999999999997</v>
      </c>
      <c r="G193" s="223">
        <v>8.3774999999999995</v>
      </c>
      <c r="H193" s="223">
        <v>8.2622</v>
      </c>
      <c r="I193" s="223">
        <v>8.3582999999999998</v>
      </c>
      <c r="J193" s="223">
        <v>8.2825000000000006</v>
      </c>
      <c r="K193" s="223">
        <v>7.7236000000000002</v>
      </c>
      <c r="L193" s="223">
        <v>7.4927000000000001</v>
      </c>
      <c r="M193" s="223">
        <v>7.0507</v>
      </c>
      <c r="N193" s="223">
        <v>6.7298999999999998</v>
      </c>
      <c r="O193" s="223">
        <v>5.7401</v>
      </c>
      <c r="P193" s="223">
        <v>5.3799000000000001</v>
      </c>
      <c r="Q193" s="223">
        <v>4.9191000000000003</v>
      </c>
      <c r="R193" s="223">
        <v>5.3954000000000004</v>
      </c>
      <c r="S193" s="223">
        <v>5.3757000000000001</v>
      </c>
      <c r="T193" s="223">
        <v>5.6306000000000003</v>
      </c>
      <c r="U193" s="223">
        <v>5.8331</v>
      </c>
      <c r="V193" s="223">
        <v>6.3666999999999998</v>
      </c>
      <c r="W193" s="223">
        <v>6.7653999999999996</v>
      </c>
      <c r="X193" s="223">
        <v>6.9931999999999999</v>
      </c>
      <c r="Y193" s="223">
        <v>7.2034000000000002</v>
      </c>
      <c r="Z193" s="223">
        <v>7.3064</v>
      </c>
      <c r="AA193" s="223">
        <f t="shared" ref="AA193:AA194" si="20">SUM(C193:Z193)</f>
        <v>170.5181</v>
      </c>
    </row>
    <row r="194" spans="2:27">
      <c r="B194" s="222" t="s">
        <v>10</v>
      </c>
      <c r="C194" s="223">
        <v>25.1279</v>
      </c>
      <c r="D194" s="223">
        <v>24.4297</v>
      </c>
      <c r="E194" s="223">
        <v>23.810600000000001</v>
      </c>
      <c r="F194" s="223">
        <v>23.1861</v>
      </c>
      <c r="G194" s="223">
        <v>22.812899999999999</v>
      </c>
      <c r="H194" s="223">
        <v>22.671399999999998</v>
      </c>
      <c r="I194" s="223">
        <v>22.881699999999999</v>
      </c>
      <c r="J194" s="223">
        <v>22.9634</v>
      </c>
      <c r="K194" s="223">
        <v>23.478000000000002</v>
      </c>
      <c r="L194" s="223">
        <v>24.83</v>
      </c>
      <c r="M194" s="223">
        <v>25.264600000000002</v>
      </c>
      <c r="N194" s="223">
        <v>26.226400000000002</v>
      </c>
      <c r="O194" s="223">
        <v>26.419699999999999</v>
      </c>
      <c r="P194" s="223">
        <v>26.6785</v>
      </c>
      <c r="Q194" s="223">
        <v>26.776900000000001</v>
      </c>
      <c r="R194" s="223">
        <v>26.777999999999999</v>
      </c>
      <c r="S194" s="223">
        <v>26.0596</v>
      </c>
      <c r="T194" s="223">
        <v>25.779599999999999</v>
      </c>
      <c r="U194" s="223">
        <v>26.1708</v>
      </c>
      <c r="V194" s="223">
        <v>27.240100000000002</v>
      </c>
      <c r="W194" s="223">
        <v>27.512499999999999</v>
      </c>
      <c r="X194" s="223">
        <v>27.726400000000002</v>
      </c>
      <c r="Y194" s="223">
        <v>27.232600000000001</v>
      </c>
      <c r="Z194" s="223">
        <v>25.386600000000001</v>
      </c>
      <c r="AA194" s="223">
        <f t="shared" si="20"/>
        <v>607.44400000000019</v>
      </c>
    </row>
    <row r="195" spans="2:27">
      <c r="B195" s="222"/>
      <c r="C195" s="222"/>
      <c r="D195" s="222"/>
      <c r="E195" s="222"/>
      <c r="F195" s="222"/>
      <c r="G195" s="222"/>
      <c r="H195" s="222"/>
      <c r="I195" s="222"/>
      <c r="J195" s="222"/>
      <c r="K195" s="222"/>
      <c r="L195" s="222"/>
      <c r="M195" s="222"/>
      <c r="N195" s="222"/>
      <c r="O195" s="222"/>
      <c r="P195" s="222"/>
      <c r="Q195" s="222"/>
      <c r="R195" s="222"/>
      <c r="S195" s="222"/>
      <c r="T195" s="222"/>
      <c r="U195" s="222"/>
      <c r="V195" s="222"/>
      <c r="W195" s="222"/>
      <c r="X195" s="222"/>
      <c r="Y195" s="222"/>
      <c r="Z195" s="222"/>
      <c r="AA195" s="222"/>
    </row>
    <row r="196" spans="2:27">
      <c r="B196" s="222"/>
      <c r="C196" s="222"/>
      <c r="D196" s="222"/>
      <c r="E196" s="222"/>
      <c r="F196" s="222"/>
      <c r="G196" s="222"/>
      <c r="H196" s="222"/>
      <c r="I196" s="222"/>
      <c r="J196" s="222"/>
      <c r="K196" s="222"/>
      <c r="L196" s="222"/>
      <c r="M196" s="222"/>
      <c r="N196" s="222"/>
      <c r="O196" s="222"/>
      <c r="P196" s="222"/>
      <c r="Q196" s="222"/>
      <c r="R196" s="222"/>
      <c r="S196" s="222"/>
      <c r="T196" s="222"/>
      <c r="U196" s="222"/>
      <c r="V196" s="222"/>
      <c r="W196" s="222"/>
      <c r="X196" s="222"/>
      <c r="Y196" s="222"/>
      <c r="Z196" s="222"/>
      <c r="AA196" s="222"/>
    </row>
    <row r="197" spans="2:27">
      <c r="B197" s="224" t="s">
        <v>135</v>
      </c>
      <c r="C197" s="242">
        <f>C193/C194*100</f>
        <v>36.470616326871728</v>
      </c>
      <c r="D197" s="242">
        <f t="shared" ref="D197:AA197" si="21">D193/D194*100</f>
        <v>36.002488773910443</v>
      </c>
      <c r="E197" s="242">
        <f t="shared" si="21"/>
        <v>37.087683636699623</v>
      </c>
      <c r="F197" s="242">
        <f t="shared" si="21"/>
        <v>36.838019330547176</v>
      </c>
      <c r="G197" s="242">
        <f t="shared" si="21"/>
        <v>36.722643767342163</v>
      </c>
      <c r="H197" s="242">
        <f t="shared" si="21"/>
        <v>36.443272140229546</v>
      </c>
      <c r="I197" s="242">
        <f t="shared" si="21"/>
        <v>36.528317389005188</v>
      </c>
      <c r="J197" s="242">
        <f t="shared" si="21"/>
        <v>36.068265152372909</v>
      </c>
      <c r="K197" s="242">
        <f t="shared" si="21"/>
        <v>32.897180339040801</v>
      </c>
      <c r="L197" s="242">
        <f t="shared" si="21"/>
        <v>30.175996778091026</v>
      </c>
      <c r="M197" s="242">
        <f t="shared" si="21"/>
        <v>27.90742778433064</v>
      </c>
      <c r="N197" s="242">
        <f t="shared" si="21"/>
        <v>25.660784552969524</v>
      </c>
      <c r="O197" s="242">
        <f t="shared" si="21"/>
        <v>21.726590385204979</v>
      </c>
      <c r="P197" s="242">
        <f t="shared" si="21"/>
        <v>20.165676481061528</v>
      </c>
      <c r="Q197" s="242">
        <f t="shared" si="21"/>
        <v>18.370685180136611</v>
      </c>
      <c r="R197" s="242">
        <f t="shared" si="21"/>
        <v>20.148629471954592</v>
      </c>
      <c r="S197" s="242">
        <f t="shared" si="21"/>
        <v>20.62848240187877</v>
      </c>
      <c r="T197" s="242">
        <f t="shared" si="21"/>
        <v>21.841300873558943</v>
      </c>
      <c r="U197" s="242">
        <f t="shared" si="21"/>
        <v>22.288581166796583</v>
      </c>
      <c r="V197" s="242">
        <f t="shared" si="21"/>
        <v>23.372528000998528</v>
      </c>
      <c r="W197" s="242">
        <f t="shared" si="21"/>
        <v>24.590277146751475</v>
      </c>
      <c r="X197" s="242">
        <f t="shared" si="21"/>
        <v>25.222170927347221</v>
      </c>
      <c r="Y197" s="242">
        <f t="shared" si="21"/>
        <v>26.451385471824214</v>
      </c>
      <c r="Z197" s="242">
        <f t="shared" si="21"/>
        <v>28.780537764017232</v>
      </c>
      <c r="AA197" s="242">
        <f t="shared" si="21"/>
        <v>28.071410697940873</v>
      </c>
    </row>
  </sheetData>
  <mergeCells count="2">
    <mergeCell ref="D154:D155"/>
    <mergeCell ref="E154:E155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6"/>
  <dimension ref="A1:Z261"/>
  <sheetViews>
    <sheetView topLeftCell="C154" zoomScaleNormal="100" workbookViewId="0">
      <selection activeCell="O167" sqref="O167"/>
    </sheetView>
  </sheetViews>
  <sheetFormatPr baseColWidth="10" defaultRowHeight="12.75"/>
  <cols>
    <col min="1" max="1" width="22" bestFit="1" customWidth="1"/>
    <col min="2" max="2" width="33.42578125" bestFit="1" customWidth="1"/>
    <col min="3" max="10" width="14.42578125" bestFit="1" customWidth="1"/>
    <col min="11" max="11" width="15.28515625" bestFit="1" customWidth="1"/>
    <col min="12" max="12" width="14.42578125" bestFit="1" customWidth="1"/>
    <col min="13" max="13" width="15" bestFit="1" customWidth="1"/>
    <col min="14" max="15" width="14.42578125" bestFit="1" customWidth="1"/>
    <col min="16" max="19" width="14.7109375" customWidth="1"/>
    <col min="20" max="26" width="17.5703125" customWidth="1"/>
    <col min="27" max="235" width="14.7109375" customWidth="1"/>
  </cols>
  <sheetData>
    <row r="1" spans="1:24">
      <c r="A1" s="186" t="s">
        <v>30</v>
      </c>
      <c r="B1" s="186" t="s">
        <v>110</v>
      </c>
    </row>
    <row r="2" spans="1:24">
      <c r="A2" s="180" t="s">
        <v>635</v>
      </c>
      <c r="B2" s="180" t="s">
        <v>636</v>
      </c>
    </row>
    <row r="4" spans="1:24">
      <c r="A4" s="177" t="s">
        <v>30</v>
      </c>
      <c r="B4" s="327" t="s">
        <v>635</v>
      </c>
      <c r="C4" s="328"/>
      <c r="D4" s="328"/>
      <c r="E4" s="328"/>
      <c r="F4" s="328"/>
      <c r="G4" s="328"/>
      <c r="H4" s="328"/>
      <c r="I4" s="328"/>
      <c r="J4" s="328"/>
      <c r="L4" s="177" t="s">
        <v>30</v>
      </c>
      <c r="M4" s="291" t="s">
        <v>619</v>
      </c>
    </row>
    <row r="5" spans="1:24">
      <c r="A5" s="177" t="s">
        <v>107</v>
      </c>
      <c r="B5" s="329" t="s">
        <v>100</v>
      </c>
      <c r="C5" s="330"/>
      <c r="D5" s="330"/>
      <c r="E5" s="330"/>
      <c r="F5" s="330"/>
      <c r="G5" s="330"/>
      <c r="H5" s="330"/>
      <c r="I5" s="330"/>
      <c r="J5" s="330"/>
      <c r="L5" s="186" t="s">
        <v>107</v>
      </c>
      <c r="M5" s="178" t="s">
        <v>100</v>
      </c>
    </row>
    <row r="6" spans="1:24">
      <c r="A6" s="177" t="s">
        <v>108</v>
      </c>
      <c r="B6" s="178" t="s">
        <v>101</v>
      </c>
      <c r="C6" s="178" t="s">
        <v>604</v>
      </c>
      <c r="D6" s="178" t="s">
        <v>102</v>
      </c>
      <c r="E6" s="178" t="s">
        <v>103</v>
      </c>
      <c r="F6" s="178" t="s">
        <v>590</v>
      </c>
      <c r="G6" s="178" t="s">
        <v>104</v>
      </c>
      <c r="H6" s="178" t="s">
        <v>105</v>
      </c>
      <c r="I6" s="178" t="s">
        <v>605</v>
      </c>
      <c r="J6" s="178" t="s">
        <v>106</v>
      </c>
      <c r="L6" s="177" t="s">
        <v>108</v>
      </c>
      <c r="M6" s="178" t="s">
        <v>611</v>
      </c>
    </row>
    <row r="7" spans="1:24">
      <c r="A7" s="177" t="s">
        <v>109</v>
      </c>
      <c r="B7" s="179"/>
      <c r="C7" s="179"/>
      <c r="D7" s="179"/>
      <c r="E7" s="179"/>
      <c r="F7" s="179"/>
      <c r="G7" s="179"/>
      <c r="H7" s="179"/>
      <c r="I7" s="179"/>
      <c r="J7" s="179"/>
      <c r="L7" s="177" t="s">
        <v>109</v>
      </c>
      <c r="M7" s="179"/>
    </row>
    <row r="8" spans="1:24">
      <c r="A8" s="180" t="s">
        <v>2</v>
      </c>
      <c r="B8" s="211">
        <v>3724468.6389299999</v>
      </c>
      <c r="C8" s="211">
        <v>2126922.1412559999</v>
      </c>
      <c r="D8" s="182">
        <v>0.7511071829</v>
      </c>
      <c r="E8" s="211">
        <v>3724468.6389299999</v>
      </c>
      <c r="F8" s="211">
        <v>2126922.1412559999</v>
      </c>
      <c r="G8" s="182">
        <v>0.7511071829</v>
      </c>
      <c r="H8" s="211">
        <v>26289207.354185998</v>
      </c>
      <c r="I8" s="211">
        <v>34046283.805342004</v>
      </c>
      <c r="J8" s="182">
        <v>-0.22783915260000001</v>
      </c>
      <c r="L8" s="180" t="s">
        <v>2</v>
      </c>
      <c r="M8" s="181">
        <v>17085.15323</v>
      </c>
    </row>
    <row r="9" spans="1:24">
      <c r="A9" s="180" t="s">
        <v>82</v>
      </c>
      <c r="B9" s="211">
        <v>233778.88705200001</v>
      </c>
      <c r="C9" s="211">
        <v>160236.136726</v>
      </c>
      <c r="D9" s="182">
        <v>0.45896482420000001</v>
      </c>
      <c r="E9" s="211">
        <v>233778.88705200001</v>
      </c>
      <c r="F9" s="211">
        <v>160236.136726</v>
      </c>
      <c r="G9" s="182">
        <v>0.45896482420000001</v>
      </c>
      <c r="H9" s="211">
        <v>1715857.7016680001</v>
      </c>
      <c r="I9" s="211">
        <v>1880795.6492059999</v>
      </c>
      <c r="J9" s="182">
        <v>-8.7695836400000005E-2</v>
      </c>
      <c r="L9" s="180" t="s">
        <v>82</v>
      </c>
      <c r="M9" s="181">
        <v>3328.8900000000003</v>
      </c>
    </row>
    <row r="10" spans="1:24">
      <c r="A10" s="180" t="s">
        <v>3</v>
      </c>
      <c r="B10" s="211">
        <v>5289227.216</v>
      </c>
      <c r="C10" s="211">
        <v>5041388.8260000004</v>
      </c>
      <c r="D10" s="182">
        <v>4.9160737000000003E-2</v>
      </c>
      <c r="E10" s="211">
        <v>5289227.216</v>
      </c>
      <c r="F10" s="211">
        <v>5041388.8260000004</v>
      </c>
      <c r="G10" s="182">
        <v>4.9160737000000003E-2</v>
      </c>
      <c r="H10" s="211">
        <v>56072245.783</v>
      </c>
      <c r="I10" s="211">
        <v>53142681.028999999</v>
      </c>
      <c r="J10" s="182">
        <v>5.5126401200000001E-2</v>
      </c>
      <c r="L10" s="180" t="s">
        <v>3</v>
      </c>
      <c r="M10" s="181">
        <v>7117.29</v>
      </c>
    </row>
    <row r="11" spans="1:24">
      <c r="A11" s="180" t="s">
        <v>4</v>
      </c>
      <c r="B11" s="211">
        <v>869079.08900000004</v>
      </c>
      <c r="C11" s="211">
        <v>3075012.6260000002</v>
      </c>
      <c r="D11" s="182">
        <v>-0.71737381450000004</v>
      </c>
      <c r="E11" s="211">
        <v>869079.08900000004</v>
      </c>
      <c r="F11" s="211">
        <v>3075012.6260000002</v>
      </c>
      <c r="G11" s="182">
        <v>-0.71737381450000004</v>
      </c>
      <c r="H11" s="211">
        <v>8466883.3509999998</v>
      </c>
      <c r="I11" s="211">
        <v>34935976.542000003</v>
      </c>
      <c r="J11" s="182">
        <v>-0.75764572259999996</v>
      </c>
      <c r="L11" s="180" t="s">
        <v>4</v>
      </c>
      <c r="M11" s="181">
        <v>9215.0449999999983</v>
      </c>
    </row>
    <row r="12" spans="1:24">
      <c r="A12" s="180" t="s">
        <v>97</v>
      </c>
      <c r="B12" s="211">
        <v>0</v>
      </c>
      <c r="C12" s="211">
        <v>0</v>
      </c>
      <c r="D12" s="182">
        <v>0</v>
      </c>
      <c r="E12" s="211">
        <v>0</v>
      </c>
      <c r="F12" s="211">
        <v>0</v>
      </c>
      <c r="G12" s="182">
        <v>0</v>
      </c>
      <c r="H12" s="211">
        <v>-1E-3</v>
      </c>
      <c r="I12" s="211">
        <v>-1E-3</v>
      </c>
      <c r="J12" s="182">
        <v>0</v>
      </c>
      <c r="L12" s="180" t="s">
        <v>97</v>
      </c>
      <c r="M12" s="181">
        <v>0</v>
      </c>
    </row>
    <row r="13" spans="1:24">
      <c r="A13" s="180" t="s">
        <v>11</v>
      </c>
      <c r="B13" s="211">
        <v>3272278.1949999998</v>
      </c>
      <c r="C13" s="211">
        <v>3198741.031</v>
      </c>
      <c r="D13" s="182">
        <v>2.2989408400000001E-2</v>
      </c>
      <c r="E13" s="211">
        <v>3272278.1949999998</v>
      </c>
      <c r="F13" s="211">
        <v>3198741.031</v>
      </c>
      <c r="G13" s="182">
        <v>2.2989408400000001E-2</v>
      </c>
      <c r="H13" s="211">
        <v>51213893.564999998</v>
      </c>
      <c r="I13" s="211">
        <v>27347031.730999999</v>
      </c>
      <c r="J13" s="182">
        <v>0.87274048859999998</v>
      </c>
      <c r="L13" s="180" t="s">
        <v>11</v>
      </c>
      <c r="M13" s="181">
        <v>24561.86</v>
      </c>
    </row>
    <row r="14" spans="1:24">
      <c r="A14" s="180" t="s">
        <v>5</v>
      </c>
      <c r="B14" s="211">
        <v>4562674.4749999996</v>
      </c>
      <c r="C14" s="211">
        <v>5970682.2620000001</v>
      </c>
      <c r="D14" s="182">
        <v>-0.2358202506</v>
      </c>
      <c r="E14" s="211">
        <v>4562674.4749999996</v>
      </c>
      <c r="F14" s="211">
        <v>5970682.2620000001</v>
      </c>
      <c r="G14" s="182">
        <v>-0.2358202506</v>
      </c>
      <c r="H14" s="211">
        <v>51659807.608999997</v>
      </c>
      <c r="I14" s="211">
        <v>49634965.939000003</v>
      </c>
      <c r="J14" s="182">
        <v>4.0794662199999998E-2</v>
      </c>
      <c r="L14" s="180" t="s">
        <v>5</v>
      </c>
      <c r="M14" s="181">
        <v>25309.529000000002</v>
      </c>
    </row>
    <row r="15" spans="1:24">
      <c r="A15" s="180" t="s">
        <v>6</v>
      </c>
      <c r="B15" s="211">
        <v>596070.33299999998</v>
      </c>
      <c r="C15" s="211">
        <v>482131.61499999999</v>
      </c>
      <c r="D15" s="182">
        <v>0.23632285140000001</v>
      </c>
      <c r="E15" s="211">
        <v>596070.33299999998</v>
      </c>
      <c r="F15" s="211">
        <v>482131.61499999999</v>
      </c>
      <c r="G15" s="182">
        <v>0.23632285140000001</v>
      </c>
      <c r="H15" s="211">
        <v>8937710.852</v>
      </c>
      <c r="I15" s="211">
        <v>7444258.1359999999</v>
      </c>
      <c r="J15" s="182">
        <v>0.2006180722</v>
      </c>
      <c r="L15" s="180" t="s">
        <v>6</v>
      </c>
      <c r="M15" s="181">
        <v>8680.4017200001254</v>
      </c>
      <c r="U15">
        <v>2019</v>
      </c>
      <c r="X15">
        <v>2019</v>
      </c>
    </row>
    <row r="16" spans="1:24">
      <c r="A16" s="180" t="s">
        <v>7</v>
      </c>
      <c r="B16" s="211">
        <v>85969.312999999995</v>
      </c>
      <c r="C16" s="211">
        <v>166150.12899999999</v>
      </c>
      <c r="D16" s="182">
        <v>-0.48258052210000002</v>
      </c>
      <c r="E16" s="211">
        <v>85969.312999999995</v>
      </c>
      <c r="F16" s="211">
        <v>166150.12899999999</v>
      </c>
      <c r="G16" s="182">
        <v>-0.48258052210000002</v>
      </c>
      <c r="H16" s="211">
        <v>5086250.4469999997</v>
      </c>
      <c r="I16" s="211">
        <v>4478089.2860000003</v>
      </c>
      <c r="J16" s="182">
        <v>0.13580818119999999</v>
      </c>
      <c r="L16" s="180" t="s">
        <v>7</v>
      </c>
      <c r="M16" s="181">
        <v>2304.0129999999999</v>
      </c>
    </row>
    <row r="17" spans="1:24">
      <c r="A17" s="180" t="s">
        <v>8</v>
      </c>
      <c r="B17" s="211">
        <v>333995.51299999998</v>
      </c>
      <c r="C17" s="211">
        <v>303483.12599999999</v>
      </c>
      <c r="D17" s="182">
        <v>0.1005406376</v>
      </c>
      <c r="E17" s="211">
        <v>333995.51299999998</v>
      </c>
      <c r="F17" s="211">
        <v>303483.12599999999</v>
      </c>
      <c r="G17" s="182">
        <v>0.1005406376</v>
      </c>
      <c r="H17" s="211">
        <v>3635839.0789999999</v>
      </c>
      <c r="I17" s="211">
        <v>3555308.0469999998</v>
      </c>
      <c r="J17" s="182">
        <v>2.26509295E-2</v>
      </c>
      <c r="L17" s="180" t="s">
        <v>8</v>
      </c>
      <c r="M17" s="181">
        <v>1025.211</v>
      </c>
      <c r="T17" t="s">
        <v>2</v>
      </c>
      <c r="U17">
        <v>2.02</v>
      </c>
      <c r="W17" t="s">
        <v>4</v>
      </c>
      <c r="X17">
        <v>468.4</v>
      </c>
    </row>
    <row r="18" spans="1:24">
      <c r="A18" s="180" t="s">
        <v>9</v>
      </c>
      <c r="B18" s="211">
        <v>2435442.9240000001</v>
      </c>
      <c r="C18" s="211">
        <v>2671458.9550000001</v>
      </c>
      <c r="D18" s="182">
        <v>-8.8347242100000001E-2</v>
      </c>
      <c r="E18" s="211">
        <v>2435442.9240000001</v>
      </c>
      <c r="F18" s="211">
        <v>2671458.9550000001</v>
      </c>
      <c r="G18" s="182">
        <v>-8.8347242100000001E-2</v>
      </c>
      <c r="H18" s="211">
        <v>29320251.249000002</v>
      </c>
      <c r="I18" s="211">
        <v>29162632.620000001</v>
      </c>
      <c r="J18" s="182">
        <v>5.4048148000000002E-3</v>
      </c>
      <c r="L18" s="180" t="s">
        <v>9</v>
      </c>
      <c r="M18" s="181">
        <v>5677.7831999999999</v>
      </c>
      <c r="T18" t="s">
        <v>587</v>
      </c>
      <c r="U18">
        <v>495.92</v>
      </c>
      <c r="W18" t="s">
        <v>587</v>
      </c>
      <c r="X18">
        <v>139.4</v>
      </c>
    </row>
    <row r="19" spans="1:24">
      <c r="A19" s="180" t="s">
        <v>70</v>
      </c>
      <c r="B19" s="211">
        <v>55184.336000000003</v>
      </c>
      <c r="C19" s="211">
        <v>63503.646000000001</v>
      </c>
      <c r="D19" s="182">
        <v>-0.13100523389999999</v>
      </c>
      <c r="E19" s="211">
        <v>55184.336000000003</v>
      </c>
      <c r="F19" s="211">
        <v>63503.646000000001</v>
      </c>
      <c r="G19" s="182">
        <v>-0.13100523389999999</v>
      </c>
      <c r="H19" s="211">
        <v>730634.18050000002</v>
      </c>
      <c r="I19" s="211">
        <v>727210.73699999996</v>
      </c>
      <c r="J19" s="182">
        <v>4.7076360999999999E-3</v>
      </c>
      <c r="L19" s="180" t="s">
        <v>70</v>
      </c>
      <c r="M19" s="181">
        <v>121.7915</v>
      </c>
      <c r="T19" t="s">
        <v>588</v>
      </c>
      <c r="U19">
        <v>557.1400000000001</v>
      </c>
      <c r="W19" t="s">
        <v>588</v>
      </c>
      <c r="X19">
        <v>605.4</v>
      </c>
    </row>
    <row r="20" spans="1:24">
      <c r="A20" s="180" t="s">
        <v>71</v>
      </c>
      <c r="B20" s="211">
        <v>157347.9</v>
      </c>
      <c r="C20" s="211">
        <v>196595.054</v>
      </c>
      <c r="D20" s="182">
        <v>-0.19963449329999999</v>
      </c>
      <c r="E20" s="211">
        <v>157347.9</v>
      </c>
      <c r="F20" s="211">
        <v>196595.054</v>
      </c>
      <c r="G20" s="182">
        <v>-0.19963449329999999</v>
      </c>
      <c r="H20" s="211">
        <v>2032383.7054999999</v>
      </c>
      <c r="I20" s="211">
        <v>2263881.6940000001</v>
      </c>
      <c r="J20" s="182">
        <v>-0.1022571052</v>
      </c>
      <c r="L20" s="180" t="s">
        <v>71</v>
      </c>
      <c r="M20" s="181">
        <v>451.1275</v>
      </c>
      <c r="T20" t="s">
        <v>626</v>
      </c>
      <c r="U20">
        <v>482.64</v>
      </c>
      <c r="W20" t="s">
        <v>621</v>
      </c>
      <c r="X20">
        <v>744.8</v>
      </c>
    </row>
    <row r="21" spans="1:24">
      <c r="A21" s="183" t="s">
        <v>10</v>
      </c>
      <c r="B21" s="212">
        <v>21615516.819982</v>
      </c>
      <c r="C21" s="212">
        <v>23456305.547982</v>
      </c>
      <c r="D21" s="185">
        <v>-7.8477351200000003E-2</v>
      </c>
      <c r="E21" s="212">
        <v>21615516.819982</v>
      </c>
      <c r="F21" s="212">
        <v>23456305.547982</v>
      </c>
      <c r="G21" s="185">
        <v>-7.8477351200000003E-2</v>
      </c>
      <c r="H21" s="212">
        <v>245160964.87585399</v>
      </c>
      <c r="I21" s="212">
        <v>248619115.21454799</v>
      </c>
      <c r="J21" s="185">
        <v>-1.39094306E-2</v>
      </c>
      <c r="L21" s="183" t="s">
        <v>10</v>
      </c>
      <c r="M21" s="288">
        <f>SUM(M8:M20)</f>
        <v>104878.09515000014</v>
      </c>
      <c r="T21" t="s">
        <v>621</v>
      </c>
      <c r="U21">
        <v>1535.7000000000003</v>
      </c>
      <c r="W21" t="s">
        <v>11</v>
      </c>
      <c r="X21">
        <v>857.95</v>
      </c>
    </row>
    <row r="22" spans="1:24">
      <c r="A22" s="180" t="s">
        <v>128</v>
      </c>
      <c r="B22" s="211">
        <v>-399378.15299999999</v>
      </c>
      <c r="C22" s="211">
        <v>-268754.95043199998</v>
      </c>
      <c r="D22" s="182">
        <v>0.48603087070000001</v>
      </c>
      <c r="E22" s="211">
        <v>-399378.15299999999</v>
      </c>
      <c r="F22" s="211">
        <v>-268754.95043199998</v>
      </c>
      <c r="G22" s="182">
        <v>0.48603087070000001</v>
      </c>
      <c r="H22" s="211">
        <v>-3155592.0178140001</v>
      </c>
      <c r="I22" s="211">
        <v>-3075729.352405</v>
      </c>
      <c r="J22" s="182">
        <v>2.59654398E-2</v>
      </c>
      <c r="T22" t="s">
        <v>627</v>
      </c>
      <c r="U22">
        <v>864.2</v>
      </c>
      <c r="W22" t="s">
        <v>632</v>
      </c>
      <c r="X22" t="s">
        <v>18</v>
      </c>
    </row>
    <row r="23" spans="1:24">
      <c r="A23" s="180" t="s">
        <v>99</v>
      </c>
      <c r="B23" s="211">
        <v>-136155.90100000001</v>
      </c>
      <c r="C23" s="211">
        <v>-137254.99799999999</v>
      </c>
      <c r="D23" s="182">
        <v>-8.0077011000000003E-3</v>
      </c>
      <c r="E23" s="211">
        <v>-136155.90100000001</v>
      </c>
      <c r="F23" s="211">
        <v>-137254.99799999999</v>
      </c>
      <c r="G23" s="182">
        <v>-8.0077011000000003E-3</v>
      </c>
      <c r="H23" s="211">
        <v>-1693741.425</v>
      </c>
      <c r="I23" s="211">
        <v>-1284409.311</v>
      </c>
      <c r="J23" s="182">
        <v>0.31869288899999998</v>
      </c>
      <c r="T23" t="s">
        <v>628</v>
      </c>
      <c r="U23" t="s">
        <v>18</v>
      </c>
      <c r="W23" t="s">
        <v>5</v>
      </c>
      <c r="X23">
        <v>3.6374999999999909</v>
      </c>
    </row>
    <row r="24" spans="1:24">
      <c r="A24" s="180" t="s">
        <v>129</v>
      </c>
      <c r="B24" s="211">
        <v>1482378.827</v>
      </c>
      <c r="C24" s="211">
        <v>246353.446</v>
      </c>
      <c r="D24" s="182">
        <v>5.0172847227000004</v>
      </c>
      <c r="E24" s="211">
        <v>1482378.827</v>
      </c>
      <c r="F24" s="211">
        <v>246353.446</v>
      </c>
      <c r="G24" s="182">
        <v>5.0172847227000004</v>
      </c>
      <c r="H24" s="211">
        <v>8098350.4299999997</v>
      </c>
      <c r="I24" s="211">
        <v>10008366.329</v>
      </c>
      <c r="J24" s="182">
        <v>-0.19084192529999999</v>
      </c>
      <c r="T24" t="s">
        <v>589</v>
      </c>
      <c r="U24">
        <v>11.39</v>
      </c>
      <c r="W24" t="s">
        <v>6</v>
      </c>
      <c r="X24">
        <v>80.952014999999847</v>
      </c>
    </row>
    <row r="25" spans="1:24">
      <c r="A25" s="183" t="s">
        <v>130</v>
      </c>
      <c r="B25" s="212">
        <v>22562361.592982002</v>
      </c>
      <c r="C25" s="212">
        <v>23296649.04555</v>
      </c>
      <c r="D25" s="185">
        <v>-3.1519015900000003E-2</v>
      </c>
      <c r="E25" s="212">
        <v>22562361.592982002</v>
      </c>
      <c r="F25" s="212">
        <v>23296649.04555</v>
      </c>
      <c r="G25" s="185">
        <v>-3.1519015900000003E-2</v>
      </c>
      <c r="H25" s="212">
        <v>248409981.86304</v>
      </c>
      <c r="I25" s="212">
        <v>254267342.88014299</v>
      </c>
      <c r="J25" s="185">
        <v>-2.3036230099999999E-2</v>
      </c>
      <c r="T25" t="s">
        <v>629</v>
      </c>
      <c r="U25" t="s">
        <v>18</v>
      </c>
      <c r="W25" t="s">
        <v>622</v>
      </c>
      <c r="X25">
        <v>2.13</v>
      </c>
    </row>
    <row r="26" spans="1:24">
      <c r="T26" t="s">
        <v>5</v>
      </c>
      <c r="U26">
        <v>428.71499999999997</v>
      </c>
      <c r="W26" t="s">
        <v>623</v>
      </c>
      <c r="X26">
        <v>10.486999999999998</v>
      </c>
    </row>
    <row r="27" spans="1:24">
      <c r="T27" t="s">
        <v>6</v>
      </c>
      <c r="U27">
        <v>166.68214499999965</v>
      </c>
      <c r="W27" t="s">
        <v>624</v>
      </c>
      <c r="X27">
        <v>37.400000000000006</v>
      </c>
    </row>
    <row r="28" spans="1:24">
      <c r="T28" t="s">
        <v>630</v>
      </c>
      <c r="U28">
        <v>3.6960000000000002</v>
      </c>
      <c r="W28" t="s">
        <v>625</v>
      </c>
      <c r="X28">
        <v>37.400000000000006</v>
      </c>
    </row>
    <row r="29" spans="1:24">
      <c r="T29" t="s">
        <v>631</v>
      </c>
      <c r="U29" t="s">
        <v>18</v>
      </c>
      <c r="W29" t="s">
        <v>15</v>
      </c>
      <c r="X29">
        <v>2243.1565149999997</v>
      </c>
    </row>
    <row r="30" spans="1:24">
      <c r="T30" t="s">
        <v>15</v>
      </c>
      <c r="U30">
        <v>3012.4031449999998</v>
      </c>
    </row>
    <row r="31" spans="1:24">
      <c r="A31" s="105" t="s">
        <v>56</v>
      </c>
      <c r="B31" s="167"/>
      <c r="C31" s="167"/>
      <c r="D31" s="167"/>
      <c r="E31" s="168"/>
      <c r="F31" s="168"/>
    </row>
    <row r="32" spans="1:24">
      <c r="A32" s="106"/>
      <c r="B32" s="89" t="s">
        <v>57</v>
      </c>
      <c r="C32" s="89" t="s">
        <v>14</v>
      </c>
      <c r="D32" s="107"/>
      <c r="E32" s="172"/>
      <c r="F32" s="173" t="s">
        <v>14</v>
      </c>
    </row>
    <row r="33" spans="1:6">
      <c r="A33" s="133" t="s">
        <v>82</v>
      </c>
      <c r="B33" s="129">
        <f t="shared" ref="B33:B44" si="0">VLOOKUP(A33,L$8:M$22,2,FALSE)</f>
        <v>3328.8900000000003</v>
      </c>
      <c r="C33" s="109">
        <f>ROUND(B33/$B$45*100,1)</f>
        <v>3.2</v>
      </c>
      <c r="D33" s="107"/>
      <c r="E33" s="170" t="s">
        <v>16</v>
      </c>
      <c r="F33" s="171">
        <f>SUM(C33:C38)</f>
        <v>47.999999999999993</v>
      </c>
    </row>
    <row r="34" spans="1:6">
      <c r="A34" s="108" t="s">
        <v>3</v>
      </c>
      <c r="B34" s="129">
        <f t="shared" si="0"/>
        <v>7117.29</v>
      </c>
      <c r="C34" s="109">
        <f>ROUND(B34/$B$45*100,1)</f>
        <v>6.8</v>
      </c>
      <c r="D34" s="107"/>
      <c r="E34" s="174" t="s">
        <v>17</v>
      </c>
      <c r="F34" s="175">
        <f>SUM(C39:C44)</f>
        <v>52</v>
      </c>
    </row>
    <row r="35" spans="1:6">
      <c r="A35" s="108" t="s">
        <v>4</v>
      </c>
      <c r="B35" s="129">
        <f t="shared" si="0"/>
        <v>9215.0449999999983</v>
      </c>
      <c r="C35" s="109">
        <f>ROUND(B35/$B$45*100,1)</f>
        <v>8.8000000000000007</v>
      </c>
      <c r="D35" s="107"/>
      <c r="E35" s="168"/>
      <c r="F35" s="168"/>
    </row>
    <row r="36" spans="1:6">
      <c r="A36" s="108" t="s">
        <v>11</v>
      </c>
      <c r="B36" s="129">
        <f t="shared" si="0"/>
        <v>24561.86</v>
      </c>
      <c r="C36" s="109">
        <f>ROUND(B36/$B$45*100,1)</f>
        <v>23.4</v>
      </c>
      <c r="D36" s="107"/>
      <c r="E36" s="168"/>
      <c r="F36" s="168"/>
    </row>
    <row r="37" spans="1:6">
      <c r="A37" s="108" t="s">
        <v>9</v>
      </c>
      <c r="B37" s="129">
        <f t="shared" si="0"/>
        <v>5677.7831999999999</v>
      </c>
      <c r="C37" s="109">
        <f>100-SUM(C33:C36,C38:C44)</f>
        <v>5.3999999999999915</v>
      </c>
      <c r="D37" s="107"/>
      <c r="E37" s="168"/>
      <c r="F37" s="168"/>
    </row>
    <row r="38" spans="1:6">
      <c r="A38" s="108" t="s">
        <v>71</v>
      </c>
      <c r="B38" s="129">
        <f t="shared" si="0"/>
        <v>451.1275</v>
      </c>
      <c r="C38" s="109">
        <f t="shared" ref="C38:C44" si="1">ROUND(B38/$B$45*100,1)</f>
        <v>0.4</v>
      </c>
      <c r="D38" s="107"/>
      <c r="E38" s="168"/>
      <c r="F38" s="168"/>
    </row>
    <row r="39" spans="1:6">
      <c r="A39" s="108" t="s">
        <v>70</v>
      </c>
      <c r="B39" s="129">
        <f t="shared" si="0"/>
        <v>121.7915</v>
      </c>
      <c r="C39" s="109">
        <f t="shared" si="1"/>
        <v>0.1</v>
      </c>
      <c r="D39" s="107"/>
      <c r="E39" s="168"/>
      <c r="F39" s="168"/>
    </row>
    <row r="40" spans="1:6">
      <c r="A40" s="108" t="s">
        <v>5</v>
      </c>
      <c r="B40" s="129">
        <f t="shared" si="0"/>
        <v>25309.529000000002</v>
      </c>
      <c r="C40" s="109">
        <f t="shared" si="1"/>
        <v>24.1</v>
      </c>
      <c r="D40" s="107"/>
      <c r="E40" s="168"/>
      <c r="F40" s="168"/>
    </row>
    <row r="41" spans="1:6">
      <c r="A41" s="108" t="s">
        <v>2</v>
      </c>
      <c r="B41" s="129">
        <f t="shared" si="0"/>
        <v>17085.15323</v>
      </c>
      <c r="C41" s="109">
        <f t="shared" si="1"/>
        <v>16.3</v>
      </c>
      <c r="D41" s="107"/>
      <c r="E41" s="168"/>
      <c r="F41" s="168"/>
    </row>
    <row r="42" spans="1:6">
      <c r="A42" s="108" t="s">
        <v>6</v>
      </c>
      <c r="B42" s="129">
        <f t="shared" si="0"/>
        <v>8680.4017200001254</v>
      </c>
      <c r="C42" s="109">
        <f t="shared" si="1"/>
        <v>8.3000000000000007</v>
      </c>
      <c r="D42" s="107"/>
      <c r="E42" s="168"/>
      <c r="F42" s="168"/>
    </row>
    <row r="43" spans="1:6">
      <c r="A43" s="108" t="s">
        <v>7</v>
      </c>
      <c r="B43" s="129">
        <f t="shared" si="0"/>
        <v>2304.0129999999999</v>
      </c>
      <c r="C43" s="109">
        <f t="shared" si="1"/>
        <v>2.2000000000000002</v>
      </c>
      <c r="D43" s="107"/>
      <c r="E43" s="168"/>
      <c r="F43" s="168"/>
    </row>
    <row r="44" spans="1:6">
      <c r="A44" s="108" t="s">
        <v>8</v>
      </c>
      <c r="B44" s="129">
        <f t="shared" si="0"/>
        <v>1025.211</v>
      </c>
      <c r="C44" s="109">
        <f t="shared" si="1"/>
        <v>1</v>
      </c>
      <c r="D44" s="107"/>
      <c r="E44" s="168"/>
      <c r="F44" s="168"/>
    </row>
    <row r="45" spans="1:6">
      <c r="A45" s="110" t="s">
        <v>15</v>
      </c>
      <c r="B45" s="130">
        <f>SUM(B33:B44)</f>
        <v>104878.09515000012</v>
      </c>
      <c r="C45" s="111">
        <f>SUM(C33:C44)</f>
        <v>99.999999999999986</v>
      </c>
      <c r="D45" s="107" t="str">
        <f>CONCATENATE(TEXT(B45,"#.##0")," MW")</f>
        <v>104.878 MW</v>
      </c>
      <c r="E45" s="168"/>
      <c r="F45" s="168"/>
    </row>
    <row r="48" spans="1:6">
      <c r="A48" s="105" t="s">
        <v>59</v>
      </c>
      <c r="B48" s="167"/>
      <c r="C48" s="167"/>
      <c r="D48" s="167"/>
      <c r="E48" s="168"/>
      <c r="F48" s="168"/>
    </row>
    <row r="49" spans="1:10">
      <c r="A49" s="106"/>
      <c r="B49" s="89" t="s">
        <v>0</v>
      </c>
      <c r="C49" s="89" t="s">
        <v>14</v>
      </c>
      <c r="D49" s="107"/>
      <c r="E49" s="172"/>
      <c r="F49" s="173" t="s">
        <v>14</v>
      </c>
    </row>
    <row r="50" spans="1:10">
      <c r="A50" s="133" t="s">
        <v>82</v>
      </c>
      <c r="B50" s="176">
        <f t="shared" ref="B50:B61" si="2">VLOOKUP(A33,A$8:B$22,2,FALSE)/1000</f>
        <v>233.77888705200002</v>
      </c>
      <c r="C50" s="109">
        <f>ROUND(B50/$B$62*100,1)</f>
        <v>1.1000000000000001</v>
      </c>
      <c r="D50" s="107"/>
      <c r="E50" s="170" t="s">
        <v>16</v>
      </c>
      <c r="F50" s="171">
        <f>SUM(C50:C55)</f>
        <v>56.654834479408578</v>
      </c>
      <c r="J50" s="44"/>
    </row>
    <row r="51" spans="1:10">
      <c r="A51" s="108" t="s">
        <v>3</v>
      </c>
      <c r="B51" s="176">
        <f t="shared" si="2"/>
        <v>5289.2272160000002</v>
      </c>
      <c r="C51" s="109">
        <f>ROUND(B51/$B$62*100,1)</f>
        <v>24.5</v>
      </c>
      <c r="D51" s="131"/>
      <c r="E51" s="174" t="s">
        <v>17</v>
      </c>
      <c r="F51" s="175">
        <f>SUM(C56:C61)</f>
        <v>43.345165520591415</v>
      </c>
      <c r="J51" s="44"/>
    </row>
    <row r="52" spans="1:10">
      <c r="A52" s="108" t="s">
        <v>4</v>
      </c>
      <c r="B52" s="176">
        <f t="shared" si="2"/>
        <v>869.07908900000007</v>
      </c>
      <c r="C52" s="109">
        <f>ROUND(B52/$B$62*100,1)</f>
        <v>4</v>
      </c>
      <c r="D52" s="131"/>
      <c r="E52" s="168"/>
      <c r="F52" s="168"/>
      <c r="J52" s="44"/>
    </row>
    <row r="53" spans="1:10">
      <c r="A53" s="108" t="s">
        <v>11</v>
      </c>
      <c r="B53" s="176">
        <f t="shared" si="2"/>
        <v>3272.2781949999999</v>
      </c>
      <c r="C53" s="109">
        <f>ROUND(B53/$B$62*100,1)</f>
        <v>15.1</v>
      </c>
      <c r="D53" s="131"/>
      <c r="E53" s="168"/>
      <c r="F53" s="168"/>
      <c r="J53" s="44"/>
    </row>
    <row r="54" spans="1:10">
      <c r="A54" s="108" t="s">
        <v>9</v>
      </c>
      <c r="B54" s="176">
        <f t="shared" si="2"/>
        <v>2435.4429239999999</v>
      </c>
      <c r="C54" s="109">
        <f>100-SUM(C50:C53,C55:C61)</f>
        <v>11.254834479408572</v>
      </c>
      <c r="D54" s="131"/>
      <c r="E54" s="168"/>
      <c r="F54" s="169"/>
      <c r="J54" s="44"/>
    </row>
    <row r="55" spans="1:10">
      <c r="A55" s="108" t="s">
        <v>71</v>
      </c>
      <c r="B55" s="176">
        <f t="shared" si="2"/>
        <v>157.34789999999998</v>
      </c>
      <c r="C55" s="109">
        <f t="shared" ref="C55:C60" si="3">ROUND(B55/$B$62*100,1)</f>
        <v>0.7</v>
      </c>
      <c r="D55" s="131"/>
      <c r="E55" s="168"/>
      <c r="F55" s="168"/>
      <c r="J55" s="44"/>
    </row>
    <row r="56" spans="1:10">
      <c r="A56" s="108" t="s">
        <v>70</v>
      </c>
      <c r="B56" s="176">
        <f t="shared" si="2"/>
        <v>55.184336000000002</v>
      </c>
      <c r="C56" s="109">
        <f t="shared" si="3"/>
        <v>0.3</v>
      </c>
      <c r="D56" s="131"/>
      <c r="E56" s="168"/>
      <c r="F56" s="168"/>
      <c r="J56" s="44"/>
    </row>
    <row r="57" spans="1:10">
      <c r="A57" s="108" t="s">
        <v>5</v>
      </c>
      <c r="B57" s="176">
        <f t="shared" si="2"/>
        <v>4562.6744749999998</v>
      </c>
      <c r="C57" s="109">
        <f t="shared" si="3"/>
        <v>21.1</v>
      </c>
      <c r="D57" s="131"/>
      <c r="E57" s="168"/>
      <c r="F57" s="168"/>
      <c r="J57" s="44"/>
    </row>
    <row r="58" spans="1:10">
      <c r="A58" s="108" t="s">
        <v>2</v>
      </c>
      <c r="B58" s="176">
        <f t="shared" si="2"/>
        <v>3724.46863893</v>
      </c>
      <c r="C58" s="109">
        <f t="shared" si="3"/>
        <v>17.2</v>
      </c>
      <c r="D58" s="131"/>
      <c r="E58" s="168"/>
      <c r="F58" s="168"/>
      <c r="J58" s="44"/>
    </row>
    <row r="59" spans="1:10">
      <c r="A59" s="108" t="s">
        <v>6</v>
      </c>
      <c r="B59" s="176">
        <f t="shared" si="2"/>
        <v>596.07033300000001</v>
      </c>
      <c r="C59" s="109">
        <f t="shared" si="3"/>
        <v>2.8</v>
      </c>
      <c r="D59" s="131"/>
      <c r="E59" s="168"/>
      <c r="F59" s="168"/>
      <c r="J59" s="44"/>
    </row>
    <row r="60" spans="1:10">
      <c r="A60" s="108" t="s">
        <v>7</v>
      </c>
      <c r="B60" s="176">
        <f t="shared" si="2"/>
        <v>85.969313</v>
      </c>
      <c r="C60" s="109">
        <f t="shared" si="3"/>
        <v>0.4</v>
      </c>
      <c r="D60" s="131"/>
      <c r="E60" s="168"/>
      <c r="F60" s="168"/>
      <c r="J60" s="44"/>
    </row>
    <row r="61" spans="1:10">
      <c r="A61" s="108" t="s">
        <v>8</v>
      </c>
      <c r="B61" s="176">
        <f t="shared" si="2"/>
        <v>333.99551299999996</v>
      </c>
      <c r="C61" s="109">
        <f>B61/$B$62*100</f>
        <v>1.5451655205914157</v>
      </c>
      <c r="D61" s="131"/>
      <c r="E61" s="168"/>
      <c r="F61" s="168"/>
      <c r="J61" s="44"/>
    </row>
    <row r="62" spans="1:10">
      <c r="A62" s="110" t="s">
        <v>15</v>
      </c>
      <c r="B62" s="130">
        <f>SUM(B50:B61)</f>
        <v>21615.516819982004</v>
      </c>
      <c r="C62" s="111">
        <f>SUM(C50:C61)</f>
        <v>100</v>
      </c>
      <c r="D62" s="168"/>
      <c r="E62" s="168"/>
      <c r="F62" s="168"/>
    </row>
    <row r="66" spans="1:8">
      <c r="A66" s="177" t="s">
        <v>31</v>
      </c>
      <c r="B66" s="302" t="s">
        <v>639</v>
      </c>
      <c r="G66" s="177" t="s">
        <v>31</v>
      </c>
      <c r="H66" s="302" t="s">
        <v>127</v>
      </c>
    </row>
    <row r="67" spans="1:8">
      <c r="A67" s="177" t="s">
        <v>108</v>
      </c>
      <c r="B67" s="178" t="s">
        <v>111</v>
      </c>
      <c r="G67" s="177" t="s">
        <v>108</v>
      </c>
      <c r="H67" s="178" t="s">
        <v>111</v>
      </c>
    </row>
    <row r="68" spans="1:8">
      <c r="A68" s="177" t="s">
        <v>112</v>
      </c>
      <c r="B68" s="179"/>
      <c r="G68" s="177" t="s">
        <v>113</v>
      </c>
      <c r="H68" s="179"/>
    </row>
    <row r="69" spans="1:8">
      <c r="A69" s="180" t="s">
        <v>2</v>
      </c>
      <c r="B69" s="181">
        <v>108.457190844</v>
      </c>
      <c r="G69" s="180" t="s">
        <v>2</v>
      </c>
      <c r="H69" s="181">
        <v>171.761425718</v>
      </c>
    </row>
    <row r="70" spans="1:8">
      <c r="A70" s="180" t="s">
        <v>82</v>
      </c>
      <c r="B70" s="181">
        <v>18.483632155999999</v>
      </c>
      <c r="G70" s="180" t="s">
        <v>82</v>
      </c>
      <c r="H70" s="181">
        <v>11.144527282</v>
      </c>
    </row>
    <row r="71" spans="1:8">
      <c r="A71" s="180" t="s">
        <v>3</v>
      </c>
      <c r="B71" s="181">
        <v>167.84559999999999</v>
      </c>
      <c r="G71" s="180" t="s">
        <v>3</v>
      </c>
      <c r="H71" s="181">
        <v>145.826773</v>
      </c>
    </row>
    <row r="72" spans="1:8">
      <c r="A72" s="180" t="s">
        <v>4</v>
      </c>
      <c r="B72" s="181">
        <v>28.905434</v>
      </c>
      <c r="G72" s="180" t="s">
        <v>4</v>
      </c>
      <c r="H72" s="181">
        <v>36.112304999999999</v>
      </c>
    </row>
    <row r="73" spans="1:8">
      <c r="A73" s="180" t="s">
        <v>97</v>
      </c>
      <c r="B73" s="181">
        <v>0</v>
      </c>
      <c r="G73" s="180" t="s">
        <v>97</v>
      </c>
      <c r="H73" s="181">
        <v>0</v>
      </c>
    </row>
    <row r="74" spans="1:8">
      <c r="A74" s="180" t="s">
        <v>11</v>
      </c>
      <c r="B74" s="181">
        <v>67.972262000000001</v>
      </c>
      <c r="G74" s="180" t="s">
        <v>11</v>
      </c>
      <c r="H74" s="181">
        <v>35.756722000000003</v>
      </c>
    </row>
    <row r="75" spans="1:8">
      <c r="A75" s="180" t="s">
        <v>5</v>
      </c>
      <c r="B75" s="181">
        <v>342.42979700000001</v>
      </c>
      <c r="G75" s="180" t="s">
        <v>5</v>
      </c>
      <c r="H75" s="181">
        <v>326.92698000000001</v>
      </c>
    </row>
    <row r="76" spans="1:8">
      <c r="A76" s="180" t="s">
        <v>6</v>
      </c>
      <c r="B76" s="181">
        <v>10.752181</v>
      </c>
      <c r="G76" s="180" t="s">
        <v>6</v>
      </c>
      <c r="H76" s="181">
        <v>19.805879000000001</v>
      </c>
    </row>
    <row r="77" spans="1:8">
      <c r="A77" s="180" t="s">
        <v>7</v>
      </c>
      <c r="B77" s="181">
        <v>0.48358000000000001</v>
      </c>
      <c r="G77" s="180" t="s">
        <v>7</v>
      </c>
      <c r="H77" s="181">
        <v>11.256307</v>
      </c>
    </row>
    <row r="78" spans="1:8">
      <c r="A78" s="180" t="s">
        <v>8</v>
      </c>
      <c r="B78" s="181">
        <v>10.794619000000001</v>
      </c>
      <c r="G78" s="180" t="s">
        <v>8</v>
      </c>
      <c r="H78" s="181">
        <v>8.0477620000000005</v>
      </c>
    </row>
    <row r="79" spans="1:8">
      <c r="A79" s="180" t="s">
        <v>9</v>
      </c>
      <c r="B79" s="181">
        <v>78.868454</v>
      </c>
      <c r="G79" s="180" t="s">
        <v>9</v>
      </c>
      <c r="H79" s="181">
        <v>79.388705999999999</v>
      </c>
    </row>
    <row r="80" spans="1:8">
      <c r="A80" s="180" t="s">
        <v>70</v>
      </c>
      <c r="B80" s="181">
        <v>1.530338</v>
      </c>
      <c r="G80" s="180" t="s">
        <v>70</v>
      </c>
      <c r="H80" s="181">
        <v>2.128638</v>
      </c>
    </row>
    <row r="81" spans="1:11">
      <c r="A81" s="180" t="s">
        <v>71</v>
      </c>
      <c r="B81" s="181">
        <v>5.5143430000000002</v>
      </c>
      <c r="G81" s="180" t="s">
        <v>71</v>
      </c>
      <c r="H81" s="181">
        <v>7.1086039999999997</v>
      </c>
    </row>
    <row r="82" spans="1:11">
      <c r="A82" s="183" t="s">
        <v>10</v>
      </c>
      <c r="B82" s="184">
        <v>842.03743099999997</v>
      </c>
      <c r="G82" s="183" t="s">
        <v>10</v>
      </c>
      <c r="H82" s="184">
        <v>855.26462900000001</v>
      </c>
    </row>
    <row r="83" spans="1:11">
      <c r="A83" s="180" t="s">
        <v>128</v>
      </c>
      <c r="B83" s="181">
        <v>-16.011071000000001</v>
      </c>
      <c r="G83" s="180" t="s">
        <v>128</v>
      </c>
      <c r="H83" s="181">
        <v>-16.683171999999999</v>
      </c>
    </row>
    <row r="84" spans="1:11">
      <c r="A84" s="180" t="s">
        <v>99</v>
      </c>
      <c r="B84" s="181">
        <v>-4.303153</v>
      </c>
      <c r="G84" s="180" t="s">
        <v>99</v>
      </c>
      <c r="H84" s="181">
        <v>-2.1485099999999999</v>
      </c>
    </row>
    <row r="85" spans="1:11">
      <c r="A85" s="180" t="s">
        <v>129</v>
      </c>
      <c r="B85" s="181">
        <v>-18.034852000000001</v>
      </c>
      <c r="G85" s="180" t="s">
        <v>129</v>
      </c>
      <c r="H85" s="181">
        <v>-47.434305999999999</v>
      </c>
    </row>
    <row r="86" spans="1:11">
      <c r="A86" s="183" t="s">
        <v>130</v>
      </c>
      <c r="B86" s="184">
        <v>803.688355</v>
      </c>
      <c r="G86" s="183" t="s">
        <v>130</v>
      </c>
      <c r="H86" s="184">
        <v>788.99864100000002</v>
      </c>
    </row>
    <row r="91" spans="1:11">
      <c r="B91" s="191" t="str">
        <f>"Mes " &amp;B66</f>
        <v>Mes 20/01/2020</v>
      </c>
      <c r="H91" s="191" t="str">
        <f>"Histórico " &amp;H66</f>
        <v>Histórico 20/03/2018</v>
      </c>
    </row>
    <row r="92" spans="1:11">
      <c r="A92" s="151" t="str">
        <f>"Estructura de generacion mensual de energía eléctrica peninsular " &amp; B66</f>
        <v>Estructura de generacion mensual de energía eléctrica peninsular 20/01/2020</v>
      </c>
      <c r="B92" s="167"/>
      <c r="C92" s="167"/>
      <c r="D92" s="167"/>
      <c r="E92" s="190" t="str">
        <f>CONCATENATE("Mes",CHAR(13),MID(A92,66,10))</f>
        <v>Mes_x000D_20/01/2020</v>
      </c>
      <c r="G92" s="151" t="str">
        <f>"Estructura de generacion mensual de energía eléctrica peninsular " &amp; H66</f>
        <v>Estructura de generacion mensual de energía eléctrica peninsular 20/03/2018</v>
      </c>
      <c r="H92" s="167"/>
      <c r="I92" s="167"/>
      <c r="J92" s="167"/>
      <c r="K92" s="167"/>
    </row>
    <row r="93" spans="1:11">
      <c r="A93" s="106"/>
      <c r="B93" s="89" t="s">
        <v>14</v>
      </c>
      <c r="C93" s="107"/>
      <c r="G93" s="106"/>
      <c r="H93" s="89" t="s">
        <v>14</v>
      </c>
      <c r="I93" s="107"/>
    </row>
    <row r="94" spans="1:11">
      <c r="A94" s="108" t="s">
        <v>82</v>
      </c>
      <c r="B94" s="189">
        <f>ROUND(VLOOKUP(A94,A$69:B$84,2,FALSE)/VLOOKUP("Generación",A$69:B$84,2,FALSE)*100,1)</f>
        <v>2.2000000000000002</v>
      </c>
      <c r="C94" s="107"/>
      <c r="G94" s="108" t="s">
        <v>82</v>
      </c>
      <c r="H94" s="189">
        <f>ROUND(VLOOKUP(G94,G$69:H$84,2,FALSE)/VLOOKUP("Generación",G$69:H$84,2,FALSE)*100,1)</f>
        <v>1.3</v>
      </c>
      <c r="I94" s="107"/>
    </row>
    <row r="95" spans="1:11">
      <c r="A95" s="108" t="s">
        <v>3</v>
      </c>
      <c r="B95" s="189">
        <f>ROUND(VLOOKUP(A95,A$69:B$84,2,FALSE)/VLOOKUP("Generación",A$69:B$84,2,FALSE)*100,1)</f>
        <v>19.899999999999999</v>
      </c>
      <c r="C95" s="107"/>
      <c r="G95" s="108" t="s">
        <v>3</v>
      </c>
      <c r="H95" s="189">
        <f>ROUND(VLOOKUP(G95,G$69:H$84,2,FALSE)/VLOOKUP("Generación",G$69:H$84,2,FALSE)*100,1)</f>
        <v>17.100000000000001</v>
      </c>
      <c r="I95" s="107"/>
    </row>
    <row r="96" spans="1:11">
      <c r="A96" s="108" t="s">
        <v>4</v>
      </c>
      <c r="B96" s="189">
        <f>ROUND(VLOOKUP(A96,A$69:B$84,2,FALSE)/VLOOKUP("Generación",A$69:B$84,2,FALSE)*100,1)</f>
        <v>3.4</v>
      </c>
      <c r="C96" s="107"/>
      <c r="D96" s="168"/>
      <c r="E96" s="168"/>
      <c r="G96" s="108" t="s">
        <v>4</v>
      </c>
      <c r="H96" s="189">
        <f>ROUND(VLOOKUP(G96,G$69:H$84,2,FALSE)/VLOOKUP("Generación",G$69:H$84,2,FALSE)*100,1)</f>
        <v>4.2</v>
      </c>
      <c r="I96" s="107"/>
      <c r="J96" s="168"/>
      <c r="K96" s="168"/>
    </row>
    <row r="97" spans="1:11">
      <c r="A97" s="108" t="s">
        <v>11</v>
      </c>
      <c r="B97" s="189">
        <f>ROUND(VLOOKUP(A97,A$69:B$84,2,FALSE)/VLOOKUP("Generación",A$69:B$84,2,FALSE)*100,1)</f>
        <v>8.1</v>
      </c>
      <c r="C97" s="107"/>
      <c r="D97" s="168"/>
      <c r="E97" s="168"/>
      <c r="G97" s="108" t="s">
        <v>11</v>
      </c>
      <c r="H97" s="189">
        <f>ROUND(VLOOKUP(G97,G$69:H$84,2,FALSE)/VLOOKUP("Generación",G$69:H$84,2,FALSE)*100,1)</f>
        <v>4.2</v>
      </c>
      <c r="I97" s="107"/>
      <c r="J97" s="168"/>
      <c r="K97" s="168"/>
    </row>
    <row r="98" spans="1:11">
      <c r="A98" s="108" t="s">
        <v>9</v>
      </c>
      <c r="B98" s="189">
        <f>100-SUM(B94:B97,B99:B105)</f>
        <v>9.2000000000000028</v>
      </c>
      <c r="C98" s="107"/>
      <c r="D98" s="107"/>
      <c r="E98" s="107"/>
      <c r="G98" s="108" t="s">
        <v>9</v>
      </c>
      <c r="H98" s="189">
        <f>100-SUM(H94:H97,H99:H105)</f>
        <v>9.4000000000000057</v>
      </c>
      <c r="I98" s="107"/>
      <c r="J98" s="107"/>
      <c r="K98" s="107"/>
    </row>
    <row r="99" spans="1:11">
      <c r="A99" s="108" t="s">
        <v>71</v>
      </c>
      <c r="B99" s="189">
        <f t="shared" ref="B99:B105" si="4">ROUND(VLOOKUP(A99,A$69:B$84,2,FALSE)/VLOOKUP("Generación",A$69:B$84,2,FALSE)*100,1)</f>
        <v>0.7</v>
      </c>
      <c r="C99" s="107"/>
      <c r="D99" s="107"/>
      <c r="E99" s="107"/>
      <c r="G99" s="108" t="s">
        <v>71</v>
      </c>
      <c r="H99" s="189">
        <f t="shared" ref="H99:H105" si="5">ROUND(VLOOKUP(G99,G$69:H$84,2,FALSE)/VLOOKUP("Generación",G$69:H$84,2,FALSE)*100,1)</f>
        <v>0.8</v>
      </c>
      <c r="I99" s="107"/>
      <c r="J99" s="107"/>
      <c r="K99" s="107"/>
    </row>
    <row r="100" spans="1:11">
      <c r="A100" s="108" t="s">
        <v>70</v>
      </c>
      <c r="B100" s="189">
        <f t="shared" si="4"/>
        <v>0.2</v>
      </c>
      <c r="C100" s="107"/>
      <c r="D100" s="107"/>
      <c r="E100" s="107"/>
      <c r="G100" s="108" t="s">
        <v>70</v>
      </c>
      <c r="H100" s="189">
        <f t="shared" si="5"/>
        <v>0.2</v>
      </c>
      <c r="I100" s="107"/>
      <c r="J100" s="107"/>
      <c r="K100" s="107"/>
    </row>
    <row r="101" spans="1:11">
      <c r="A101" s="108" t="s">
        <v>5</v>
      </c>
      <c r="B101" s="189">
        <f t="shared" si="4"/>
        <v>40.700000000000003</v>
      </c>
      <c r="C101" s="107"/>
      <c r="D101" s="107"/>
      <c r="E101" s="107"/>
      <c r="G101" s="108" t="s">
        <v>5</v>
      </c>
      <c r="H101" s="189">
        <f t="shared" si="5"/>
        <v>38.200000000000003</v>
      </c>
      <c r="I101" s="107"/>
      <c r="J101" s="107"/>
      <c r="K101" s="107"/>
    </row>
    <row r="102" spans="1:11">
      <c r="A102" s="108" t="s">
        <v>2</v>
      </c>
      <c r="B102" s="189">
        <f t="shared" si="4"/>
        <v>12.9</v>
      </c>
      <c r="C102" s="107"/>
      <c r="D102" s="107"/>
      <c r="E102" s="107"/>
      <c r="G102" s="108" t="s">
        <v>2</v>
      </c>
      <c r="H102" s="189">
        <f t="shared" si="5"/>
        <v>20.100000000000001</v>
      </c>
      <c r="I102" s="107"/>
      <c r="J102" s="107"/>
      <c r="K102" s="107"/>
    </row>
    <row r="103" spans="1:11">
      <c r="A103" s="108" t="s">
        <v>6</v>
      </c>
      <c r="B103" s="189">
        <f t="shared" si="4"/>
        <v>1.3</v>
      </c>
      <c r="C103" s="107"/>
      <c r="D103" s="107"/>
      <c r="E103" s="107"/>
      <c r="G103" s="108" t="s">
        <v>6</v>
      </c>
      <c r="H103" s="189">
        <f t="shared" si="5"/>
        <v>2.2999999999999998</v>
      </c>
      <c r="I103" s="107"/>
      <c r="J103" s="107"/>
      <c r="K103" s="107"/>
    </row>
    <row r="104" spans="1:11">
      <c r="A104" s="108" t="s">
        <v>7</v>
      </c>
      <c r="B104" s="189">
        <f t="shared" si="4"/>
        <v>0.1</v>
      </c>
      <c r="C104" s="107"/>
      <c r="D104" s="107"/>
      <c r="E104" s="107"/>
      <c r="G104" s="108" t="s">
        <v>7</v>
      </c>
      <c r="H104" s="189">
        <f t="shared" si="5"/>
        <v>1.3</v>
      </c>
      <c r="I104" s="107"/>
      <c r="J104" s="107"/>
      <c r="K104" s="107"/>
    </row>
    <row r="105" spans="1:11">
      <c r="A105" s="108" t="s">
        <v>8</v>
      </c>
      <c r="B105" s="189">
        <f t="shared" si="4"/>
        <v>1.3</v>
      </c>
      <c r="C105" s="167"/>
      <c r="D105" s="167"/>
      <c r="E105" s="167"/>
      <c r="G105" s="108" t="s">
        <v>8</v>
      </c>
      <c r="H105" s="189">
        <f t="shared" si="5"/>
        <v>0.9</v>
      </c>
      <c r="I105" s="168"/>
      <c r="J105" s="168"/>
      <c r="K105" s="168"/>
    </row>
    <row r="106" spans="1:11">
      <c r="A106" s="110" t="s">
        <v>15</v>
      </c>
      <c r="B106" s="111">
        <f>SUM(B94:B105)</f>
        <v>100</v>
      </c>
      <c r="C106" s="167"/>
      <c r="D106" s="167"/>
      <c r="E106" s="167"/>
      <c r="G106" s="110" t="s">
        <v>15</v>
      </c>
      <c r="H106" s="111">
        <f>SUM(H94:H105)</f>
        <v>100</v>
      </c>
      <c r="I106" s="168"/>
      <c r="J106" s="168"/>
      <c r="K106" s="168"/>
    </row>
    <row r="108" spans="1:11">
      <c r="A108" s="172"/>
      <c r="B108" s="173" t="s">
        <v>14</v>
      </c>
      <c r="G108" s="172"/>
      <c r="H108" s="173" t="s">
        <v>14</v>
      </c>
    </row>
    <row r="109" spans="1:11">
      <c r="A109" s="170" t="s">
        <v>16</v>
      </c>
      <c r="B109" s="171">
        <f>SUM(B94:B99)</f>
        <v>43.5</v>
      </c>
      <c r="G109" s="170" t="s">
        <v>16</v>
      </c>
      <c r="H109" s="171">
        <f>SUM(H94:H99)</f>
        <v>37</v>
      </c>
    </row>
    <row r="110" spans="1:11">
      <c r="A110" s="174" t="s">
        <v>17</v>
      </c>
      <c r="B110" s="175">
        <f>SUM(B100:B105)</f>
        <v>56.5</v>
      </c>
      <c r="G110" s="174" t="s">
        <v>17</v>
      </c>
      <c r="H110" s="175">
        <f>SUM(H100:H105)</f>
        <v>63</v>
      </c>
    </row>
    <row r="114" spans="1:26">
      <c r="C114">
        <v>1</v>
      </c>
      <c r="D114">
        <v>2</v>
      </c>
      <c r="E114">
        <v>3</v>
      </c>
      <c r="F114">
        <v>4</v>
      </c>
      <c r="G114">
        <v>5</v>
      </c>
      <c r="H114">
        <v>6</v>
      </c>
      <c r="I114">
        <v>7</v>
      </c>
      <c r="J114">
        <v>8</v>
      </c>
      <c r="K114">
        <v>9</v>
      </c>
      <c r="L114">
        <v>10</v>
      </c>
      <c r="M114">
        <v>11</v>
      </c>
      <c r="N114">
        <v>12</v>
      </c>
      <c r="O114">
        <v>1</v>
      </c>
      <c r="P114">
        <v>2</v>
      </c>
      <c r="Q114">
        <v>3</v>
      </c>
      <c r="R114">
        <v>4</v>
      </c>
      <c r="S114">
        <v>5</v>
      </c>
      <c r="T114">
        <v>6</v>
      </c>
      <c r="U114">
        <v>7</v>
      </c>
      <c r="V114">
        <v>8</v>
      </c>
      <c r="W114">
        <v>9</v>
      </c>
      <c r="X114">
        <v>10</v>
      </c>
      <c r="Y114">
        <v>11</v>
      </c>
      <c r="Z114">
        <v>12</v>
      </c>
    </row>
    <row r="115" spans="1:26">
      <c r="A115" s="177" t="s">
        <v>107</v>
      </c>
      <c r="B115" s="327" t="s">
        <v>100</v>
      </c>
      <c r="C115" s="328"/>
      <c r="D115" s="328"/>
      <c r="E115" s="328"/>
      <c r="F115" s="328"/>
      <c r="G115" s="328"/>
      <c r="H115" s="328"/>
      <c r="I115" s="328"/>
      <c r="J115" s="328"/>
      <c r="K115" s="328"/>
      <c r="L115" s="328"/>
      <c r="M115" s="328"/>
      <c r="N115" s="328"/>
      <c r="O115" s="328"/>
      <c r="P115" s="328"/>
      <c r="Q115" s="328"/>
      <c r="R115" s="328"/>
      <c r="S115" s="328"/>
      <c r="T115" s="328"/>
      <c r="U115" s="328"/>
      <c r="V115" s="328"/>
      <c r="W115" s="328"/>
      <c r="X115" s="328"/>
      <c r="Y115" s="328"/>
      <c r="Z115" s="328"/>
    </row>
    <row r="116" spans="1:26">
      <c r="A116" s="177" t="s">
        <v>108</v>
      </c>
      <c r="B116" s="334" t="s">
        <v>111</v>
      </c>
      <c r="C116" s="335"/>
      <c r="D116" s="335"/>
      <c r="E116" s="335"/>
      <c r="F116" s="335"/>
      <c r="G116" s="335"/>
      <c r="H116" s="335"/>
      <c r="I116" s="335"/>
      <c r="J116" s="335"/>
      <c r="K116" s="335"/>
      <c r="L116" s="335"/>
      <c r="M116" s="335"/>
      <c r="N116" s="335"/>
      <c r="O116" s="335"/>
      <c r="P116" s="335"/>
      <c r="Q116" s="335"/>
      <c r="R116" s="335"/>
      <c r="S116" s="335"/>
      <c r="T116" s="335"/>
      <c r="U116" s="335"/>
      <c r="V116" s="335"/>
      <c r="W116" s="335"/>
      <c r="X116" s="335"/>
      <c r="Y116" s="335"/>
      <c r="Z116" s="335"/>
    </row>
    <row r="117" spans="1:26">
      <c r="A117" s="186" t="s">
        <v>30</v>
      </c>
      <c r="B117" s="302" t="s">
        <v>114</v>
      </c>
      <c r="C117" s="302" t="s">
        <v>87</v>
      </c>
      <c r="D117" s="302" t="s">
        <v>126</v>
      </c>
      <c r="E117" s="302" t="s">
        <v>125</v>
      </c>
      <c r="F117" s="302" t="s">
        <v>131</v>
      </c>
      <c r="G117" s="302" t="s">
        <v>132</v>
      </c>
      <c r="H117" s="302" t="s">
        <v>133</v>
      </c>
      <c r="I117" s="302" t="s">
        <v>134</v>
      </c>
      <c r="J117" s="302" t="s">
        <v>568</v>
      </c>
      <c r="K117" s="302" t="s">
        <v>569</v>
      </c>
      <c r="L117" s="302" t="s">
        <v>570</v>
      </c>
      <c r="M117" s="302" t="s">
        <v>571</v>
      </c>
      <c r="N117" s="302" t="s">
        <v>572</v>
      </c>
      <c r="O117" s="302" t="s">
        <v>573</v>
      </c>
      <c r="P117" s="302" t="s">
        <v>574</v>
      </c>
      <c r="Q117" s="302" t="s">
        <v>576</v>
      </c>
      <c r="R117" s="302" t="s">
        <v>577</v>
      </c>
      <c r="S117" s="302" t="s">
        <v>603</v>
      </c>
      <c r="T117" s="302" t="s">
        <v>610</v>
      </c>
      <c r="U117" s="302" t="s">
        <v>612</v>
      </c>
      <c r="V117" s="302" t="s">
        <v>614</v>
      </c>
      <c r="W117" s="302" t="s">
        <v>616</v>
      </c>
      <c r="X117" s="302" t="s">
        <v>617</v>
      </c>
      <c r="Y117" s="302" t="s">
        <v>619</v>
      </c>
      <c r="Z117" s="302" t="s">
        <v>635</v>
      </c>
    </row>
    <row r="118" spans="1:26">
      <c r="A118" s="177" t="s">
        <v>109</v>
      </c>
      <c r="B118" s="192"/>
      <c r="C118" s="192"/>
      <c r="D118" s="192"/>
      <c r="E118" s="192"/>
      <c r="F118" s="192"/>
      <c r="G118" s="192"/>
      <c r="H118" s="192"/>
      <c r="I118" s="192"/>
      <c r="J118" s="192"/>
      <c r="K118" s="192"/>
      <c r="L118" s="192"/>
      <c r="M118" s="192"/>
      <c r="N118" s="192"/>
      <c r="O118" s="192"/>
      <c r="P118" s="192"/>
      <c r="Q118" s="192"/>
      <c r="R118" s="192"/>
      <c r="S118" s="192"/>
      <c r="T118" s="192"/>
      <c r="U118" s="192"/>
      <c r="V118" s="192"/>
      <c r="W118" s="192"/>
      <c r="X118" s="192"/>
      <c r="Y118" s="192"/>
      <c r="Z118" s="192"/>
    </row>
    <row r="119" spans="1:26">
      <c r="A119" s="180" t="s">
        <v>2</v>
      </c>
      <c r="B119" s="181">
        <v>2194.602565786</v>
      </c>
      <c r="C119" s="181">
        <v>2388.8610043499998</v>
      </c>
      <c r="D119" s="181">
        <v>4402.1243845560002</v>
      </c>
      <c r="E119" s="181">
        <v>4718.1728802460002</v>
      </c>
      <c r="F119" s="181">
        <v>3522.8601173239999</v>
      </c>
      <c r="G119" s="181">
        <v>3717.7821305839998</v>
      </c>
      <c r="H119" s="181">
        <v>3027.0962775859998</v>
      </c>
      <c r="I119" s="181">
        <v>2105.289042892</v>
      </c>
      <c r="J119" s="181">
        <v>1926.556481762</v>
      </c>
      <c r="K119" s="181">
        <v>1462.4150283280001</v>
      </c>
      <c r="L119" s="181">
        <v>2161.7754838139999</v>
      </c>
      <c r="M119" s="181">
        <v>2486.4288326440001</v>
      </c>
      <c r="N119" s="181">
        <v>2126.922141256</v>
      </c>
      <c r="O119" s="181">
        <v>2483.1404345719998</v>
      </c>
      <c r="P119" s="181">
        <v>2132.151119952</v>
      </c>
      <c r="Q119" s="181">
        <v>1924.9576321879999</v>
      </c>
      <c r="R119" s="181">
        <v>1934.7271387759999</v>
      </c>
      <c r="S119" s="181">
        <v>1626.0940129099999</v>
      </c>
      <c r="T119" s="181">
        <v>1581.570384826</v>
      </c>
      <c r="U119" s="181">
        <v>1254.440733828</v>
      </c>
      <c r="V119" s="181">
        <v>1224.795245668</v>
      </c>
      <c r="W119" s="181">
        <v>1119.19830946</v>
      </c>
      <c r="X119" s="181">
        <v>2657.4414732999999</v>
      </c>
      <c r="Y119" s="181">
        <v>4626.2222297759999</v>
      </c>
      <c r="Z119" s="181">
        <v>3724.46863893</v>
      </c>
    </row>
    <row r="120" spans="1:26">
      <c r="A120" s="180" t="s">
        <v>82</v>
      </c>
      <c r="B120" s="181">
        <v>273.43649621399999</v>
      </c>
      <c r="C120" s="181">
        <v>180.62302364999999</v>
      </c>
      <c r="D120" s="181">
        <v>369.77771444400003</v>
      </c>
      <c r="E120" s="181">
        <v>345.63732475400002</v>
      </c>
      <c r="F120" s="181">
        <v>153.27436067599999</v>
      </c>
      <c r="G120" s="181">
        <v>58.722846416000003</v>
      </c>
      <c r="H120" s="181">
        <v>35.299306414</v>
      </c>
      <c r="I120" s="181">
        <v>59.999602107999998</v>
      </c>
      <c r="J120" s="181">
        <v>39.235246795999998</v>
      </c>
      <c r="K120" s="181">
        <v>206.75095075799999</v>
      </c>
      <c r="L120" s="181">
        <v>138.76057288800001</v>
      </c>
      <c r="M120" s="181">
        <v>132.478563576</v>
      </c>
      <c r="N120" s="181">
        <v>160.23613672600001</v>
      </c>
      <c r="O120" s="181">
        <v>184.627649926</v>
      </c>
      <c r="P120" s="181">
        <v>182.227465258</v>
      </c>
      <c r="Q120" s="181">
        <v>129.46685282000001</v>
      </c>
      <c r="R120" s="181">
        <v>124.92970631599999</v>
      </c>
      <c r="S120" s="181">
        <v>54.725804748000002</v>
      </c>
      <c r="T120" s="181">
        <v>24.305235333999999</v>
      </c>
      <c r="U120" s="181">
        <v>70.640000060000006</v>
      </c>
      <c r="V120" s="181">
        <v>104.26472390000001</v>
      </c>
      <c r="W120" s="181">
        <v>116.03424181</v>
      </c>
      <c r="X120" s="181">
        <v>172.10635217000001</v>
      </c>
      <c r="Y120" s="181">
        <v>318.75078227400002</v>
      </c>
      <c r="Z120" s="181">
        <v>233.77888705199999</v>
      </c>
    </row>
    <row r="121" spans="1:26">
      <c r="A121" s="180" t="s">
        <v>3</v>
      </c>
      <c r="B121" s="181">
        <v>5096.3252270000003</v>
      </c>
      <c r="C121" s="181">
        <v>4592.3205680000001</v>
      </c>
      <c r="D121" s="181">
        <v>4488.9170219999996</v>
      </c>
      <c r="E121" s="181">
        <v>3812.588835</v>
      </c>
      <c r="F121" s="181">
        <v>3728.6750010000001</v>
      </c>
      <c r="G121" s="181">
        <v>3591.591351</v>
      </c>
      <c r="H121" s="181">
        <v>4471.0236880000002</v>
      </c>
      <c r="I121" s="181">
        <v>5135.7248909999998</v>
      </c>
      <c r="J121" s="181">
        <v>5013.0349210000004</v>
      </c>
      <c r="K121" s="181">
        <v>5150.6718030000002</v>
      </c>
      <c r="L121" s="181">
        <v>3829.983448</v>
      </c>
      <c r="M121" s="181">
        <v>4286.7606750000004</v>
      </c>
      <c r="N121" s="181">
        <v>5041.3888260000003</v>
      </c>
      <c r="O121" s="181">
        <v>4766.7856579999998</v>
      </c>
      <c r="P121" s="181">
        <v>5274.7472820000003</v>
      </c>
      <c r="Q121" s="181">
        <v>4621.6629220000004</v>
      </c>
      <c r="R121" s="181">
        <v>3976.917465</v>
      </c>
      <c r="S121" s="181">
        <v>4647.8769560000001</v>
      </c>
      <c r="T121" s="181">
        <v>5123.1117279999999</v>
      </c>
      <c r="U121" s="181">
        <v>5068.1443870000003</v>
      </c>
      <c r="V121" s="181">
        <v>4995.5062809999999</v>
      </c>
      <c r="W121" s="181">
        <v>4530.6687620000002</v>
      </c>
      <c r="X121" s="181">
        <v>3427.5262950000001</v>
      </c>
      <c r="Y121" s="181">
        <v>4350.070831</v>
      </c>
      <c r="Z121" s="181">
        <v>5289.2272160000002</v>
      </c>
    </row>
    <row r="122" spans="1:26">
      <c r="A122" s="180" t="s">
        <v>4</v>
      </c>
      <c r="B122" s="181">
        <v>3020.0708690000001</v>
      </c>
      <c r="C122" s="181">
        <v>3488.6858969999998</v>
      </c>
      <c r="D122" s="181">
        <v>1310.6821359999999</v>
      </c>
      <c r="E122" s="181">
        <v>1360.5891569999999</v>
      </c>
      <c r="F122" s="181">
        <v>2254.3190730000001</v>
      </c>
      <c r="G122" s="181">
        <v>2273.6253510000001</v>
      </c>
      <c r="H122" s="181">
        <v>3487.5592799999999</v>
      </c>
      <c r="I122" s="181">
        <v>3495.8629919999998</v>
      </c>
      <c r="J122" s="181">
        <v>4104.839301</v>
      </c>
      <c r="K122" s="181">
        <v>3364.3719850000002</v>
      </c>
      <c r="L122" s="181">
        <v>3875.2183620000001</v>
      </c>
      <c r="M122" s="181">
        <v>2845.2103820000002</v>
      </c>
      <c r="N122" s="181">
        <v>3075.0126260000002</v>
      </c>
      <c r="O122" s="181">
        <v>2246.7762189999999</v>
      </c>
      <c r="P122" s="181">
        <v>824.64084000000003</v>
      </c>
      <c r="Q122" s="181">
        <v>722.92722700000002</v>
      </c>
      <c r="R122" s="181">
        <v>342.70616999999999</v>
      </c>
      <c r="S122" s="181">
        <v>416.30111399999998</v>
      </c>
      <c r="T122" s="181">
        <v>661.90379600000006</v>
      </c>
      <c r="U122" s="181">
        <v>341.39558</v>
      </c>
      <c r="V122" s="181">
        <v>443.18280800000002</v>
      </c>
      <c r="W122" s="181">
        <v>675.62506499999995</v>
      </c>
      <c r="X122" s="181">
        <v>548.229692</v>
      </c>
      <c r="Y122" s="181">
        <v>374.11575099999999</v>
      </c>
      <c r="Z122" s="181">
        <v>869.07908899999995</v>
      </c>
    </row>
    <row r="123" spans="1:26">
      <c r="A123" s="180" t="s">
        <v>97</v>
      </c>
      <c r="B123" s="181">
        <v>0</v>
      </c>
      <c r="C123" s="181">
        <v>0</v>
      </c>
      <c r="D123" s="181">
        <v>0</v>
      </c>
      <c r="E123" s="181">
        <v>0</v>
      </c>
      <c r="F123" s="181">
        <v>-9.9999999999999995E-7</v>
      </c>
      <c r="G123" s="181">
        <v>0</v>
      </c>
      <c r="H123" s="181">
        <v>9.9999999999999995E-7</v>
      </c>
      <c r="I123" s="181">
        <v>-9.9999999999999995E-7</v>
      </c>
      <c r="J123" s="181">
        <v>0</v>
      </c>
      <c r="K123" s="181">
        <v>0</v>
      </c>
      <c r="L123" s="181">
        <v>0</v>
      </c>
      <c r="M123" s="181">
        <v>0</v>
      </c>
      <c r="N123" s="181">
        <v>0</v>
      </c>
      <c r="O123" s="181">
        <v>0</v>
      </c>
      <c r="P123" s="181">
        <v>0</v>
      </c>
      <c r="Q123" s="181">
        <v>9.9999999999999995E-7</v>
      </c>
      <c r="R123" s="181">
        <v>-9.9999999999999995E-7</v>
      </c>
      <c r="S123" s="181">
        <v>0</v>
      </c>
      <c r="T123" s="181">
        <v>0</v>
      </c>
      <c r="U123" s="181">
        <v>-9.9999999999999995E-7</v>
      </c>
      <c r="V123" s="181">
        <v>9.9999999999999995E-7</v>
      </c>
      <c r="W123" s="181">
        <v>-9.9999999999999995E-7</v>
      </c>
      <c r="X123" s="181">
        <v>0</v>
      </c>
      <c r="Y123" s="181">
        <v>0</v>
      </c>
      <c r="Z123" s="181">
        <v>0</v>
      </c>
    </row>
    <row r="124" spans="1:26">
      <c r="A124" s="180" t="s">
        <v>11</v>
      </c>
      <c r="B124" s="181">
        <v>2254.6323689999999</v>
      </c>
      <c r="C124" s="181">
        <v>1950.724201</v>
      </c>
      <c r="D124" s="181">
        <v>1248.0405949999999</v>
      </c>
      <c r="E124" s="181">
        <v>1200.6612050000001</v>
      </c>
      <c r="F124" s="181">
        <v>1968.425332</v>
      </c>
      <c r="G124" s="181">
        <v>2180.126706</v>
      </c>
      <c r="H124" s="181">
        <v>2229.279387</v>
      </c>
      <c r="I124" s="181">
        <v>2663.0061409999998</v>
      </c>
      <c r="J124" s="181">
        <v>2148.6592919999998</v>
      </c>
      <c r="K124" s="181">
        <v>2501.819391</v>
      </c>
      <c r="L124" s="181">
        <v>3160.857532</v>
      </c>
      <c r="M124" s="181">
        <v>2896.6909179999998</v>
      </c>
      <c r="N124" s="181">
        <v>3198.741031</v>
      </c>
      <c r="O124" s="181">
        <v>2453.2141339999998</v>
      </c>
      <c r="P124" s="181">
        <v>2129.0058009999998</v>
      </c>
      <c r="Q124" s="181">
        <v>2714.2505219999998</v>
      </c>
      <c r="R124" s="181">
        <v>3899.4977060000001</v>
      </c>
      <c r="S124" s="181">
        <v>5107.4552890000004</v>
      </c>
      <c r="T124" s="181">
        <v>6956.6277</v>
      </c>
      <c r="U124" s="181">
        <v>7016.5746319999998</v>
      </c>
      <c r="V124" s="181">
        <v>5427.2651390000001</v>
      </c>
      <c r="W124" s="181">
        <v>5623.0261039999996</v>
      </c>
      <c r="X124" s="181">
        <v>3859.056505</v>
      </c>
      <c r="Y124" s="181">
        <v>2755.641838</v>
      </c>
      <c r="Z124" s="181">
        <v>3272.2781949999999</v>
      </c>
    </row>
    <row r="125" spans="1:26">
      <c r="A125" s="180" t="s">
        <v>5</v>
      </c>
      <c r="B125" s="181">
        <v>5291.4194159999997</v>
      </c>
      <c r="C125" s="181">
        <v>4633.9354240000002</v>
      </c>
      <c r="D125" s="181">
        <v>7675.5061070000002</v>
      </c>
      <c r="E125" s="181">
        <v>4415.6253749999996</v>
      </c>
      <c r="F125" s="181">
        <v>3264.1514889999999</v>
      </c>
      <c r="G125" s="181">
        <v>2576.1112600000001</v>
      </c>
      <c r="H125" s="181">
        <v>2480.8914359999999</v>
      </c>
      <c r="I125" s="181">
        <v>3067.4116530000001</v>
      </c>
      <c r="J125" s="181">
        <v>2406.6124519999998</v>
      </c>
      <c r="K125" s="181">
        <v>4298.9980910000004</v>
      </c>
      <c r="L125" s="181">
        <v>4526.0070180000002</v>
      </c>
      <c r="M125" s="181">
        <v>4319.0333719999999</v>
      </c>
      <c r="N125" s="181">
        <v>5970.6822620000003</v>
      </c>
      <c r="O125" s="181">
        <v>3646.796961</v>
      </c>
      <c r="P125" s="181">
        <v>4823.6493200000004</v>
      </c>
      <c r="Q125" s="181">
        <v>4595.9236090000004</v>
      </c>
      <c r="R125" s="181">
        <v>4581.0172030000003</v>
      </c>
      <c r="S125" s="181">
        <v>3212.2473199999999</v>
      </c>
      <c r="T125" s="181">
        <v>3281.9046039999998</v>
      </c>
      <c r="U125" s="181">
        <v>2731.9341749999999</v>
      </c>
      <c r="V125" s="181">
        <v>3793.205336</v>
      </c>
      <c r="W125" s="181">
        <v>3719.343633</v>
      </c>
      <c r="X125" s="181">
        <v>7316.8681889999998</v>
      </c>
      <c r="Y125" s="181">
        <v>5394.242784</v>
      </c>
      <c r="Z125" s="181">
        <v>4562.6744749999998</v>
      </c>
    </row>
    <row r="126" spans="1:26">
      <c r="A126" s="180" t="s">
        <v>6</v>
      </c>
      <c r="B126" s="181">
        <v>418.42106100000001</v>
      </c>
      <c r="C126" s="181">
        <v>487.84570400000001</v>
      </c>
      <c r="D126" s="181">
        <v>556.16750500000001</v>
      </c>
      <c r="E126" s="181">
        <v>665.30385200000001</v>
      </c>
      <c r="F126" s="181">
        <v>778.63753499999996</v>
      </c>
      <c r="G126" s="181">
        <v>781.41990099999998</v>
      </c>
      <c r="H126" s="181">
        <v>892.45500200000004</v>
      </c>
      <c r="I126" s="181">
        <v>808.18866300000002</v>
      </c>
      <c r="J126" s="181">
        <v>688.75342999999998</v>
      </c>
      <c r="K126" s="181">
        <v>544.35415599999999</v>
      </c>
      <c r="L126" s="181">
        <v>354.26862799999998</v>
      </c>
      <c r="M126" s="181">
        <v>404.732145</v>
      </c>
      <c r="N126" s="181">
        <v>482.13161500000001</v>
      </c>
      <c r="O126" s="181">
        <v>604.07747800000004</v>
      </c>
      <c r="P126" s="181">
        <v>775.97597499999995</v>
      </c>
      <c r="Q126" s="181">
        <v>667.67046800000003</v>
      </c>
      <c r="R126" s="181">
        <v>897.52717800000005</v>
      </c>
      <c r="S126" s="181">
        <v>895.42524700000001</v>
      </c>
      <c r="T126" s="181">
        <v>958.50606300000004</v>
      </c>
      <c r="U126" s="181">
        <v>972.51861699999995</v>
      </c>
      <c r="V126" s="181">
        <v>826.34228099999996</v>
      </c>
      <c r="W126" s="181">
        <v>758.14945899999998</v>
      </c>
      <c r="X126" s="181">
        <v>497.89184699999998</v>
      </c>
      <c r="Y126" s="181">
        <v>487.55590599999999</v>
      </c>
      <c r="Z126" s="181">
        <v>596.07033300000001</v>
      </c>
    </row>
    <row r="127" spans="1:26">
      <c r="A127" s="180" t="s">
        <v>7</v>
      </c>
      <c r="B127" s="181">
        <v>112.387517</v>
      </c>
      <c r="C127" s="181">
        <v>229.80815100000001</v>
      </c>
      <c r="D127" s="181">
        <v>233.95594299999999</v>
      </c>
      <c r="E127" s="181">
        <v>325.935092</v>
      </c>
      <c r="F127" s="181">
        <v>477.20963399999999</v>
      </c>
      <c r="G127" s="181">
        <v>551.29260299999999</v>
      </c>
      <c r="H127" s="181">
        <v>858.89832999999999</v>
      </c>
      <c r="I127" s="181">
        <v>688.557997</v>
      </c>
      <c r="J127" s="181">
        <v>465.63698499999998</v>
      </c>
      <c r="K127" s="181">
        <v>292.49343099999999</v>
      </c>
      <c r="L127" s="181">
        <v>78.576116999999996</v>
      </c>
      <c r="M127" s="181">
        <v>109.57487399999999</v>
      </c>
      <c r="N127" s="181">
        <v>166.15012899999999</v>
      </c>
      <c r="O127" s="181">
        <v>261.97860300000002</v>
      </c>
      <c r="P127" s="181">
        <v>477.846093</v>
      </c>
      <c r="Q127" s="181">
        <v>379.26881700000001</v>
      </c>
      <c r="R127" s="181">
        <v>740.99772700000005</v>
      </c>
      <c r="S127" s="181">
        <v>775.05760599999996</v>
      </c>
      <c r="T127" s="181">
        <v>722.86748999999998</v>
      </c>
      <c r="U127" s="181">
        <v>745.49877100000003</v>
      </c>
      <c r="V127" s="181">
        <v>454.73186500000003</v>
      </c>
      <c r="W127" s="181">
        <v>303.08525700000001</v>
      </c>
      <c r="X127" s="181">
        <v>69.970612000000003</v>
      </c>
      <c r="Y127" s="181">
        <v>68.978292999999994</v>
      </c>
      <c r="Z127" s="181">
        <v>85.969313</v>
      </c>
    </row>
    <row r="128" spans="1:26">
      <c r="A128" s="180" t="s">
        <v>8</v>
      </c>
      <c r="B128" s="181">
        <v>295.34999699999997</v>
      </c>
      <c r="C128" s="181">
        <v>300.78865500000001</v>
      </c>
      <c r="D128" s="181">
        <v>270.61248599999999</v>
      </c>
      <c r="E128" s="181">
        <v>237.13678899999999</v>
      </c>
      <c r="F128" s="181">
        <v>290.86737199999999</v>
      </c>
      <c r="G128" s="181">
        <v>304.160034</v>
      </c>
      <c r="H128" s="181">
        <v>323.41282999999999</v>
      </c>
      <c r="I128" s="181">
        <v>316.53357699999998</v>
      </c>
      <c r="J128" s="181">
        <v>319.43425999999999</v>
      </c>
      <c r="K128" s="181">
        <v>296.89508599999999</v>
      </c>
      <c r="L128" s="181">
        <v>292.56813</v>
      </c>
      <c r="M128" s="181">
        <v>299.41570200000001</v>
      </c>
      <c r="N128" s="181">
        <v>303.48312600000003</v>
      </c>
      <c r="O128" s="181">
        <v>284.79867300000001</v>
      </c>
      <c r="P128" s="181">
        <v>309.41373599999997</v>
      </c>
      <c r="Q128" s="181">
        <v>274.24882200000002</v>
      </c>
      <c r="R128" s="181">
        <v>282.125969</v>
      </c>
      <c r="S128" s="181">
        <v>285.594067</v>
      </c>
      <c r="T128" s="181">
        <v>325.694455</v>
      </c>
      <c r="U128" s="181">
        <v>320.61544400000002</v>
      </c>
      <c r="V128" s="181">
        <v>301.51870000000002</v>
      </c>
      <c r="W128" s="181">
        <v>309.88871</v>
      </c>
      <c r="X128" s="181">
        <v>308.26278200000002</v>
      </c>
      <c r="Y128" s="181">
        <v>299.682208</v>
      </c>
      <c r="Z128" s="181">
        <v>333.99551300000002</v>
      </c>
    </row>
    <row r="129" spans="1:26">
      <c r="A129" s="180" t="s">
        <v>9</v>
      </c>
      <c r="B129" s="181">
        <v>2480.6091289999999</v>
      </c>
      <c r="C129" s="181">
        <v>2251.5292599999998</v>
      </c>
      <c r="D129" s="181">
        <v>2335.6511700000001</v>
      </c>
      <c r="E129" s="181">
        <v>2353.5937800000002</v>
      </c>
      <c r="F129" s="181">
        <v>2418.3057220000001</v>
      </c>
      <c r="G129" s="181">
        <v>2403.6677800000002</v>
      </c>
      <c r="H129" s="181">
        <v>2436.601287</v>
      </c>
      <c r="I129" s="181">
        <v>2361.294789</v>
      </c>
      <c r="J129" s="181">
        <v>2408.3296150000001</v>
      </c>
      <c r="K129" s="181">
        <v>2520.0724319999999</v>
      </c>
      <c r="L129" s="181">
        <v>2472.1865079999998</v>
      </c>
      <c r="M129" s="181">
        <v>2529.9413220000001</v>
      </c>
      <c r="N129" s="181">
        <v>2671.4589550000001</v>
      </c>
      <c r="O129" s="181">
        <v>2391.3661729999999</v>
      </c>
      <c r="P129" s="181">
        <v>2591.305206</v>
      </c>
      <c r="Q129" s="181">
        <v>2489.5731639999999</v>
      </c>
      <c r="R129" s="181">
        <v>2544.8537660000002</v>
      </c>
      <c r="S129" s="181">
        <v>2419.8174090000002</v>
      </c>
      <c r="T129" s="181">
        <v>2457.5535610000002</v>
      </c>
      <c r="U129" s="181">
        <v>2354.265065</v>
      </c>
      <c r="V129" s="181">
        <v>2352.8584179999998</v>
      </c>
      <c r="W129" s="181">
        <v>2483.371537</v>
      </c>
      <c r="X129" s="181">
        <v>2465.2001190000001</v>
      </c>
      <c r="Y129" s="181">
        <v>2334.6439070000001</v>
      </c>
      <c r="Z129" s="181">
        <v>2435.4429239999999</v>
      </c>
    </row>
    <row r="130" spans="1:26">
      <c r="A130" s="180" t="s">
        <v>70</v>
      </c>
      <c r="B130" s="181">
        <v>69.2635705</v>
      </c>
      <c r="C130" s="181">
        <v>62.195681999999998</v>
      </c>
      <c r="D130" s="181">
        <v>65.909200499999997</v>
      </c>
      <c r="E130" s="181">
        <v>66.929152000000002</v>
      </c>
      <c r="F130" s="181">
        <v>24.344857999999999</v>
      </c>
      <c r="G130" s="181">
        <v>50.806421</v>
      </c>
      <c r="H130" s="181">
        <v>64.813796999999994</v>
      </c>
      <c r="I130" s="181">
        <v>65.755174499999995</v>
      </c>
      <c r="J130" s="181">
        <v>64.739834999999999</v>
      </c>
      <c r="K130" s="181">
        <v>66.706254000000001</v>
      </c>
      <c r="L130" s="181">
        <v>61.593868999999998</v>
      </c>
      <c r="M130" s="181">
        <v>69.912847999999997</v>
      </c>
      <c r="N130" s="181">
        <v>63.503646000000003</v>
      </c>
      <c r="O130" s="181">
        <v>61.891773000000001</v>
      </c>
      <c r="P130" s="181">
        <v>67.360605500000005</v>
      </c>
      <c r="Q130" s="181">
        <v>64.179035999999996</v>
      </c>
      <c r="R130" s="181">
        <v>36.450611000000002</v>
      </c>
      <c r="S130" s="181">
        <v>62.621202500000003</v>
      </c>
      <c r="T130" s="181">
        <v>65.608477500000006</v>
      </c>
      <c r="U130" s="181">
        <v>66.150598000000002</v>
      </c>
      <c r="V130" s="181">
        <v>63.723962499999999</v>
      </c>
      <c r="W130" s="181">
        <v>61.976173000000003</v>
      </c>
      <c r="X130" s="181">
        <v>60.149876499999998</v>
      </c>
      <c r="Y130" s="181">
        <v>65.337529000000004</v>
      </c>
      <c r="Z130" s="181">
        <v>55.184336000000002</v>
      </c>
    </row>
    <row r="131" spans="1:26">
      <c r="A131" s="180" t="s">
        <v>71</v>
      </c>
      <c r="B131" s="181">
        <v>226.5715625</v>
      </c>
      <c r="C131" s="181">
        <v>204.21008800000001</v>
      </c>
      <c r="D131" s="181">
        <v>215.3954785</v>
      </c>
      <c r="E131" s="181">
        <v>167.63117500000001</v>
      </c>
      <c r="F131" s="181">
        <v>137.027331</v>
      </c>
      <c r="G131" s="181">
        <v>175.41279499999999</v>
      </c>
      <c r="H131" s="181">
        <v>199.57543200000001</v>
      </c>
      <c r="I131" s="181">
        <v>194.6585925</v>
      </c>
      <c r="J131" s="181">
        <v>189.02059499999999</v>
      </c>
      <c r="K131" s="181">
        <v>201.64528799999999</v>
      </c>
      <c r="L131" s="181">
        <v>191.94905</v>
      </c>
      <c r="M131" s="181">
        <v>190.76081500000001</v>
      </c>
      <c r="N131" s="181">
        <v>196.595054</v>
      </c>
      <c r="O131" s="181">
        <v>180.749244</v>
      </c>
      <c r="P131" s="181">
        <v>200.77951049999999</v>
      </c>
      <c r="Q131" s="181">
        <v>175.342614</v>
      </c>
      <c r="R131" s="181">
        <v>154.68218999999999</v>
      </c>
      <c r="S131" s="181">
        <v>156.89450450000001</v>
      </c>
      <c r="T131" s="181">
        <v>161.3076265</v>
      </c>
      <c r="U131" s="181">
        <v>182.311137</v>
      </c>
      <c r="V131" s="181">
        <v>188.01692750000001</v>
      </c>
      <c r="W131" s="181">
        <v>169.37619900000001</v>
      </c>
      <c r="X131" s="181">
        <v>144.5833825</v>
      </c>
      <c r="Y131" s="181">
        <v>160.99247</v>
      </c>
      <c r="Z131" s="181">
        <v>157.34790000000001</v>
      </c>
    </row>
    <row r="132" spans="1:26">
      <c r="A132" s="183" t="s">
        <v>10</v>
      </c>
      <c r="B132" s="184">
        <v>21733.089779999998</v>
      </c>
      <c r="C132" s="184">
        <v>20771.527657999999</v>
      </c>
      <c r="D132" s="184">
        <v>23172.739742000002</v>
      </c>
      <c r="E132" s="184">
        <v>19669.804617000002</v>
      </c>
      <c r="F132" s="184">
        <v>19018.097824</v>
      </c>
      <c r="G132" s="184">
        <v>18664.719179</v>
      </c>
      <c r="H132" s="184">
        <v>20506.906053999999</v>
      </c>
      <c r="I132" s="184">
        <v>20962.283114000002</v>
      </c>
      <c r="J132" s="184">
        <v>19774.852414558001</v>
      </c>
      <c r="K132" s="184">
        <v>20907.193896085999</v>
      </c>
      <c r="L132" s="184">
        <v>21143.744718702001</v>
      </c>
      <c r="M132" s="184">
        <v>20570.940449220001</v>
      </c>
      <c r="N132" s="184">
        <v>23456.305547982</v>
      </c>
      <c r="O132" s="184">
        <v>19566.203000498001</v>
      </c>
      <c r="P132" s="184">
        <v>19789.10295421</v>
      </c>
      <c r="Q132" s="184">
        <v>18759.471687008001</v>
      </c>
      <c r="R132" s="184">
        <v>19516.432829091998</v>
      </c>
      <c r="S132" s="184">
        <v>19660.110532658</v>
      </c>
      <c r="T132" s="184">
        <v>22320.961121159999</v>
      </c>
      <c r="U132" s="184">
        <v>21124.489138887999</v>
      </c>
      <c r="V132" s="184">
        <v>20175.411688568001</v>
      </c>
      <c r="W132" s="184">
        <v>19869.743449270001</v>
      </c>
      <c r="X132" s="184">
        <v>21527.28712547</v>
      </c>
      <c r="Y132" s="184">
        <v>21236.234529050002</v>
      </c>
      <c r="Z132" s="184">
        <v>21615.516819982</v>
      </c>
    </row>
    <row r="133" spans="1:26">
      <c r="A133" s="180" t="s">
        <v>128</v>
      </c>
      <c r="B133" s="181">
        <v>-391.45797700000003</v>
      </c>
      <c r="C133" s="181">
        <v>-253.86108899999999</v>
      </c>
      <c r="D133" s="181">
        <v>-733.49642400000005</v>
      </c>
      <c r="E133" s="181">
        <v>-560.06841218399995</v>
      </c>
      <c r="F133" s="181">
        <v>-213.24354462900001</v>
      </c>
      <c r="G133" s="181">
        <v>-83.652090872000002</v>
      </c>
      <c r="H133" s="181">
        <v>-57.907585935999997</v>
      </c>
      <c r="I133" s="181">
        <v>-68.84204416</v>
      </c>
      <c r="J133" s="181">
        <v>-48.817158288000002</v>
      </c>
      <c r="K133" s="181">
        <v>-343.46447804799999</v>
      </c>
      <c r="L133" s="181">
        <v>-220.547036048</v>
      </c>
      <c r="M133" s="181">
        <v>-223.074538808</v>
      </c>
      <c r="N133" s="181">
        <v>-268.75495043199999</v>
      </c>
      <c r="O133" s="181">
        <v>-304.12485214399999</v>
      </c>
      <c r="P133" s="181">
        <v>-332.55576095800001</v>
      </c>
      <c r="Q133" s="181">
        <v>-213.481917952</v>
      </c>
      <c r="R133" s="181">
        <v>-222.71179390399999</v>
      </c>
      <c r="S133" s="181">
        <v>-70.794484952000005</v>
      </c>
      <c r="T133" s="181">
        <v>-79.229421951999996</v>
      </c>
      <c r="U133" s="181">
        <v>-113.608948904</v>
      </c>
      <c r="V133" s="181">
        <v>-188.46613504800001</v>
      </c>
      <c r="W133" s="181">
        <v>-180.314976</v>
      </c>
      <c r="X133" s="181">
        <v>-350.171471</v>
      </c>
      <c r="Y133" s="181">
        <v>-700.75410199999999</v>
      </c>
      <c r="Z133" s="181">
        <v>-399.378153</v>
      </c>
    </row>
    <row r="134" spans="1:26">
      <c r="A134" s="180" t="s">
        <v>99</v>
      </c>
      <c r="B134" s="181">
        <v>-86.203828999999999</v>
      </c>
      <c r="C134" s="181">
        <v>-99.993398999999997</v>
      </c>
      <c r="D134" s="181">
        <v>-89.996875000000003</v>
      </c>
      <c r="E134" s="181">
        <v>-66.467519999999993</v>
      </c>
      <c r="F134" s="181">
        <v>-89.565090999999995</v>
      </c>
      <c r="G134" s="181">
        <v>-108.62363499999999</v>
      </c>
      <c r="H134" s="181">
        <v>-161.79160300000001</v>
      </c>
      <c r="I134" s="181">
        <v>-153.133589</v>
      </c>
      <c r="J134" s="181">
        <v>-107.931268</v>
      </c>
      <c r="K134" s="181">
        <v>-92.007576999999998</v>
      </c>
      <c r="L134" s="181">
        <v>-65.068314999999998</v>
      </c>
      <c r="M134" s="181">
        <v>-112.575441</v>
      </c>
      <c r="N134" s="181">
        <v>-137.254998</v>
      </c>
      <c r="O134" s="181">
        <v>-119.223619</v>
      </c>
      <c r="P134" s="181">
        <v>-122.32533599999999</v>
      </c>
      <c r="Q134" s="181">
        <v>-124.430774</v>
      </c>
      <c r="R134" s="181">
        <v>-143.16130000000001</v>
      </c>
      <c r="S134" s="181">
        <v>-159.634671</v>
      </c>
      <c r="T134" s="181">
        <v>-201.16611399999999</v>
      </c>
      <c r="U134" s="181">
        <v>-185.76976199999999</v>
      </c>
      <c r="V134" s="181">
        <v>-153.19726600000001</v>
      </c>
      <c r="W134" s="181">
        <v>-137.66557</v>
      </c>
      <c r="X134" s="181">
        <v>-91.396833999999998</v>
      </c>
      <c r="Y134" s="181">
        <v>-119.614278</v>
      </c>
      <c r="Z134" s="181">
        <v>-136.155901</v>
      </c>
    </row>
    <row r="135" spans="1:26">
      <c r="A135" s="180" t="s">
        <v>129</v>
      </c>
      <c r="B135" s="181">
        <v>1340.2982629999999</v>
      </c>
      <c r="C135" s="181">
        <v>857.10299299999997</v>
      </c>
      <c r="D135" s="181">
        <v>-273.62203199999999</v>
      </c>
      <c r="E135" s="181">
        <v>882.59852599999999</v>
      </c>
      <c r="F135" s="181">
        <v>1368.3609369999999</v>
      </c>
      <c r="G135" s="181">
        <v>1863.9643000000001</v>
      </c>
      <c r="H135" s="181">
        <v>1893.727091</v>
      </c>
      <c r="I135" s="181">
        <v>1244.0220750000001</v>
      </c>
      <c r="J135" s="181">
        <v>1124.4621509999999</v>
      </c>
      <c r="K135" s="181">
        <v>-182.46856</v>
      </c>
      <c r="L135" s="181">
        <v>44.679403999999998</v>
      </c>
      <c r="M135" s="181">
        <v>939.18599800000004</v>
      </c>
      <c r="N135" s="181">
        <v>246.35344599999999</v>
      </c>
      <c r="O135" s="181">
        <v>1011.7751479999999</v>
      </c>
      <c r="P135" s="181">
        <v>1392.1786890000001</v>
      </c>
      <c r="Q135" s="181">
        <v>1091.119678</v>
      </c>
      <c r="R135" s="181">
        <v>747.80053699999996</v>
      </c>
      <c r="S135" s="181">
        <v>536.87445300000002</v>
      </c>
      <c r="T135" s="181">
        <v>657.10206200000005</v>
      </c>
      <c r="U135" s="181">
        <v>348.80169899999999</v>
      </c>
      <c r="V135" s="181">
        <v>97.964608999999996</v>
      </c>
      <c r="W135" s="181">
        <v>580.94192099999998</v>
      </c>
      <c r="X135" s="181">
        <v>-297.39445499999999</v>
      </c>
      <c r="Y135" s="181">
        <v>448.80726199999998</v>
      </c>
      <c r="Z135" s="181">
        <v>1482.378827</v>
      </c>
    </row>
    <row r="136" spans="1:26">
      <c r="A136" s="183" t="s">
        <v>130</v>
      </c>
      <c r="B136" s="184">
        <v>22595.726236999999</v>
      </c>
      <c r="C136" s="184">
        <v>21274.776162999999</v>
      </c>
      <c r="D136" s="184">
        <v>22075.624411000001</v>
      </c>
      <c r="E136" s="184">
        <v>19925.867210815999</v>
      </c>
      <c r="F136" s="184">
        <v>20083.650125371001</v>
      </c>
      <c r="G136" s="184">
        <v>20336.407753128002</v>
      </c>
      <c r="H136" s="184">
        <v>22180.933956064</v>
      </c>
      <c r="I136" s="184">
        <v>21984.329555839999</v>
      </c>
      <c r="J136" s="184">
        <v>20742.566139269999</v>
      </c>
      <c r="K136" s="184">
        <v>20289.253281038</v>
      </c>
      <c r="L136" s="184">
        <v>20902.808771653999</v>
      </c>
      <c r="M136" s="184">
        <v>21174.476467412002</v>
      </c>
      <c r="N136" s="184">
        <v>23296.649045549999</v>
      </c>
      <c r="O136" s="184">
        <v>20154.629677354002</v>
      </c>
      <c r="P136" s="184">
        <v>20726.400546252</v>
      </c>
      <c r="Q136" s="184">
        <v>19512.678673056002</v>
      </c>
      <c r="R136" s="184">
        <v>19898.360272188002</v>
      </c>
      <c r="S136" s="184">
        <v>19966.555829706002</v>
      </c>
      <c r="T136" s="184">
        <v>22697.667647208</v>
      </c>
      <c r="U136" s="184">
        <v>21173.912126984</v>
      </c>
      <c r="V136" s="184">
        <v>19931.712896519999</v>
      </c>
      <c r="W136" s="184">
        <v>20132.70482427</v>
      </c>
      <c r="X136" s="184">
        <v>20788.324365470002</v>
      </c>
      <c r="Y136" s="184">
        <v>20864.67341105</v>
      </c>
      <c r="Z136" s="184">
        <v>22562.361592982001</v>
      </c>
    </row>
    <row r="140" spans="1:26" s="193" customFormat="1" ht="12">
      <c r="A140" s="199" t="s">
        <v>30</v>
      </c>
      <c r="B140" s="199" t="str">
        <f t="shared" ref="B140:N140" si="6">MID(UPPER(TEXT(B141,"mmm")),1,1)</f>
        <v>E</v>
      </c>
      <c r="C140" s="199" t="str">
        <f t="shared" si="6"/>
        <v>F</v>
      </c>
      <c r="D140" s="199" t="str">
        <f t="shared" si="6"/>
        <v>M</v>
      </c>
      <c r="E140" s="199" t="str">
        <f t="shared" si="6"/>
        <v>A</v>
      </c>
      <c r="F140" s="199" t="str">
        <f t="shared" si="6"/>
        <v>M</v>
      </c>
      <c r="G140" s="199" t="str">
        <f t="shared" si="6"/>
        <v>J</v>
      </c>
      <c r="H140" s="199" t="str">
        <f t="shared" si="6"/>
        <v>J</v>
      </c>
      <c r="I140" s="199" t="str">
        <f t="shared" si="6"/>
        <v>A</v>
      </c>
      <c r="J140" s="199" t="str">
        <f t="shared" si="6"/>
        <v>S</v>
      </c>
      <c r="K140" s="199" t="str">
        <f t="shared" si="6"/>
        <v>O</v>
      </c>
      <c r="L140" s="199" t="str">
        <f t="shared" si="6"/>
        <v>N</v>
      </c>
      <c r="M140" s="199" t="str">
        <f t="shared" si="6"/>
        <v>D</v>
      </c>
      <c r="N140" s="199" t="str">
        <f t="shared" si="6"/>
        <v>E</v>
      </c>
    </row>
    <row r="141" spans="1:26" s="193" customFormat="1" ht="12">
      <c r="A141" s="199" t="s">
        <v>115</v>
      </c>
      <c r="B141" s="199" t="str">
        <f t="shared" ref="B141:M141" si="7">TEXT(EDATE(C141,-1),"mmmm aaaa")</f>
        <v>enero 2019</v>
      </c>
      <c r="C141" s="199" t="str">
        <f t="shared" si="7"/>
        <v>febrero 2019</v>
      </c>
      <c r="D141" s="199" t="str">
        <f t="shared" si="7"/>
        <v>marzo 2019</v>
      </c>
      <c r="E141" s="199" t="str">
        <f t="shared" si="7"/>
        <v>abril 2019</v>
      </c>
      <c r="F141" s="199" t="str">
        <f t="shared" si="7"/>
        <v>mayo 2019</v>
      </c>
      <c r="G141" s="199" t="str">
        <f t="shared" si="7"/>
        <v>junio 2019</v>
      </c>
      <c r="H141" s="199" t="str">
        <f t="shared" si="7"/>
        <v>julio 2019</v>
      </c>
      <c r="I141" s="199" t="str">
        <f t="shared" si="7"/>
        <v>agosto 2019</v>
      </c>
      <c r="J141" s="199" t="str">
        <f t="shared" si="7"/>
        <v>septiembre 2019</v>
      </c>
      <c r="K141" s="199" t="str">
        <f t="shared" si="7"/>
        <v>octubre 2019</v>
      </c>
      <c r="L141" s="199" t="str">
        <f t="shared" si="7"/>
        <v>noviembre 2019</v>
      </c>
      <c r="M141" s="199" t="str">
        <f t="shared" si="7"/>
        <v>diciembre 2019</v>
      </c>
      <c r="N141" s="199" t="str">
        <f>A2</f>
        <v>Enero 2020</v>
      </c>
    </row>
    <row r="142" spans="1:26" s="196" customFormat="1" ht="12">
      <c r="A142" s="194" t="s">
        <v>2</v>
      </c>
      <c r="B142" s="195">
        <f t="shared" ref="B142:N142" si="8">HLOOKUP(B$141,$117:$133,3,FALSE)</f>
        <v>2126.922141256</v>
      </c>
      <c r="C142" s="195">
        <f t="shared" si="8"/>
        <v>2483.1404345719998</v>
      </c>
      <c r="D142" s="195">
        <f t="shared" si="8"/>
        <v>2132.151119952</v>
      </c>
      <c r="E142" s="195">
        <f t="shared" si="8"/>
        <v>1924.9576321879999</v>
      </c>
      <c r="F142" s="195">
        <f t="shared" si="8"/>
        <v>1934.7271387759999</v>
      </c>
      <c r="G142" s="195">
        <f t="shared" si="8"/>
        <v>1626.0940129099999</v>
      </c>
      <c r="H142" s="195">
        <f t="shared" si="8"/>
        <v>1581.570384826</v>
      </c>
      <c r="I142" s="195">
        <f t="shared" si="8"/>
        <v>1254.440733828</v>
      </c>
      <c r="J142" s="195">
        <f t="shared" si="8"/>
        <v>1224.795245668</v>
      </c>
      <c r="K142" s="195">
        <f t="shared" si="8"/>
        <v>1119.19830946</v>
      </c>
      <c r="L142" s="195">
        <f t="shared" si="8"/>
        <v>2657.4414732999999</v>
      </c>
      <c r="M142" s="195">
        <f t="shared" si="8"/>
        <v>4626.2222297759999</v>
      </c>
      <c r="N142" s="195">
        <f t="shared" si="8"/>
        <v>3724.46863893</v>
      </c>
    </row>
    <row r="143" spans="1:26" s="196" customFormat="1" ht="12">
      <c r="A143" s="194" t="s">
        <v>82</v>
      </c>
      <c r="B143" s="195">
        <f t="shared" ref="B143:N143" si="9">HLOOKUP(B$141,$117:$133,4,FALSE)</f>
        <v>160.23613672600001</v>
      </c>
      <c r="C143" s="195">
        <f t="shared" si="9"/>
        <v>184.627649926</v>
      </c>
      <c r="D143" s="195">
        <f t="shared" si="9"/>
        <v>182.227465258</v>
      </c>
      <c r="E143" s="195">
        <f t="shared" si="9"/>
        <v>129.46685282000001</v>
      </c>
      <c r="F143" s="195">
        <f t="shared" si="9"/>
        <v>124.92970631599999</v>
      </c>
      <c r="G143" s="195">
        <f t="shared" si="9"/>
        <v>54.725804748000002</v>
      </c>
      <c r="H143" s="195">
        <f t="shared" si="9"/>
        <v>24.305235333999999</v>
      </c>
      <c r="I143" s="195">
        <f t="shared" si="9"/>
        <v>70.640000060000006</v>
      </c>
      <c r="J143" s="195">
        <f t="shared" si="9"/>
        <v>104.26472390000001</v>
      </c>
      <c r="K143" s="195">
        <f t="shared" si="9"/>
        <v>116.03424181</v>
      </c>
      <c r="L143" s="195">
        <f t="shared" si="9"/>
        <v>172.10635217000001</v>
      </c>
      <c r="M143" s="195">
        <f t="shared" si="9"/>
        <v>318.75078227400002</v>
      </c>
      <c r="N143" s="195">
        <f t="shared" si="9"/>
        <v>233.77888705199999</v>
      </c>
    </row>
    <row r="144" spans="1:26" s="196" customFormat="1" ht="12">
      <c r="A144" s="194" t="s">
        <v>3</v>
      </c>
      <c r="B144" s="195">
        <f t="shared" ref="B144:N144" si="10">HLOOKUP(B$141,$117:$133,5,FALSE)</f>
        <v>5041.3888260000003</v>
      </c>
      <c r="C144" s="195">
        <f t="shared" si="10"/>
        <v>4766.7856579999998</v>
      </c>
      <c r="D144" s="195">
        <f t="shared" si="10"/>
        <v>5274.7472820000003</v>
      </c>
      <c r="E144" s="195">
        <f t="shared" si="10"/>
        <v>4621.6629220000004</v>
      </c>
      <c r="F144" s="195">
        <f t="shared" si="10"/>
        <v>3976.917465</v>
      </c>
      <c r="G144" s="195">
        <f t="shared" si="10"/>
        <v>4647.8769560000001</v>
      </c>
      <c r="H144" s="195">
        <f t="shared" si="10"/>
        <v>5123.1117279999999</v>
      </c>
      <c r="I144" s="195">
        <f t="shared" si="10"/>
        <v>5068.1443870000003</v>
      </c>
      <c r="J144" s="195">
        <f t="shared" si="10"/>
        <v>4995.5062809999999</v>
      </c>
      <c r="K144" s="195">
        <f t="shared" si="10"/>
        <v>4530.6687620000002</v>
      </c>
      <c r="L144" s="195">
        <f t="shared" si="10"/>
        <v>3427.5262950000001</v>
      </c>
      <c r="M144" s="195">
        <f t="shared" si="10"/>
        <v>4350.070831</v>
      </c>
      <c r="N144" s="195">
        <f t="shared" si="10"/>
        <v>5289.2272160000002</v>
      </c>
    </row>
    <row r="145" spans="1:15" s="196" customFormat="1" ht="12">
      <c r="A145" s="194" t="s">
        <v>4</v>
      </c>
      <c r="B145" s="195">
        <f t="shared" ref="B145:N145" si="11">HLOOKUP(B$141,$117:$133,6,FALSE)</f>
        <v>3075.0126260000002</v>
      </c>
      <c r="C145" s="195">
        <f t="shared" si="11"/>
        <v>2246.7762189999999</v>
      </c>
      <c r="D145" s="195">
        <f t="shared" si="11"/>
        <v>824.64084000000003</v>
      </c>
      <c r="E145" s="195">
        <f t="shared" si="11"/>
        <v>722.92722700000002</v>
      </c>
      <c r="F145" s="195">
        <f t="shared" si="11"/>
        <v>342.70616999999999</v>
      </c>
      <c r="G145" s="195">
        <f t="shared" si="11"/>
        <v>416.30111399999998</v>
      </c>
      <c r="H145" s="195">
        <f t="shared" si="11"/>
        <v>661.90379600000006</v>
      </c>
      <c r="I145" s="195">
        <f t="shared" si="11"/>
        <v>341.39558</v>
      </c>
      <c r="J145" s="195">
        <f t="shared" si="11"/>
        <v>443.18280800000002</v>
      </c>
      <c r="K145" s="195">
        <f t="shared" si="11"/>
        <v>675.62506499999995</v>
      </c>
      <c r="L145" s="195">
        <f t="shared" si="11"/>
        <v>548.229692</v>
      </c>
      <c r="M145" s="195">
        <f t="shared" si="11"/>
        <v>374.11575099999999</v>
      </c>
      <c r="N145" s="195">
        <f t="shared" si="11"/>
        <v>869.07908899999995</v>
      </c>
    </row>
    <row r="146" spans="1:15" s="196" customFormat="1" ht="12">
      <c r="A146" s="194" t="s">
        <v>11</v>
      </c>
      <c r="B146" s="195">
        <f t="shared" ref="B146:N146" si="12">HLOOKUP(B$141,$117:$133,8,FALSE)</f>
        <v>3198.741031</v>
      </c>
      <c r="C146" s="195">
        <f t="shared" si="12"/>
        <v>2453.2141339999998</v>
      </c>
      <c r="D146" s="195">
        <f t="shared" si="12"/>
        <v>2129.0058009999998</v>
      </c>
      <c r="E146" s="195">
        <f t="shared" si="12"/>
        <v>2714.2505219999998</v>
      </c>
      <c r="F146" s="195">
        <f t="shared" si="12"/>
        <v>3899.4977060000001</v>
      </c>
      <c r="G146" s="195">
        <f t="shared" si="12"/>
        <v>5107.4552890000004</v>
      </c>
      <c r="H146" s="195">
        <f t="shared" si="12"/>
        <v>6956.6277</v>
      </c>
      <c r="I146" s="195">
        <f t="shared" si="12"/>
        <v>7016.5746319999998</v>
      </c>
      <c r="J146" s="195">
        <f t="shared" si="12"/>
        <v>5427.2651390000001</v>
      </c>
      <c r="K146" s="195">
        <f t="shared" si="12"/>
        <v>5623.0261039999996</v>
      </c>
      <c r="L146" s="195">
        <f t="shared" si="12"/>
        <v>3859.056505</v>
      </c>
      <c r="M146" s="195">
        <f t="shared" si="12"/>
        <v>2755.641838</v>
      </c>
      <c r="N146" s="195">
        <f t="shared" si="12"/>
        <v>3272.2781949999999</v>
      </c>
    </row>
    <row r="147" spans="1:15" s="196" customFormat="1" ht="12">
      <c r="A147" s="194" t="s">
        <v>5</v>
      </c>
      <c r="B147" s="195">
        <f t="shared" ref="B147:N147" si="13">HLOOKUP(B$141,$117:$133,9,FALSE)</f>
        <v>5970.6822620000003</v>
      </c>
      <c r="C147" s="195">
        <f t="shared" si="13"/>
        <v>3646.796961</v>
      </c>
      <c r="D147" s="195">
        <f t="shared" si="13"/>
        <v>4823.6493200000004</v>
      </c>
      <c r="E147" s="195">
        <f t="shared" si="13"/>
        <v>4595.9236090000004</v>
      </c>
      <c r="F147" s="195">
        <f t="shared" si="13"/>
        <v>4581.0172030000003</v>
      </c>
      <c r="G147" s="195">
        <f t="shared" si="13"/>
        <v>3212.2473199999999</v>
      </c>
      <c r="H147" s="195">
        <f t="shared" si="13"/>
        <v>3281.9046039999998</v>
      </c>
      <c r="I147" s="195">
        <f t="shared" si="13"/>
        <v>2731.9341749999999</v>
      </c>
      <c r="J147" s="195">
        <f t="shared" si="13"/>
        <v>3793.205336</v>
      </c>
      <c r="K147" s="195">
        <f t="shared" si="13"/>
        <v>3719.343633</v>
      </c>
      <c r="L147" s="195">
        <f t="shared" si="13"/>
        <v>7316.8681889999998</v>
      </c>
      <c r="M147" s="195">
        <f t="shared" si="13"/>
        <v>5394.242784</v>
      </c>
      <c r="N147" s="195">
        <f t="shared" si="13"/>
        <v>4562.6744749999998</v>
      </c>
    </row>
    <row r="148" spans="1:15" s="196" customFormat="1" ht="12">
      <c r="A148" s="194" t="s">
        <v>6</v>
      </c>
      <c r="B148" s="195">
        <f t="shared" ref="B148:N148" si="14">HLOOKUP(B$141,$117:$133,10,FALSE)</f>
        <v>482.13161500000001</v>
      </c>
      <c r="C148" s="195">
        <f t="shared" si="14"/>
        <v>604.07747800000004</v>
      </c>
      <c r="D148" s="195">
        <f t="shared" si="14"/>
        <v>775.97597499999995</v>
      </c>
      <c r="E148" s="195">
        <f t="shared" si="14"/>
        <v>667.67046800000003</v>
      </c>
      <c r="F148" s="195">
        <f t="shared" si="14"/>
        <v>897.52717800000005</v>
      </c>
      <c r="G148" s="195">
        <f t="shared" si="14"/>
        <v>895.42524700000001</v>
      </c>
      <c r="H148" s="195">
        <f t="shared" si="14"/>
        <v>958.50606300000004</v>
      </c>
      <c r="I148" s="195">
        <f t="shared" si="14"/>
        <v>972.51861699999995</v>
      </c>
      <c r="J148" s="195">
        <f t="shared" si="14"/>
        <v>826.34228099999996</v>
      </c>
      <c r="K148" s="195">
        <f t="shared" si="14"/>
        <v>758.14945899999998</v>
      </c>
      <c r="L148" s="195">
        <f t="shared" si="14"/>
        <v>497.89184699999998</v>
      </c>
      <c r="M148" s="195">
        <f t="shared" si="14"/>
        <v>487.55590599999999</v>
      </c>
      <c r="N148" s="195">
        <f t="shared" si="14"/>
        <v>596.07033300000001</v>
      </c>
    </row>
    <row r="149" spans="1:15" s="196" customFormat="1" ht="12">
      <c r="A149" s="194" t="s">
        <v>7</v>
      </c>
      <c r="B149" s="195">
        <f t="shared" ref="B149:N149" si="15">HLOOKUP(B$141,$117:$133,11,FALSE)</f>
        <v>166.15012899999999</v>
      </c>
      <c r="C149" s="195">
        <f t="shared" si="15"/>
        <v>261.97860300000002</v>
      </c>
      <c r="D149" s="195">
        <f t="shared" si="15"/>
        <v>477.846093</v>
      </c>
      <c r="E149" s="195">
        <f t="shared" si="15"/>
        <v>379.26881700000001</v>
      </c>
      <c r="F149" s="195">
        <f t="shared" si="15"/>
        <v>740.99772700000005</v>
      </c>
      <c r="G149" s="195">
        <f t="shared" si="15"/>
        <v>775.05760599999996</v>
      </c>
      <c r="H149" s="195">
        <f t="shared" si="15"/>
        <v>722.86748999999998</v>
      </c>
      <c r="I149" s="195">
        <f t="shared" si="15"/>
        <v>745.49877100000003</v>
      </c>
      <c r="J149" s="195">
        <f t="shared" si="15"/>
        <v>454.73186500000003</v>
      </c>
      <c r="K149" s="195">
        <f t="shared" si="15"/>
        <v>303.08525700000001</v>
      </c>
      <c r="L149" s="195">
        <f t="shared" si="15"/>
        <v>69.970612000000003</v>
      </c>
      <c r="M149" s="195">
        <f t="shared" si="15"/>
        <v>68.978292999999994</v>
      </c>
      <c r="N149" s="195">
        <f t="shared" si="15"/>
        <v>85.969313</v>
      </c>
    </row>
    <row r="150" spans="1:15" s="196" customFormat="1" ht="12">
      <c r="A150" s="194" t="s">
        <v>8</v>
      </c>
      <c r="B150" s="195">
        <f t="shared" ref="B150:N150" si="16">HLOOKUP(B$141,$117:$133,12,FALSE)</f>
        <v>303.48312600000003</v>
      </c>
      <c r="C150" s="195">
        <f t="shared" si="16"/>
        <v>284.79867300000001</v>
      </c>
      <c r="D150" s="195">
        <f t="shared" si="16"/>
        <v>309.41373599999997</v>
      </c>
      <c r="E150" s="195">
        <f t="shared" si="16"/>
        <v>274.24882200000002</v>
      </c>
      <c r="F150" s="195">
        <f t="shared" si="16"/>
        <v>282.125969</v>
      </c>
      <c r="G150" s="195">
        <f t="shared" si="16"/>
        <v>285.594067</v>
      </c>
      <c r="H150" s="195">
        <f t="shared" si="16"/>
        <v>325.694455</v>
      </c>
      <c r="I150" s="195">
        <f t="shared" si="16"/>
        <v>320.61544400000002</v>
      </c>
      <c r="J150" s="195">
        <f t="shared" si="16"/>
        <v>301.51870000000002</v>
      </c>
      <c r="K150" s="195">
        <f t="shared" si="16"/>
        <v>309.88871</v>
      </c>
      <c r="L150" s="195">
        <f t="shared" si="16"/>
        <v>308.26278200000002</v>
      </c>
      <c r="M150" s="195">
        <f t="shared" si="16"/>
        <v>299.682208</v>
      </c>
      <c r="N150" s="195">
        <f t="shared" si="16"/>
        <v>333.99551300000002</v>
      </c>
    </row>
    <row r="151" spans="1:15" s="196" customFormat="1" ht="12">
      <c r="A151" s="194" t="s">
        <v>9</v>
      </c>
      <c r="B151" s="195">
        <f t="shared" ref="B151:N151" si="17">HLOOKUP(B$141,$117:$133,13,FALSE)</f>
        <v>2671.4589550000001</v>
      </c>
      <c r="C151" s="195">
        <f t="shared" si="17"/>
        <v>2391.3661729999999</v>
      </c>
      <c r="D151" s="195">
        <f t="shared" si="17"/>
        <v>2591.305206</v>
      </c>
      <c r="E151" s="195">
        <f t="shared" si="17"/>
        <v>2489.5731639999999</v>
      </c>
      <c r="F151" s="195">
        <f t="shared" si="17"/>
        <v>2544.8537660000002</v>
      </c>
      <c r="G151" s="195">
        <f t="shared" si="17"/>
        <v>2419.8174090000002</v>
      </c>
      <c r="H151" s="195">
        <f t="shared" si="17"/>
        <v>2457.5535610000002</v>
      </c>
      <c r="I151" s="195">
        <f t="shared" si="17"/>
        <v>2354.265065</v>
      </c>
      <c r="J151" s="195">
        <f t="shared" si="17"/>
        <v>2352.8584179999998</v>
      </c>
      <c r="K151" s="195">
        <f t="shared" si="17"/>
        <v>2483.371537</v>
      </c>
      <c r="L151" s="195">
        <f t="shared" si="17"/>
        <v>2465.2001190000001</v>
      </c>
      <c r="M151" s="195">
        <f t="shared" si="17"/>
        <v>2334.6439070000001</v>
      </c>
      <c r="N151" s="195">
        <f t="shared" si="17"/>
        <v>2435.4429239999999</v>
      </c>
    </row>
    <row r="152" spans="1:15" s="196" customFormat="1" ht="12">
      <c r="A152" s="194" t="s">
        <v>71</v>
      </c>
      <c r="B152" s="195">
        <f t="shared" ref="B152:N152" si="18">HLOOKUP(B$141,$117:$133,15,FALSE)</f>
        <v>196.595054</v>
      </c>
      <c r="C152" s="195">
        <f t="shared" si="18"/>
        <v>180.749244</v>
      </c>
      <c r="D152" s="195">
        <f t="shared" si="18"/>
        <v>200.77951049999999</v>
      </c>
      <c r="E152" s="195">
        <f t="shared" si="18"/>
        <v>175.342614</v>
      </c>
      <c r="F152" s="195">
        <f t="shared" si="18"/>
        <v>154.68218999999999</v>
      </c>
      <c r="G152" s="195">
        <f t="shared" si="18"/>
        <v>156.89450450000001</v>
      </c>
      <c r="H152" s="195">
        <f t="shared" si="18"/>
        <v>161.3076265</v>
      </c>
      <c r="I152" s="195">
        <f t="shared" si="18"/>
        <v>182.311137</v>
      </c>
      <c r="J152" s="195">
        <f t="shared" si="18"/>
        <v>188.01692750000001</v>
      </c>
      <c r="K152" s="195">
        <f t="shared" si="18"/>
        <v>169.37619900000001</v>
      </c>
      <c r="L152" s="195">
        <f t="shared" si="18"/>
        <v>144.5833825</v>
      </c>
      <c r="M152" s="195">
        <f t="shared" si="18"/>
        <v>160.99247</v>
      </c>
      <c r="N152" s="195">
        <f t="shared" si="18"/>
        <v>157.34790000000001</v>
      </c>
    </row>
    <row r="153" spans="1:15" s="196" customFormat="1" ht="12">
      <c r="A153" s="194" t="s">
        <v>70</v>
      </c>
      <c r="B153" s="195">
        <f t="shared" ref="B153:N153" si="19">HLOOKUP(B$141,$117:$133,14,FALSE)</f>
        <v>63.503646000000003</v>
      </c>
      <c r="C153" s="195">
        <f t="shared" si="19"/>
        <v>61.891773000000001</v>
      </c>
      <c r="D153" s="195">
        <f t="shared" si="19"/>
        <v>67.360605500000005</v>
      </c>
      <c r="E153" s="195">
        <f t="shared" si="19"/>
        <v>64.179035999999996</v>
      </c>
      <c r="F153" s="195">
        <f t="shared" si="19"/>
        <v>36.450611000000002</v>
      </c>
      <c r="G153" s="195">
        <f t="shared" si="19"/>
        <v>62.621202500000003</v>
      </c>
      <c r="H153" s="195">
        <f t="shared" si="19"/>
        <v>65.608477500000006</v>
      </c>
      <c r="I153" s="195">
        <f t="shared" si="19"/>
        <v>66.150598000000002</v>
      </c>
      <c r="J153" s="195">
        <f t="shared" si="19"/>
        <v>63.723962499999999</v>
      </c>
      <c r="K153" s="195">
        <f t="shared" si="19"/>
        <v>61.976173000000003</v>
      </c>
      <c r="L153" s="195">
        <f t="shared" si="19"/>
        <v>60.149876499999998</v>
      </c>
      <c r="M153" s="195">
        <f t="shared" si="19"/>
        <v>65.337529000000004</v>
      </c>
      <c r="N153" s="195">
        <f t="shared" si="19"/>
        <v>55.184336000000002</v>
      </c>
    </row>
    <row r="154" spans="1:15" s="196" customFormat="1" ht="12">
      <c r="A154" s="197" t="s">
        <v>98</v>
      </c>
      <c r="B154" s="198">
        <f>SUM(B142:B153)</f>
        <v>23456.305547982003</v>
      </c>
      <c r="C154" s="198">
        <f t="shared" ref="C154:N154" si="20">SUM(C142:C153)</f>
        <v>19566.203000497997</v>
      </c>
      <c r="D154" s="198">
        <f t="shared" si="20"/>
        <v>19789.102954209997</v>
      </c>
      <c r="E154" s="198">
        <f t="shared" si="20"/>
        <v>18759.471686008004</v>
      </c>
      <c r="F154" s="198">
        <f t="shared" si="20"/>
        <v>19516.432830092002</v>
      </c>
      <c r="G154" s="198">
        <f t="shared" si="20"/>
        <v>19660.110532657996</v>
      </c>
      <c r="H154" s="198">
        <f t="shared" si="20"/>
        <v>22320.961121160006</v>
      </c>
      <c r="I154" s="198">
        <f t="shared" si="20"/>
        <v>21124.489139887999</v>
      </c>
      <c r="J154" s="198">
        <f t="shared" si="20"/>
        <v>20175.411687568005</v>
      </c>
      <c r="K154" s="198">
        <f t="shared" si="20"/>
        <v>19869.743450269994</v>
      </c>
      <c r="L154" s="198">
        <f t="shared" si="20"/>
        <v>21527.287125470004</v>
      </c>
      <c r="M154" s="198">
        <f t="shared" si="20"/>
        <v>21236.234529050002</v>
      </c>
      <c r="N154" s="198">
        <f t="shared" si="20"/>
        <v>21615.516819982</v>
      </c>
    </row>
    <row r="156" spans="1:15" s="196" customFormat="1" ht="12">
      <c r="A156" s="200" t="s">
        <v>118</v>
      </c>
      <c r="B156" s="214">
        <f>B142+B147+B148+B149+B150+B153</f>
        <v>9112.8729192559986</v>
      </c>
      <c r="C156" s="214">
        <f t="shared" ref="C156:M156" si="21">C142+C147+C148+C149+C150+C153</f>
        <v>7342.6839225720014</v>
      </c>
      <c r="D156" s="214">
        <f t="shared" si="21"/>
        <v>8586.3968494520013</v>
      </c>
      <c r="E156" s="214">
        <f t="shared" si="21"/>
        <v>7906.2483841880003</v>
      </c>
      <c r="F156" s="214">
        <f t="shared" si="21"/>
        <v>8472.8458267760016</v>
      </c>
      <c r="G156" s="214">
        <f t="shared" si="21"/>
        <v>6857.0394554100012</v>
      </c>
      <c r="H156" s="214">
        <f t="shared" si="21"/>
        <v>6936.1514743259986</v>
      </c>
      <c r="I156" s="214">
        <f t="shared" si="21"/>
        <v>6091.1583388280005</v>
      </c>
      <c r="J156" s="214">
        <f t="shared" si="21"/>
        <v>6664.3173901680002</v>
      </c>
      <c r="K156" s="214">
        <f t="shared" si="21"/>
        <v>6271.6415414600006</v>
      </c>
      <c r="L156" s="214">
        <f t="shared" si="21"/>
        <v>10910.5847798</v>
      </c>
      <c r="M156" s="214">
        <f t="shared" si="21"/>
        <v>10942.018949776</v>
      </c>
      <c r="N156" s="214">
        <f>N142+N147+N148+N149+N150+N153</f>
        <v>9358.3626089299996</v>
      </c>
    </row>
    <row r="157" spans="1:15" s="196" customFormat="1" ht="12">
      <c r="A157" s="200" t="s">
        <v>119</v>
      </c>
      <c r="B157" s="214">
        <f>B143+B144+B145+B146+B151+B152</f>
        <v>14343.432628725999</v>
      </c>
      <c r="C157" s="214">
        <f t="shared" ref="C157:N157" si="22">C143+C144+C145+C146+C151+C152</f>
        <v>12223.519077926001</v>
      </c>
      <c r="D157" s="214">
        <f t="shared" si="22"/>
        <v>11202.706104757999</v>
      </c>
      <c r="E157" s="214">
        <f t="shared" si="22"/>
        <v>10853.223301819999</v>
      </c>
      <c r="F157" s="214">
        <f t="shared" si="22"/>
        <v>11043.587003315999</v>
      </c>
      <c r="G157" s="214">
        <f t="shared" si="22"/>
        <v>12803.071077248002</v>
      </c>
      <c r="H157" s="214">
        <f t="shared" si="22"/>
        <v>15384.809646833999</v>
      </c>
      <c r="I157" s="214">
        <f t="shared" si="22"/>
        <v>15033.330801060001</v>
      </c>
      <c r="J157" s="214">
        <f t="shared" si="22"/>
        <v>13511.094297399999</v>
      </c>
      <c r="K157" s="214">
        <f t="shared" si="22"/>
        <v>13598.101908809998</v>
      </c>
      <c r="L157" s="214">
        <f t="shared" si="22"/>
        <v>10616.702345670001</v>
      </c>
      <c r="M157" s="214">
        <f t="shared" si="22"/>
        <v>10294.215579274</v>
      </c>
      <c r="N157" s="214">
        <f t="shared" si="22"/>
        <v>12257.154211051999</v>
      </c>
    </row>
    <row r="158" spans="1:15" s="196" customFormat="1" ht="12">
      <c r="A158" s="200" t="s">
        <v>120</v>
      </c>
      <c r="B158" s="201">
        <f t="shared" ref="B158:M158" si="23">ROUND(B142/B$154*100,1)+ROUND(B147/B$154*100,1)+ROUND(B148/B$154*100,1)+ROUND(B149/B$154*100,1)+ROUND(B150/B$154*100,1)+ROUND(B153/B$154*100,1)</f>
        <v>39</v>
      </c>
      <c r="C158" s="201">
        <f t="shared" si="23"/>
        <v>37.499999999999993</v>
      </c>
      <c r="D158" s="201">
        <f t="shared" si="23"/>
        <v>43.4</v>
      </c>
      <c r="E158" s="201">
        <f t="shared" si="23"/>
        <v>42.199999999999996</v>
      </c>
      <c r="F158" s="201">
        <f t="shared" si="23"/>
        <v>43.4</v>
      </c>
      <c r="G158" s="201">
        <f t="shared" si="23"/>
        <v>34.9</v>
      </c>
      <c r="H158" s="201">
        <f t="shared" si="23"/>
        <v>31.099999999999998</v>
      </c>
      <c r="I158" s="201">
        <f t="shared" si="23"/>
        <v>28.7</v>
      </c>
      <c r="J158" s="201">
        <f t="shared" si="23"/>
        <v>33.099999999999994</v>
      </c>
      <c r="K158" s="201">
        <f t="shared" si="23"/>
        <v>31.5</v>
      </c>
      <c r="L158" s="201">
        <f t="shared" si="23"/>
        <v>50.599999999999987</v>
      </c>
      <c r="M158" s="201">
        <f t="shared" si="23"/>
        <v>51.499999999999993</v>
      </c>
      <c r="N158" s="201">
        <f>ROUND(N142/N$154*100,1)+ROUND(N147/N$154*100,1)+ROUND(N148/N$154*100,1)+ROUND(N149/N$154*100,1)+ROUND(N150/N$154*100,1)+ROUND(N153/N$154*100,1)</f>
        <v>43.29999999999999</v>
      </c>
      <c r="O158" s="270">
        <f>N158-B158</f>
        <v>4.2999999999999901</v>
      </c>
    </row>
    <row r="159" spans="1:15" s="196" customFormat="1" ht="12">
      <c r="A159" s="200" t="s">
        <v>121</v>
      </c>
      <c r="B159" s="201">
        <f t="shared" ref="B159:M159" si="24">100-B158</f>
        <v>61</v>
      </c>
      <c r="C159" s="201">
        <f t="shared" si="24"/>
        <v>62.500000000000007</v>
      </c>
      <c r="D159" s="201">
        <f t="shared" si="24"/>
        <v>56.6</v>
      </c>
      <c r="E159" s="201">
        <f t="shared" si="24"/>
        <v>57.800000000000004</v>
      </c>
      <c r="F159" s="201">
        <f t="shared" si="24"/>
        <v>56.6</v>
      </c>
      <c r="G159" s="201">
        <f t="shared" si="24"/>
        <v>65.099999999999994</v>
      </c>
      <c r="H159" s="201">
        <f t="shared" si="24"/>
        <v>68.900000000000006</v>
      </c>
      <c r="I159" s="201">
        <f t="shared" si="24"/>
        <v>71.3</v>
      </c>
      <c r="J159" s="201">
        <f t="shared" si="24"/>
        <v>66.900000000000006</v>
      </c>
      <c r="K159" s="201">
        <f t="shared" si="24"/>
        <v>68.5</v>
      </c>
      <c r="L159" s="201">
        <f t="shared" si="24"/>
        <v>49.400000000000013</v>
      </c>
      <c r="M159" s="201">
        <f t="shared" si="24"/>
        <v>48.500000000000007</v>
      </c>
      <c r="N159" s="201">
        <f t="shared" ref="N159" si="25">100-N158</f>
        <v>56.70000000000001</v>
      </c>
    </row>
    <row r="160" spans="1:15" s="196" customFormat="1" ht="12">
      <c r="A160" s="200"/>
      <c r="B160" s="200"/>
    </row>
    <row r="161" spans="1:19" s="196" customFormat="1" ht="12">
      <c r="A161" s="200" t="s">
        <v>85</v>
      </c>
      <c r="B161" s="200"/>
      <c r="N161" s="270"/>
    </row>
    <row r="162" spans="1:19" s="196" customFormat="1" ht="12">
      <c r="A162" s="200" t="s">
        <v>86</v>
      </c>
      <c r="B162" s="200"/>
    </row>
    <row r="164" spans="1:19" s="196" customFormat="1" ht="12">
      <c r="A164" s="200" t="s">
        <v>19</v>
      </c>
      <c r="B164" s="195">
        <f>B142+B143+B144+B147+B148+B149+B150+B153</f>
        <v>14314.497881981999</v>
      </c>
      <c r="C164" s="195">
        <f t="shared" ref="C164:M164" si="26">C142+C143+C144+C147+C148+C149+C150+C153</f>
        <v>12294.097230497997</v>
      </c>
      <c r="D164" s="195">
        <f t="shared" si="26"/>
        <v>14043.371596710002</v>
      </c>
      <c r="E164" s="195">
        <f t="shared" si="26"/>
        <v>12657.378159008</v>
      </c>
      <c r="F164" s="195">
        <f t="shared" si="26"/>
        <v>12574.692998092001</v>
      </c>
      <c r="G164" s="195">
        <f t="shared" si="26"/>
        <v>11559.642216157999</v>
      </c>
      <c r="H164" s="195">
        <f t="shared" si="26"/>
        <v>12083.568437660002</v>
      </c>
      <c r="I164" s="195">
        <f t="shared" si="26"/>
        <v>11229.942725888002</v>
      </c>
      <c r="J164" s="195">
        <f t="shared" si="26"/>
        <v>11764.088395068</v>
      </c>
      <c r="K164" s="195">
        <f t="shared" si="26"/>
        <v>10918.34454527</v>
      </c>
      <c r="L164" s="195">
        <f t="shared" si="26"/>
        <v>14510.217426969999</v>
      </c>
      <c r="M164" s="195">
        <f t="shared" si="26"/>
        <v>15610.84056305</v>
      </c>
      <c r="N164" s="195">
        <f>N142+N143+N144+N147+N148+N149+N150+N153</f>
        <v>14881.368711981999</v>
      </c>
    </row>
    <row r="165" spans="1:19" s="196" customFormat="1" ht="12">
      <c r="A165" s="200" t="s">
        <v>20</v>
      </c>
      <c r="B165" s="195">
        <f t="shared" ref="B165:M165" si="27">B145+B146+B151+B152</f>
        <v>9141.8076659999988</v>
      </c>
      <c r="C165" s="195">
        <f t="shared" si="27"/>
        <v>7272.1057699999992</v>
      </c>
      <c r="D165" s="195">
        <f t="shared" si="27"/>
        <v>5745.7313574999998</v>
      </c>
      <c r="E165" s="195">
        <f t="shared" si="27"/>
        <v>6102.093527</v>
      </c>
      <c r="F165" s="195">
        <f t="shared" si="27"/>
        <v>6941.7398320000011</v>
      </c>
      <c r="G165" s="195">
        <f t="shared" si="27"/>
        <v>8100.4683165000006</v>
      </c>
      <c r="H165" s="195">
        <f t="shared" si="27"/>
        <v>10237.3926835</v>
      </c>
      <c r="I165" s="195">
        <f t="shared" si="27"/>
        <v>9894.5464140000004</v>
      </c>
      <c r="J165" s="195">
        <f t="shared" si="27"/>
        <v>8411.3232925000011</v>
      </c>
      <c r="K165" s="195">
        <f t="shared" si="27"/>
        <v>8951.398905</v>
      </c>
      <c r="L165" s="195">
        <f t="shared" si="27"/>
        <v>7017.0696985000004</v>
      </c>
      <c r="M165" s="195">
        <f t="shared" si="27"/>
        <v>5625.3939660000005</v>
      </c>
      <c r="N165" s="195">
        <f>N145+N146+N151+N152</f>
        <v>6734.1481079999994</v>
      </c>
    </row>
    <row r="166" spans="1:19" s="196" customFormat="1" ht="12">
      <c r="A166" s="200" t="s">
        <v>116</v>
      </c>
      <c r="B166" s="201">
        <f>ROUND(B142/B$154*100,1)+ROUND(B143/B$154*100,1)+ROUND(B147/B$154*100,1)+ROUND(B148/B$154*100,1)+ROUND(B149/B$154*100,1)+ROUND(B150/B$154*100,1)+ROUND(B144/B$154*100,1)+ROUND(B153/B$154*100,1)</f>
        <v>61.199999999999996</v>
      </c>
      <c r="C166" s="201">
        <f t="shared" ref="C166:M166" si="28">ROUND(C142/C$154*100,1)+ROUND(C143/C$154*100,1)+ROUND(C147/C$154*100,1)+ROUND(C148/C$154*100,1)+ROUND(C149/C$154*100,1)+ROUND(C150/C$154*100,1)+ROUND(C144/C$154*100,1)+ROUND(C153/C$154*100,1)</f>
        <v>62.8</v>
      </c>
      <c r="D166" s="201">
        <f t="shared" si="28"/>
        <v>71</v>
      </c>
      <c r="E166" s="201">
        <f t="shared" si="28"/>
        <v>67.5</v>
      </c>
      <c r="F166" s="201">
        <f t="shared" si="28"/>
        <v>64.399999999999991</v>
      </c>
      <c r="G166" s="201">
        <f t="shared" si="28"/>
        <v>58.8</v>
      </c>
      <c r="H166" s="201">
        <f t="shared" si="28"/>
        <v>54.199999999999996</v>
      </c>
      <c r="I166" s="201">
        <f t="shared" si="28"/>
        <v>53</v>
      </c>
      <c r="J166" s="201">
        <f t="shared" si="28"/>
        <v>58.399999999999991</v>
      </c>
      <c r="K166" s="201">
        <f t="shared" si="28"/>
        <v>54.9</v>
      </c>
      <c r="L166" s="201">
        <f t="shared" si="28"/>
        <v>67.3</v>
      </c>
      <c r="M166" s="201">
        <f t="shared" si="28"/>
        <v>73.499999999999986</v>
      </c>
      <c r="N166" s="201">
        <f>ROUND(N142/N$154*100,1)+ROUND(N143/N$154*100,1)+ROUND(N147/N$154*100,1)+ROUND(N148/N$154*100,1)+ROUND(N149/N$154*100,1)+ROUND(N150/N$154*100,1)+ROUND(N144/N$154*100,1)+ROUND(N153/N$154*100,1)</f>
        <v>68.899999999999991</v>
      </c>
      <c r="O166" s="270">
        <f>N166-B166</f>
        <v>7.6999999999999957</v>
      </c>
    </row>
    <row r="167" spans="1:19" s="196" customFormat="1" ht="12">
      <c r="A167" s="200" t="s">
        <v>117</v>
      </c>
      <c r="B167" s="201">
        <f t="shared" ref="B167:M167" si="29">100-B166</f>
        <v>38.800000000000004</v>
      </c>
      <c r="C167" s="201">
        <f t="shared" si="29"/>
        <v>37.200000000000003</v>
      </c>
      <c r="D167" s="201">
        <f t="shared" si="29"/>
        <v>29</v>
      </c>
      <c r="E167" s="201">
        <f t="shared" si="29"/>
        <v>32.5</v>
      </c>
      <c r="F167" s="201">
        <f t="shared" si="29"/>
        <v>35.600000000000009</v>
      </c>
      <c r="G167" s="201">
        <f t="shared" si="29"/>
        <v>41.2</v>
      </c>
      <c r="H167" s="201">
        <f t="shared" si="29"/>
        <v>45.800000000000004</v>
      </c>
      <c r="I167" s="201">
        <f t="shared" si="29"/>
        <v>47</v>
      </c>
      <c r="J167" s="201">
        <f t="shared" si="29"/>
        <v>41.600000000000009</v>
      </c>
      <c r="K167" s="201">
        <f t="shared" si="29"/>
        <v>45.1</v>
      </c>
      <c r="L167" s="201">
        <f t="shared" si="29"/>
        <v>32.700000000000003</v>
      </c>
      <c r="M167" s="201">
        <f t="shared" si="29"/>
        <v>26.500000000000014</v>
      </c>
      <c r="N167" s="201">
        <f t="shared" ref="N167" si="30">100-N166</f>
        <v>31.100000000000009</v>
      </c>
    </row>
    <row r="168" spans="1:19" s="196" customFormat="1" ht="12">
      <c r="A168" s="200"/>
      <c r="B168" s="200"/>
    </row>
    <row r="169" spans="1:19" s="196" customFormat="1" ht="12">
      <c r="A169" s="200" t="s">
        <v>137</v>
      </c>
      <c r="B169" s="200"/>
      <c r="N169" s="270"/>
    </row>
    <row r="170" spans="1:19" s="196" customFormat="1" ht="12">
      <c r="A170" s="200" t="s">
        <v>138</v>
      </c>
      <c r="B170" s="200"/>
    </row>
    <row r="175" spans="1:19">
      <c r="A175" s="177" t="s">
        <v>107</v>
      </c>
      <c r="B175" s="327" t="s">
        <v>100</v>
      </c>
      <c r="C175" s="328"/>
      <c r="D175" s="328"/>
      <c r="E175" s="328"/>
      <c r="F175" s="328"/>
      <c r="G175" s="328"/>
      <c r="H175" s="328"/>
      <c r="I175" s="328"/>
      <c r="J175" s="328"/>
      <c r="K175" s="328"/>
      <c r="L175" s="328"/>
      <c r="M175" s="328"/>
      <c r="N175" s="328"/>
      <c r="O175" s="328"/>
      <c r="P175" s="328"/>
      <c r="Q175" s="328"/>
      <c r="R175" s="328"/>
      <c r="S175" s="328"/>
    </row>
    <row r="176" spans="1:19">
      <c r="A176" s="177" t="s">
        <v>108</v>
      </c>
      <c r="B176" s="334" t="s">
        <v>122</v>
      </c>
      <c r="C176" s="335"/>
      <c r="D176" s="335"/>
      <c r="E176" s="335"/>
      <c r="F176" s="335"/>
      <c r="G176" s="335"/>
      <c r="H176" s="335"/>
      <c r="I176" s="335"/>
      <c r="J176" s="335"/>
      <c r="K176" s="335"/>
      <c r="L176" s="335"/>
      <c r="M176" s="335"/>
      <c r="N176" s="335"/>
      <c r="O176" s="335"/>
      <c r="P176" s="335"/>
      <c r="Q176" s="335"/>
      <c r="R176" s="335"/>
      <c r="S176" s="335"/>
    </row>
    <row r="177" spans="1:23">
      <c r="A177" s="186" t="s">
        <v>30</v>
      </c>
      <c r="B177" s="329" t="s">
        <v>635</v>
      </c>
      <c r="C177" s="330"/>
      <c r="D177" s="330"/>
      <c r="E177" s="330"/>
      <c r="F177" s="330"/>
      <c r="G177" s="330"/>
      <c r="H177" s="330"/>
      <c r="I177" s="330"/>
      <c r="J177" s="330"/>
      <c r="K177" s="330"/>
      <c r="L177" s="330"/>
      <c r="M177" s="330"/>
      <c r="N177" s="330"/>
      <c r="O177" s="330"/>
      <c r="P177" s="330"/>
      <c r="Q177" s="330"/>
      <c r="R177" s="330"/>
      <c r="S177" s="330"/>
    </row>
    <row r="178" spans="1:23">
      <c r="A178" s="186" t="s">
        <v>109</v>
      </c>
      <c r="B178" s="302" t="s">
        <v>2</v>
      </c>
      <c r="C178" s="302" t="s">
        <v>82</v>
      </c>
      <c r="D178" s="302" t="s">
        <v>3</v>
      </c>
      <c r="E178" s="302" t="s">
        <v>4</v>
      </c>
      <c r="F178" s="302" t="s">
        <v>97</v>
      </c>
      <c r="G178" s="302" t="s">
        <v>11</v>
      </c>
      <c r="H178" s="302" t="s">
        <v>5</v>
      </c>
      <c r="I178" s="302" t="s">
        <v>6</v>
      </c>
      <c r="J178" s="302" t="s">
        <v>7</v>
      </c>
      <c r="K178" s="302" t="s">
        <v>8</v>
      </c>
      <c r="L178" s="302" t="s">
        <v>9</v>
      </c>
      <c r="M178" s="302" t="s">
        <v>70</v>
      </c>
      <c r="N178" s="302" t="s">
        <v>71</v>
      </c>
      <c r="O178" s="202" t="s">
        <v>10</v>
      </c>
      <c r="P178" s="302" t="s">
        <v>128</v>
      </c>
      <c r="Q178" s="302" t="s">
        <v>99</v>
      </c>
      <c r="R178" s="302" t="s">
        <v>129</v>
      </c>
      <c r="S178" s="202" t="s">
        <v>130</v>
      </c>
      <c r="V178" s="204" t="s">
        <v>23</v>
      </c>
      <c r="W178" s="204" t="s">
        <v>22</v>
      </c>
    </row>
    <row r="179" spans="1:23" ht="14.25">
      <c r="A179" s="177" t="s">
        <v>31</v>
      </c>
      <c r="B179" s="192"/>
      <c r="C179" s="192"/>
      <c r="D179" s="192"/>
      <c r="E179" s="192"/>
      <c r="F179" s="192"/>
      <c r="G179" s="192"/>
      <c r="H179" s="192"/>
      <c r="I179" s="192"/>
      <c r="J179" s="192"/>
      <c r="K179" s="192"/>
      <c r="L179" s="192"/>
      <c r="M179" s="192"/>
      <c r="N179" s="192"/>
      <c r="O179" s="203"/>
      <c r="P179" s="192"/>
      <c r="Q179" s="192"/>
      <c r="R179" s="192"/>
      <c r="S179" s="203"/>
      <c r="V179" s="205"/>
      <c r="W179" s="205"/>
    </row>
    <row r="180" spans="1:23" ht="14.25">
      <c r="A180" s="207">
        <v>1</v>
      </c>
      <c r="B180" s="181">
        <v>151428.059224</v>
      </c>
      <c r="C180" s="181">
        <v>8651.6755659999999</v>
      </c>
      <c r="D180" s="181">
        <v>170552.65400000001</v>
      </c>
      <c r="E180" s="181">
        <v>8786.759</v>
      </c>
      <c r="F180" s="181">
        <v>0</v>
      </c>
      <c r="G180" s="181">
        <v>100827.398</v>
      </c>
      <c r="H180" s="181">
        <v>22729.690999999999</v>
      </c>
      <c r="I180" s="181">
        <v>21856.794999999998</v>
      </c>
      <c r="J180" s="181">
        <v>5311.2910000000002</v>
      </c>
      <c r="K180" s="181">
        <v>8329.6689999999999</v>
      </c>
      <c r="L180" s="181">
        <v>58660.523999999998</v>
      </c>
      <c r="M180" s="181">
        <v>2119.8825000000002</v>
      </c>
      <c r="N180" s="181">
        <v>3862.4814999999999</v>
      </c>
      <c r="O180" s="184">
        <v>563116.87979000004</v>
      </c>
      <c r="P180" s="181">
        <v>-21693.195</v>
      </c>
      <c r="Q180" s="181">
        <v>-3610.8710000000001</v>
      </c>
      <c r="R180" s="181">
        <v>984.27200000000005</v>
      </c>
      <c r="S180" s="184">
        <v>538797.08579000004</v>
      </c>
      <c r="V180" s="206">
        <f>IFERROR($H180/$O180*100,"")</f>
        <v>4.0364073278138024</v>
      </c>
      <c r="W180" s="205">
        <f>IF($H180=0,"",$H180/1000)</f>
        <v>22.729690999999999</v>
      </c>
    </row>
    <row r="181" spans="1:23" ht="14.25">
      <c r="A181" s="207">
        <v>2</v>
      </c>
      <c r="B181" s="181">
        <v>159102.48129</v>
      </c>
      <c r="C181" s="181">
        <v>15524.81626</v>
      </c>
      <c r="D181" s="181">
        <v>170547.96599999999</v>
      </c>
      <c r="E181" s="181">
        <v>13675.187</v>
      </c>
      <c r="F181" s="181">
        <v>0</v>
      </c>
      <c r="G181" s="181">
        <v>127180.061</v>
      </c>
      <c r="H181" s="181">
        <v>76358.892999999996</v>
      </c>
      <c r="I181" s="181">
        <v>18278.495999999999</v>
      </c>
      <c r="J181" s="181">
        <v>3922.4969999999998</v>
      </c>
      <c r="K181" s="181">
        <v>8367.2819999999992</v>
      </c>
      <c r="L181" s="181">
        <v>73471.736999999994</v>
      </c>
      <c r="M181" s="181">
        <v>1801.114</v>
      </c>
      <c r="N181" s="181">
        <v>3528.498</v>
      </c>
      <c r="O181" s="184">
        <v>671759.02855000005</v>
      </c>
      <c r="P181" s="181">
        <v>-11026.39</v>
      </c>
      <c r="Q181" s="181">
        <v>-4437.6329999999998</v>
      </c>
      <c r="R181" s="181">
        <v>26627.734</v>
      </c>
      <c r="S181" s="184">
        <v>682922.73955000006</v>
      </c>
      <c r="V181" s="206">
        <f t="shared" ref="V181:V210" si="31">IFERROR($H181/$O181*100,"")</f>
        <v>11.367006583420485</v>
      </c>
      <c r="W181" s="205">
        <f t="shared" ref="W181:W210" si="32">IF($H181=0,"",$H181/1000)</f>
        <v>76.358892999999995</v>
      </c>
    </row>
    <row r="182" spans="1:23" ht="14.25">
      <c r="A182" s="207">
        <v>3</v>
      </c>
      <c r="B182" s="181">
        <v>151939.406678</v>
      </c>
      <c r="C182" s="181">
        <v>13097.605952</v>
      </c>
      <c r="D182" s="181">
        <v>170574.17</v>
      </c>
      <c r="E182" s="181">
        <v>15142.447</v>
      </c>
      <c r="F182" s="181">
        <v>0</v>
      </c>
      <c r="G182" s="181">
        <v>103054.526</v>
      </c>
      <c r="H182" s="181">
        <v>82251.89</v>
      </c>
      <c r="I182" s="181">
        <v>16558.866000000002</v>
      </c>
      <c r="J182" s="181">
        <v>721.76700000000005</v>
      </c>
      <c r="K182" s="181">
        <v>9139.2720000000008</v>
      </c>
      <c r="L182" s="181">
        <v>81156.755000000005</v>
      </c>
      <c r="M182" s="181">
        <v>1803.6845000000001</v>
      </c>
      <c r="N182" s="181">
        <v>4190.0664999999999</v>
      </c>
      <c r="O182" s="184">
        <v>649630.45663000003</v>
      </c>
      <c r="P182" s="181">
        <v>-10811.335999999999</v>
      </c>
      <c r="Q182" s="181">
        <v>-4674.3270000000002</v>
      </c>
      <c r="R182" s="181">
        <v>79819.793000000005</v>
      </c>
      <c r="S182" s="184">
        <v>713964.58663000003</v>
      </c>
      <c r="V182" s="206">
        <f t="shared" si="31"/>
        <v>12.661335249995359</v>
      </c>
      <c r="W182" s="205">
        <f t="shared" si="32"/>
        <v>82.251890000000003</v>
      </c>
    </row>
    <row r="183" spans="1:23" ht="14.25">
      <c r="A183" s="207">
        <v>4</v>
      </c>
      <c r="B183" s="181">
        <v>139841.36508799999</v>
      </c>
      <c r="C183" s="181">
        <v>5359.3319119999996</v>
      </c>
      <c r="D183" s="181">
        <v>170642.76699999999</v>
      </c>
      <c r="E183" s="181">
        <v>15091.346</v>
      </c>
      <c r="F183" s="181">
        <v>0</v>
      </c>
      <c r="G183" s="181">
        <v>66644.548999999999</v>
      </c>
      <c r="H183" s="181">
        <v>122922.62300000001</v>
      </c>
      <c r="I183" s="181">
        <v>20847.919000000002</v>
      </c>
      <c r="J183" s="181">
        <v>3118.4389999999999</v>
      </c>
      <c r="K183" s="181">
        <v>9504.7909999999993</v>
      </c>
      <c r="L183" s="181">
        <v>77196.850000000006</v>
      </c>
      <c r="M183" s="181">
        <v>1897.4285</v>
      </c>
      <c r="N183" s="181">
        <v>4633.1345000000001</v>
      </c>
      <c r="O183" s="184">
        <v>637700.54399999999</v>
      </c>
      <c r="P183" s="181">
        <v>-21729.65</v>
      </c>
      <c r="Q183" s="181">
        <v>-4065.7689999999998</v>
      </c>
      <c r="R183" s="181">
        <v>51474.83</v>
      </c>
      <c r="S183" s="184">
        <v>663379.95499999996</v>
      </c>
      <c r="V183" s="206">
        <f t="shared" si="31"/>
        <v>19.275916283364502</v>
      </c>
      <c r="W183" s="205">
        <f t="shared" si="32"/>
        <v>122.922623</v>
      </c>
    </row>
    <row r="184" spans="1:23" ht="14.25">
      <c r="A184" s="207">
        <v>5</v>
      </c>
      <c r="B184" s="181">
        <v>126779.175288</v>
      </c>
      <c r="C184" s="181">
        <v>8651.0294620000004</v>
      </c>
      <c r="D184" s="181">
        <v>170645.45600000001</v>
      </c>
      <c r="E184" s="181">
        <v>19242.691999999999</v>
      </c>
      <c r="F184" s="181">
        <v>0</v>
      </c>
      <c r="G184" s="181">
        <v>70047.766000000003</v>
      </c>
      <c r="H184" s="181">
        <v>58951.445</v>
      </c>
      <c r="I184" s="181">
        <v>25669.252</v>
      </c>
      <c r="J184" s="181">
        <v>5549.6580000000004</v>
      </c>
      <c r="K184" s="181">
        <v>9974.3559999999998</v>
      </c>
      <c r="L184" s="181">
        <v>75550.092999999993</v>
      </c>
      <c r="M184" s="181">
        <v>2094.5889999999999</v>
      </c>
      <c r="N184" s="181">
        <v>4703.6790000000001</v>
      </c>
      <c r="O184" s="184">
        <v>577859.19074999995</v>
      </c>
      <c r="P184" s="181">
        <v>-22733.314999999999</v>
      </c>
      <c r="Q184" s="181">
        <v>-3824.538</v>
      </c>
      <c r="R184" s="181">
        <v>63066.798999999999</v>
      </c>
      <c r="S184" s="184">
        <v>614368.13674999995</v>
      </c>
      <c r="V184" s="206">
        <f t="shared" si="31"/>
        <v>10.20169722030159</v>
      </c>
      <c r="W184" s="205">
        <f t="shared" si="32"/>
        <v>58.951445</v>
      </c>
    </row>
    <row r="185" spans="1:23" ht="14.25">
      <c r="A185" s="207">
        <v>6</v>
      </c>
      <c r="B185" s="181">
        <v>130262.09858400001</v>
      </c>
      <c r="C185" s="181">
        <v>4635.5434160000004</v>
      </c>
      <c r="D185" s="181">
        <v>170651.34099999999</v>
      </c>
      <c r="E185" s="181">
        <v>15690.341</v>
      </c>
      <c r="F185" s="181">
        <v>0</v>
      </c>
      <c r="G185" s="181">
        <v>88130.656000000003</v>
      </c>
      <c r="H185" s="181">
        <v>46902.985999999997</v>
      </c>
      <c r="I185" s="181">
        <v>23925.664000000001</v>
      </c>
      <c r="J185" s="181">
        <v>6446.5959999999995</v>
      </c>
      <c r="K185" s="181">
        <v>10418.182000000001</v>
      </c>
      <c r="L185" s="181">
        <v>77811.941999999995</v>
      </c>
      <c r="M185" s="181">
        <v>2197.2555000000002</v>
      </c>
      <c r="N185" s="181">
        <v>4885.2614999999996</v>
      </c>
      <c r="O185" s="184">
        <v>581957.86699999997</v>
      </c>
      <c r="P185" s="181">
        <v>-14008.254999999999</v>
      </c>
      <c r="Q185" s="181">
        <v>-3751.3589999999999</v>
      </c>
      <c r="R185" s="181">
        <v>29358.886999999999</v>
      </c>
      <c r="S185" s="184">
        <v>593557.14</v>
      </c>
      <c r="V185" s="206">
        <f t="shared" si="31"/>
        <v>8.0595157587241619</v>
      </c>
      <c r="W185" s="205">
        <f t="shared" si="32"/>
        <v>46.902985999999999</v>
      </c>
    </row>
    <row r="186" spans="1:23" ht="14.25">
      <c r="A186" s="207">
        <v>7</v>
      </c>
      <c r="B186" s="181">
        <v>145511.586152</v>
      </c>
      <c r="C186" s="181">
        <v>19108.925707999999</v>
      </c>
      <c r="D186" s="181">
        <v>170602.231</v>
      </c>
      <c r="E186" s="181">
        <v>23100.928</v>
      </c>
      <c r="F186" s="181">
        <v>0</v>
      </c>
      <c r="G186" s="181">
        <v>155636.50399999999</v>
      </c>
      <c r="H186" s="181">
        <v>51834.186000000002</v>
      </c>
      <c r="I186" s="181">
        <v>25317.678</v>
      </c>
      <c r="J186" s="181">
        <v>6902.192</v>
      </c>
      <c r="K186" s="181">
        <v>10784.642</v>
      </c>
      <c r="L186" s="181">
        <v>84812.194000000003</v>
      </c>
      <c r="M186" s="181">
        <v>2185.1435000000001</v>
      </c>
      <c r="N186" s="181">
        <v>4938.2285000000002</v>
      </c>
      <c r="O186" s="184">
        <v>700734.43885999999</v>
      </c>
      <c r="P186" s="181">
        <v>-8555.2549999999992</v>
      </c>
      <c r="Q186" s="181">
        <v>-4393.1379999999999</v>
      </c>
      <c r="R186" s="181">
        <v>59965.652000000002</v>
      </c>
      <c r="S186" s="184">
        <v>747751.69785999996</v>
      </c>
      <c r="V186" s="206">
        <f t="shared" si="31"/>
        <v>7.3971226652320965</v>
      </c>
      <c r="W186" s="205">
        <f t="shared" si="32"/>
        <v>51.834186000000003</v>
      </c>
    </row>
    <row r="187" spans="1:23" ht="14.25">
      <c r="A187" s="207">
        <v>8</v>
      </c>
      <c r="B187" s="181">
        <v>148811.40620200001</v>
      </c>
      <c r="C187" s="181">
        <v>9671.0356879999999</v>
      </c>
      <c r="D187" s="181">
        <v>170583.45699999999</v>
      </c>
      <c r="E187" s="181">
        <v>28408.486000000001</v>
      </c>
      <c r="F187" s="181">
        <v>0</v>
      </c>
      <c r="G187" s="181">
        <v>149151.50700000001</v>
      </c>
      <c r="H187" s="181">
        <v>55617.998</v>
      </c>
      <c r="I187" s="181">
        <v>24899.348999999998</v>
      </c>
      <c r="J187" s="181">
        <v>6291.0590000000002</v>
      </c>
      <c r="K187" s="181">
        <v>11396.120999999999</v>
      </c>
      <c r="L187" s="181">
        <v>85853.641000000003</v>
      </c>
      <c r="M187" s="181">
        <v>1721.6334999999999</v>
      </c>
      <c r="N187" s="181">
        <v>4303.1184999999996</v>
      </c>
      <c r="O187" s="184">
        <v>696708.81189000001</v>
      </c>
      <c r="P187" s="181">
        <v>-1728.287</v>
      </c>
      <c r="Q187" s="181">
        <v>-4535.3090000000002</v>
      </c>
      <c r="R187" s="181">
        <v>87705.061000000002</v>
      </c>
      <c r="S187" s="184">
        <v>778150.27688999998</v>
      </c>
      <c r="V187" s="206">
        <f t="shared" si="31"/>
        <v>7.9829617554458689</v>
      </c>
      <c r="W187" s="205">
        <f t="shared" si="32"/>
        <v>55.617998</v>
      </c>
    </row>
    <row r="188" spans="1:23" ht="14.25">
      <c r="A188" s="207">
        <v>9</v>
      </c>
      <c r="B188" s="181">
        <v>132236.062932</v>
      </c>
      <c r="C188" s="181">
        <v>4059.633644</v>
      </c>
      <c r="D188" s="181">
        <v>170593.62599999999</v>
      </c>
      <c r="E188" s="181">
        <v>27441.442999999999</v>
      </c>
      <c r="F188" s="181">
        <v>0</v>
      </c>
      <c r="G188" s="181">
        <v>120729.194</v>
      </c>
      <c r="H188" s="181">
        <v>129958.069</v>
      </c>
      <c r="I188" s="181">
        <v>21183.227999999999</v>
      </c>
      <c r="J188" s="181">
        <v>4373.7470000000003</v>
      </c>
      <c r="K188" s="181">
        <v>10828.799000000001</v>
      </c>
      <c r="L188" s="181">
        <v>83488.625</v>
      </c>
      <c r="M188" s="181">
        <v>1331.529</v>
      </c>
      <c r="N188" s="181">
        <v>4007.616</v>
      </c>
      <c r="O188" s="184">
        <v>710231.57257600001</v>
      </c>
      <c r="P188" s="181">
        <v>-5960.0360000000001</v>
      </c>
      <c r="Q188" s="181">
        <v>-4598.942</v>
      </c>
      <c r="R188" s="181">
        <v>79113.399999999994</v>
      </c>
      <c r="S188" s="184">
        <v>778785.99457600003</v>
      </c>
      <c r="V188" s="206">
        <f t="shared" si="31"/>
        <v>18.297985335774907</v>
      </c>
      <c r="W188" s="205">
        <f t="shared" si="32"/>
        <v>129.95806899999999</v>
      </c>
    </row>
    <row r="189" spans="1:23" ht="14.25">
      <c r="A189" s="207">
        <v>10</v>
      </c>
      <c r="B189" s="181">
        <v>136978.93398199999</v>
      </c>
      <c r="C189" s="181">
        <v>6620.0535300000001</v>
      </c>
      <c r="D189" s="181">
        <v>170624.80100000001</v>
      </c>
      <c r="E189" s="181">
        <v>34666.042000000001</v>
      </c>
      <c r="F189" s="181">
        <v>0</v>
      </c>
      <c r="G189" s="181">
        <v>94703.86</v>
      </c>
      <c r="H189" s="181">
        <v>167651.02100000001</v>
      </c>
      <c r="I189" s="181">
        <v>22122.356</v>
      </c>
      <c r="J189" s="181">
        <v>3328.6950000000002</v>
      </c>
      <c r="K189" s="181">
        <v>10046.162</v>
      </c>
      <c r="L189" s="181">
        <v>83426.087</v>
      </c>
      <c r="M189" s="181">
        <v>1342.0264999999999</v>
      </c>
      <c r="N189" s="181">
        <v>4043.7905000000001</v>
      </c>
      <c r="O189" s="184">
        <v>735553.82851200004</v>
      </c>
      <c r="P189" s="181">
        <v>-15570.154</v>
      </c>
      <c r="Q189" s="181">
        <v>-4752.2160000000003</v>
      </c>
      <c r="R189" s="181">
        <v>56827.641000000003</v>
      </c>
      <c r="S189" s="184">
        <v>772059.09951199999</v>
      </c>
      <c r="V189" s="206">
        <f t="shared" si="31"/>
        <v>22.792488394649816</v>
      </c>
      <c r="W189" s="205">
        <f t="shared" si="32"/>
        <v>167.65102100000001</v>
      </c>
    </row>
    <row r="190" spans="1:23" ht="14.25">
      <c r="A190" s="207">
        <v>11</v>
      </c>
      <c r="B190" s="181">
        <v>110917.732504</v>
      </c>
      <c r="C190" s="181">
        <v>4418.7264960000002</v>
      </c>
      <c r="D190" s="181">
        <v>170608.72899999999</v>
      </c>
      <c r="E190" s="181">
        <v>34801.381999999998</v>
      </c>
      <c r="F190" s="181">
        <v>0</v>
      </c>
      <c r="G190" s="181">
        <v>102069.859</v>
      </c>
      <c r="H190" s="181">
        <v>74797.828999999998</v>
      </c>
      <c r="I190" s="181">
        <v>27864.804</v>
      </c>
      <c r="J190" s="181">
        <v>7635.451</v>
      </c>
      <c r="K190" s="181">
        <v>10625.075999999999</v>
      </c>
      <c r="L190" s="181">
        <v>78295.065000000002</v>
      </c>
      <c r="M190" s="181">
        <v>1358.1134999999999</v>
      </c>
      <c r="N190" s="181">
        <v>4420.9764999999998</v>
      </c>
      <c r="O190" s="184">
        <v>627813.74399999995</v>
      </c>
      <c r="P190" s="181">
        <v>-10253.18</v>
      </c>
      <c r="Q190" s="181">
        <v>-4330.4110000000001</v>
      </c>
      <c r="R190" s="181">
        <v>79375.982000000004</v>
      </c>
      <c r="S190" s="184">
        <v>692606.13500000001</v>
      </c>
      <c r="V190" s="206">
        <f t="shared" si="31"/>
        <v>11.914015854995363</v>
      </c>
      <c r="W190" s="205">
        <f t="shared" si="32"/>
        <v>74.797828999999993</v>
      </c>
    </row>
    <row r="191" spans="1:23" ht="14.25">
      <c r="A191" s="207">
        <v>12</v>
      </c>
      <c r="B191" s="181">
        <v>107658.61599999999</v>
      </c>
      <c r="C191" s="181">
        <v>6491.0150000000003</v>
      </c>
      <c r="D191" s="181">
        <v>170593.60699999999</v>
      </c>
      <c r="E191" s="181">
        <v>34987.182999999997</v>
      </c>
      <c r="F191" s="181">
        <v>0</v>
      </c>
      <c r="G191" s="181">
        <v>112053.298</v>
      </c>
      <c r="H191" s="181">
        <v>55127.343999999997</v>
      </c>
      <c r="I191" s="181">
        <v>28035.186000000002</v>
      </c>
      <c r="J191" s="181">
        <v>7676.8490000000002</v>
      </c>
      <c r="K191" s="181">
        <v>10374.050999999999</v>
      </c>
      <c r="L191" s="181">
        <v>76637.172999999995</v>
      </c>
      <c r="M191" s="181">
        <v>1340.778</v>
      </c>
      <c r="N191" s="181">
        <v>4638.857</v>
      </c>
      <c r="O191" s="184">
        <v>615613.95700000005</v>
      </c>
      <c r="P191" s="181">
        <v>-3772.335</v>
      </c>
      <c r="Q191" s="181">
        <v>-3961.5259999999998</v>
      </c>
      <c r="R191" s="181">
        <v>47478.438999999998</v>
      </c>
      <c r="S191" s="184">
        <v>655358.53500000003</v>
      </c>
      <c r="V191" s="206">
        <f t="shared" si="31"/>
        <v>8.9548561031081366</v>
      </c>
      <c r="W191" s="205">
        <f t="shared" si="32"/>
        <v>55.127344000000001</v>
      </c>
    </row>
    <row r="192" spans="1:23" ht="14.25">
      <c r="A192" s="207">
        <v>13</v>
      </c>
      <c r="B192" s="181">
        <v>132478.834756</v>
      </c>
      <c r="C192" s="181">
        <v>4847.3692440000004</v>
      </c>
      <c r="D192" s="181">
        <v>170688.587</v>
      </c>
      <c r="E192" s="181">
        <v>36607.057999999997</v>
      </c>
      <c r="F192" s="181">
        <v>0</v>
      </c>
      <c r="G192" s="181">
        <v>138013.16800000001</v>
      </c>
      <c r="H192" s="181">
        <v>124725.183</v>
      </c>
      <c r="I192" s="181">
        <v>22008.645</v>
      </c>
      <c r="J192" s="181">
        <v>2711.194</v>
      </c>
      <c r="K192" s="181">
        <v>10440.134</v>
      </c>
      <c r="L192" s="181">
        <v>80149.784</v>
      </c>
      <c r="M192" s="181">
        <v>1332.7090000000001</v>
      </c>
      <c r="N192" s="181">
        <v>5534.9120000000003</v>
      </c>
      <c r="O192" s="184">
        <v>729537.57799999998</v>
      </c>
      <c r="P192" s="181">
        <v>-1612.7070000000001</v>
      </c>
      <c r="Q192" s="181">
        <v>-4985.54</v>
      </c>
      <c r="R192" s="181">
        <v>63824.39</v>
      </c>
      <c r="S192" s="184">
        <v>786763.72100000002</v>
      </c>
      <c r="V192" s="206">
        <f t="shared" si="31"/>
        <v>17.096471348594466</v>
      </c>
      <c r="W192" s="205">
        <f t="shared" si="32"/>
        <v>124.725183</v>
      </c>
    </row>
    <row r="193" spans="1:23" ht="14.25">
      <c r="A193" s="207">
        <v>14</v>
      </c>
      <c r="B193" s="181">
        <v>126450.27766399999</v>
      </c>
      <c r="C193" s="181">
        <v>5427.9519600000003</v>
      </c>
      <c r="D193" s="181">
        <v>170809.13800000001</v>
      </c>
      <c r="E193" s="181">
        <v>23161.019</v>
      </c>
      <c r="F193" s="181">
        <v>0</v>
      </c>
      <c r="G193" s="181">
        <v>75884.385999999999</v>
      </c>
      <c r="H193" s="181">
        <v>189662.26800000001</v>
      </c>
      <c r="I193" s="181">
        <v>23933.592000000001</v>
      </c>
      <c r="J193" s="181">
        <v>1884.404</v>
      </c>
      <c r="K193" s="181">
        <v>11738.951999999999</v>
      </c>
      <c r="L193" s="181">
        <v>78721.748000000007</v>
      </c>
      <c r="M193" s="181">
        <v>1284.3454999999999</v>
      </c>
      <c r="N193" s="181">
        <v>5591.2465000000002</v>
      </c>
      <c r="O193" s="184">
        <v>714549.32862399996</v>
      </c>
      <c r="P193" s="181">
        <v>-17294.097000000002</v>
      </c>
      <c r="Q193" s="181">
        <v>-4792.6499999999996</v>
      </c>
      <c r="R193" s="181">
        <v>109572.398</v>
      </c>
      <c r="S193" s="184">
        <v>802034.97962400003</v>
      </c>
      <c r="V193" s="206">
        <f t="shared" si="31"/>
        <v>26.542921587405395</v>
      </c>
      <c r="W193" s="205">
        <f t="shared" si="32"/>
        <v>189.66226800000001</v>
      </c>
    </row>
    <row r="194" spans="1:23" ht="14.25">
      <c r="A194" s="207">
        <v>15</v>
      </c>
      <c r="B194" s="181">
        <v>110906.03505200001</v>
      </c>
      <c r="C194" s="181">
        <v>4501.947948</v>
      </c>
      <c r="D194" s="181">
        <v>170794.97099999999</v>
      </c>
      <c r="E194" s="181">
        <v>26166.768</v>
      </c>
      <c r="F194" s="181">
        <v>0</v>
      </c>
      <c r="G194" s="181">
        <v>100609.064</v>
      </c>
      <c r="H194" s="181">
        <v>191203.12</v>
      </c>
      <c r="I194" s="181">
        <v>19033.424999999999</v>
      </c>
      <c r="J194" s="181">
        <v>2209.2489999999998</v>
      </c>
      <c r="K194" s="181">
        <v>11386.743</v>
      </c>
      <c r="L194" s="181">
        <v>79574.717999999993</v>
      </c>
      <c r="M194" s="181">
        <v>1337.1085</v>
      </c>
      <c r="N194" s="181">
        <v>5399.9965000000002</v>
      </c>
      <c r="O194" s="184">
        <v>723123.14599999995</v>
      </c>
      <c r="P194" s="181">
        <v>-21038.386999999999</v>
      </c>
      <c r="Q194" s="181">
        <v>-4675.6660000000002</v>
      </c>
      <c r="R194" s="181">
        <v>93401.63</v>
      </c>
      <c r="S194" s="184">
        <v>790810.723</v>
      </c>
      <c r="V194" s="206">
        <f t="shared" si="31"/>
        <v>26.441294412667027</v>
      </c>
      <c r="W194" s="205">
        <f t="shared" si="32"/>
        <v>191.20311999999998</v>
      </c>
    </row>
    <row r="195" spans="1:23" ht="14.25">
      <c r="A195" s="207">
        <v>16</v>
      </c>
      <c r="B195" s="181">
        <v>104086.23063999999</v>
      </c>
      <c r="C195" s="181">
        <v>11440.718989999999</v>
      </c>
      <c r="D195" s="181">
        <v>170804.38399999999</v>
      </c>
      <c r="E195" s="181">
        <v>30605.623</v>
      </c>
      <c r="F195" s="181">
        <v>0</v>
      </c>
      <c r="G195" s="181">
        <v>88857.604000000007</v>
      </c>
      <c r="H195" s="181">
        <v>208304.00399999999</v>
      </c>
      <c r="I195" s="181">
        <v>27957.06</v>
      </c>
      <c r="J195" s="181">
        <v>5631.598</v>
      </c>
      <c r="K195" s="181">
        <v>11817.361999999999</v>
      </c>
      <c r="L195" s="181">
        <v>79403.773000000001</v>
      </c>
      <c r="M195" s="181">
        <v>1401.3454999999999</v>
      </c>
      <c r="N195" s="181">
        <v>5365.0704999999998</v>
      </c>
      <c r="O195" s="184">
        <v>745674.77362999995</v>
      </c>
      <c r="P195" s="181">
        <v>-12806.614</v>
      </c>
      <c r="Q195" s="181">
        <v>-4478.1989999999996</v>
      </c>
      <c r="R195" s="181">
        <v>52547.58</v>
      </c>
      <c r="S195" s="184">
        <v>780937.54062999994</v>
      </c>
      <c r="V195" s="206">
        <f t="shared" si="31"/>
        <v>27.934967276143819</v>
      </c>
      <c r="W195" s="205">
        <f t="shared" si="32"/>
        <v>208.30400399999999</v>
      </c>
    </row>
    <row r="196" spans="1:23" ht="14.25">
      <c r="A196" s="207">
        <v>17</v>
      </c>
      <c r="B196" s="181">
        <v>96795.330526000005</v>
      </c>
      <c r="C196" s="181">
        <v>15654.688083999999</v>
      </c>
      <c r="D196" s="181">
        <v>170846.66899999999</v>
      </c>
      <c r="E196" s="181">
        <v>33573.565999999999</v>
      </c>
      <c r="F196" s="181">
        <v>0</v>
      </c>
      <c r="G196" s="181">
        <v>93886.115000000005</v>
      </c>
      <c r="H196" s="181">
        <v>204448.64300000001</v>
      </c>
      <c r="I196" s="181">
        <v>21683.011999999999</v>
      </c>
      <c r="J196" s="181">
        <v>1155.425</v>
      </c>
      <c r="K196" s="181">
        <v>11963.111999999999</v>
      </c>
      <c r="L196" s="181">
        <v>80345.741999999998</v>
      </c>
      <c r="M196" s="181">
        <v>1446.7429999999999</v>
      </c>
      <c r="N196" s="181">
        <v>5499.2359999999999</v>
      </c>
      <c r="O196" s="184">
        <v>737298.28160999995</v>
      </c>
      <c r="P196" s="181">
        <v>-19931.241999999998</v>
      </c>
      <c r="Q196" s="181">
        <v>-4623.7389999999996</v>
      </c>
      <c r="R196" s="181">
        <v>53626.881000000001</v>
      </c>
      <c r="S196" s="184">
        <v>766370.18160999997</v>
      </c>
      <c r="V196" s="206">
        <f t="shared" si="31"/>
        <v>27.729434355055886</v>
      </c>
      <c r="W196" s="205">
        <f t="shared" si="32"/>
        <v>204.448643</v>
      </c>
    </row>
    <row r="197" spans="1:23" ht="14.25">
      <c r="A197" s="207">
        <v>18</v>
      </c>
      <c r="B197" s="181">
        <v>79810.003714000006</v>
      </c>
      <c r="C197" s="181">
        <v>4614.1989160000003</v>
      </c>
      <c r="D197" s="181">
        <v>170794.41399999999</v>
      </c>
      <c r="E197" s="181">
        <v>26828.210999999999</v>
      </c>
      <c r="F197" s="181">
        <v>0</v>
      </c>
      <c r="G197" s="181">
        <v>68954.513999999996</v>
      </c>
      <c r="H197" s="181">
        <v>192560.64499999999</v>
      </c>
      <c r="I197" s="181">
        <v>9196.0889999999999</v>
      </c>
      <c r="J197" s="181">
        <v>77.867999999999995</v>
      </c>
      <c r="K197" s="181">
        <v>11747.527</v>
      </c>
      <c r="L197" s="181">
        <v>75246.698999999993</v>
      </c>
      <c r="M197" s="181">
        <v>1401.307</v>
      </c>
      <c r="N197" s="181">
        <v>5658.8919999999998</v>
      </c>
      <c r="O197" s="184">
        <v>646890.36863000004</v>
      </c>
      <c r="P197" s="181">
        <v>-10274.959000000001</v>
      </c>
      <c r="Q197" s="181">
        <v>-4250.3620000000001</v>
      </c>
      <c r="R197" s="181">
        <v>57851.457000000002</v>
      </c>
      <c r="S197" s="184">
        <v>690216.50462999998</v>
      </c>
      <c r="V197" s="206">
        <f t="shared" si="31"/>
        <v>29.76712196346493</v>
      </c>
      <c r="W197" s="205">
        <f t="shared" si="32"/>
        <v>192.56064499999999</v>
      </c>
    </row>
    <row r="198" spans="1:23" ht="14.25">
      <c r="A198" s="207">
        <v>19</v>
      </c>
      <c r="B198" s="181">
        <v>82556.595759999997</v>
      </c>
      <c r="C198" s="181">
        <v>9280.4785300000003</v>
      </c>
      <c r="D198" s="181">
        <v>170789.878</v>
      </c>
      <c r="E198" s="181">
        <v>20911.971000000001</v>
      </c>
      <c r="F198" s="181">
        <v>0</v>
      </c>
      <c r="G198" s="181">
        <v>36668.497000000003</v>
      </c>
      <c r="H198" s="181">
        <v>325277.62699999998</v>
      </c>
      <c r="I198" s="181">
        <v>15535.638000000001</v>
      </c>
      <c r="J198" s="181">
        <v>1788.4449999999999</v>
      </c>
      <c r="K198" s="181">
        <v>11110.745000000001</v>
      </c>
      <c r="L198" s="181">
        <v>72951.758000000002</v>
      </c>
      <c r="M198" s="181">
        <v>1315.049</v>
      </c>
      <c r="N198" s="181">
        <v>5417.0010000000002</v>
      </c>
      <c r="O198" s="184">
        <v>753603.68328999996</v>
      </c>
      <c r="P198" s="181">
        <v>-31921.315999999999</v>
      </c>
      <c r="Q198" s="181">
        <v>-3917.5479999999998</v>
      </c>
      <c r="R198" s="181">
        <v>-66615.770999999993</v>
      </c>
      <c r="S198" s="184">
        <v>651149.04828999995</v>
      </c>
      <c r="V198" s="206">
        <f t="shared" si="31"/>
        <v>43.162956101798592</v>
      </c>
      <c r="W198" s="205">
        <f t="shared" si="32"/>
        <v>325.277627</v>
      </c>
    </row>
    <row r="199" spans="1:23" ht="14.25">
      <c r="A199" s="207">
        <v>20</v>
      </c>
      <c r="B199" s="181">
        <v>108457.190844</v>
      </c>
      <c r="C199" s="181">
        <v>18483.632156</v>
      </c>
      <c r="D199" s="181">
        <v>167845.6</v>
      </c>
      <c r="E199" s="181">
        <v>28905.434000000001</v>
      </c>
      <c r="F199" s="181">
        <v>0</v>
      </c>
      <c r="G199" s="181">
        <v>67972.262000000002</v>
      </c>
      <c r="H199" s="181">
        <v>342429.79700000002</v>
      </c>
      <c r="I199" s="181">
        <v>10752.181</v>
      </c>
      <c r="J199" s="181">
        <v>483.58</v>
      </c>
      <c r="K199" s="181">
        <v>10794.619000000001</v>
      </c>
      <c r="L199" s="181">
        <v>78868.453999999998</v>
      </c>
      <c r="M199" s="181">
        <v>1530.338</v>
      </c>
      <c r="N199" s="181">
        <v>5514.3429999999998</v>
      </c>
      <c r="O199" s="184">
        <v>842037.43099999998</v>
      </c>
      <c r="P199" s="181">
        <v>-16011.071</v>
      </c>
      <c r="Q199" s="181">
        <v>-4303.1530000000002</v>
      </c>
      <c r="R199" s="181">
        <v>-18034.851999999999</v>
      </c>
      <c r="S199" s="184">
        <v>803688.35499999998</v>
      </c>
      <c r="V199" s="206">
        <f t="shared" si="31"/>
        <v>40.666814133586897</v>
      </c>
      <c r="W199" s="205">
        <f t="shared" si="32"/>
        <v>342.42979700000001</v>
      </c>
    </row>
    <row r="200" spans="1:23" ht="14.25">
      <c r="A200" s="207">
        <v>21</v>
      </c>
      <c r="B200" s="181">
        <v>111367.906646</v>
      </c>
      <c r="C200" s="181">
        <v>12522.453364000001</v>
      </c>
      <c r="D200" s="181">
        <v>170734.91399999999</v>
      </c>
      <c r="E200" s="181">
        <v>27922.205999999998</v>
      </c>
      <c r="F200" s="181">
        <v>0</v>
      </c>
      <c r="G200" s="181">
        <v>113583.02</v>
      </c>
      <c r="H200" s="181">
        <v>274826.23700000002</v>
      </c>
      <c r="I200" s="181">
        <v>8905.0540000000001</v>
      </c>
      <c r="J200" s="181">
        <v>578.58900000000006</v>
      </c>
      <c r="K200" s="181">
        <v>10777.744000000001</v>
      </c>
      <c r="L200" s="181">
        <v>77755.392000000007</v>
      </c>
      <c r="M200" s="181">
        <v>2028.932</v>
      </c>
      <c r="N200" s="181">
        <v>5984.1819999999998</v>
      </c>
      <c r="O200" s="184">
        <v>816986.63000999996</v>
      </c>
      <c r="P200" s="181">
        <v>-18010.752</v>
      </c>
      <c r="Q200" s="181">
        <v>-4805.308</v>
      </c>
      <c r="R200" s="181">
        <v>25063.363000000001</v>
      </c>
      <c r="S200" s="184">
        <v>819233.93301000004</v>
      </c>
      <c r="V200" s="206">
        <f t="shared" si="31"/>
        <v>33.639012794693606</v>
      </c>
      <c r="W200" s="205">
        <f t="shared" si="32"/>
        <v>274.82623700000005</v>
      </c>
    </row>
    <row r="201" spans="1:23" ht="14.25">
      <c r="A201" s="207">
        <v>22</v>
      </c>
      <c r="B201" s="181">
        <v>142461.066296</v>
      </c>
      <c r="C201" s="181">
        <v>8682.6317039999994</v>
      </c>
      <c r="D201" s="181">
        <v>170864.18</v>
      </c>
      <c r="E201" s="181">
        <v>28035.412</v>
      </c>
      <c r="F201" s="181">
        <v>0</v>
      </c>
      <c r="G201" s="181">
        <v>154014.31400000001</v>
      </c>
      <c r="H201" s="181">
        <v>155211.34299999999</v>
      </c>
      <c r="I201" s="181">
        <v>12429.817999999999</v>
      </c>
      <c r="J201" s="181">
        <v>40.5</v>
      </c>
      <c r="K201" s="181">
        <v>11053.735000000001</v>
      </c>
      <c r="L201" s="181">
        <v>79487.464000000007</v>
      </c>
      <c r="M201" s="181">
        <v>1923.258</v>
      </c>
      <c r="N201" s="181">
        <v>5768.585</v>
      </c>
      <c r="O201" s="184">
        <v>769972.30700000003</v>
      </c>
      <c r="P201" s="181">
        <v>-6187.3670000000002</v>
      </c>
      <c r="Q201" s="181">
        <v>-4808.2030000000004</v>
      </c>
      <c r="R201" s="181">
        <v>39784.046000000002</v>
      </c>
      <c r="S201" s="184">
        <v>798760.78300000005</v>
      </c>
      <c r="V201" s="206">
        <f t="shared" si="31"/>
        <v>20.158042255408024</v>
      </c>
      <c r="W201" s="205">
        <f t="shared" si="32"/>
        <v>155.211343</v>
      </c>
    </row>
    <row r="202" spans="1:23" ht="14.25">
      <c r="A202" s="207">
        <v>23</v>
      </c>
      <c r="B202" s="181">
        <v>139464.48149199999</v>
      </c>
      <c r="C202" s="181">
        <v>607.52550799999995</v>
      </c>
      <c r="D202" s="181">
        <v>170777.42199999999</v>
      </c>
      <c r="E202" s="181">
        <v>46003.705999999998</v>
      </c>
      <c r="F202" s="181">
        <v>0</v>
      </c>
      <c r="G202" s="181">
        <v>185331.54300000001</v>
      </c>
      <c r="H202" s="181">
        <v>78188.232999999993</v>
      </c>
      <c r="I202" s="181">
        <v>13428.532999999999</v>
      </c>
      <c r="J202" s="181">
        <v>89.757000000000005</v>
      </c>
      <c r="K202" s="181">
        <v>10677.518</v>
      </c>
      <c r="L202" s="181">
        <v>83390.994000000006</v>
      </c>
      <c r="M202" s="181">
        <v>2121.5635000000002</v>
      </c>
      <c r="N202" s="181">
        <v>6085.0174999999999</v>
      </c>
      <c r="O202" s="184">
        <v>736166.29399999999</v>
      </c>
      <c r="P202" s="181">
        <v>-1893.1130000000001</v>
      </c>
      <c r="Q202" s="181">
        <v>-4717.3540000000003</v>
      </c>
      <c r="R202" s="181">
        <v>57582.014000000003</v>
      </c>
      <c r="S202" s="184">
        <v>787137.84100000001</v>
      </c>
      <c r="V202" s="206">
        <f t="shared" si="31"/>
        <v>10.621001482580782</v>
      </c>
      <c r="W202" s="205">
        <f t="shared" si="32"/>
        <v>78.188232999999997</v>
      </c>
    </row>
    <row r="203" spans="1:23" ht="14.25">
      <c r="A203" s="207">
        <v>24</v>
      </c>
      <c r="B203" s="181">
        <v>143998.32859600001</v>
      </c>
      <c r="C203" s="181">
        <v>1499.8454039999999</v>
      </c>
      <c r="D203" s="181">
        <v>170696.96799999999</v>
      </c>
      <c r="E203" s="181">
        <v>47568.161999999997</v>
      </c>
      <c r="F203" s="181">
        <v>0</v>
      </c>
      <c r="G203" s="181">
        <v>189692.46900000001</v>
      </c>
      <c r="H203" s="181">
        <v>59561.421000000002</v>
      </c>
      <c r="I203" s="181">
        <v>11310.084000000001</v>
      </c>
      <c r="J203" s="181">
        <v>260.09500000000003</v>
      </c>
      <c r="K203" s="181">
        <v>10827.788</v>
      </c>
      <c r="L203" s="181">
        <v>84356.241999999998</v>
      </c>
      <c r="M203" s="181">
        <v>2049.0295000000001</v>
      </c>
      <c r="N203" s="181">
        <v>6045.8615</v>
      </c>
      <c r="O203" s="184">
        <v>727866.29399999999</v>
      </c>
      <c r="P203" s="181">
        <v>-1986.7070000000001</v>
      </c>
      <c r="Q203" s="181">
        <v>-4712.4709999999995</v>
      </c>
      <c r="R203" s="181">
        <v>58044.014000000003</v>
      </c>
      <c r="S203" s="184">
        <v>779211.13</v>
      </c>
      <c r="V203" s="206">
        <f t="shared" si="31"/>
        <v>8.1830167835742653</v>
      </c>
      <c r="W203" s="205">
        <f t="shared" si="32"/>
        <v>59.561421000000003</v>
      </c>
    </row>
    <row r="204" spans="1:23" ht="14.25">
      <c r="A204" s="207">
        <v>25</v>
      </c>
      <c r="B204" s="181">
        <v>127896.82821199999</v>
      </c>
      <c r="C204" s="181">
        <v>870.34978799999999</v>
      </c>
      <c r="D204" s="181">
        <v>170801.81400000001</v>
      </c>
      <c r="E204" s="181">
        <v>41368.480000000003</v>
      </c>
      <c r="F204" s="181">
        <v>0</v>
      </c>
      <c r="G204" s="181">
        <v>125801.345</v>
      </c>
      <c r="H204" s="181">
        <v>45082.391000000003</v>
      </c>
      <c r="I204" s="181">
        <v>9420.768</v>
      </c>
      <c r="J204" s="181">
        <v>12.97</v>
      </c>
      <c r="K204" s="181">
        <v>11016.772999999999</v>
      </c>
      <c r="L204" s="181">
        <v>81470.551000000007</v>
      </c>
      <c r="M204" s="181">
        <v>2137.4854999999998</v>
      </c>
      <c r="N204" s="181">
        <v>6217.9184999999998</v>
      </c>
      <c r="O204" s="184">
        <v>622097.674</v>
      </c>
      <c r="P204" s="181">
        <v>-467.17500000000001</v>
      </c>
      <c r="Q204" s="181">
        <v>-4227.9840000000004</v>
      </c>
      <c r="R204" s="181">
        <v>77046.687999999995</v>
      </c>
      <c r="S204" s="184">
        <v>694449.20299999998</v>
      </c>
      <c r="V204" s="206">
        <f t="shared" si="31"/>
        <v>7.2468348434943684</v>
      </c>
      <c r="W204" s="205">
        <f t="shared" si="32"/>
        <v>45.082391000000001</v>
      </c>
    </row>
    <row r="205" spans="1:23" ht="14.25">
      <c r="A205" s="207">
        <v>26</v>
      </c>
      <c r="B205" s="181">
        <v>98788.946888000006</v>
      </c>
      <c r="C205" s="181">
        <v>177.37811199999999</v>
      </c>
      <c r="D205" s="181">
        <v>170895.80900000001</v>
      </c>
      <c r="E205" s="181">
        <v>23041.703000000001</v>
      </c>
      <c r="F205" s="181">
        <v>0</v>
      </c>
      <c r="G205" s="181">
        <v>80260.035999999993</v>
      </c>
      <c r="H205" s="181">
        <v>127780.219</v>
      </c>
      <c r="I205" s="181">
        <v>22264.822</v>
      </c>
      <c r="J205" s="181">
        <v>2323.0500000000002</v>
      </c>
      <c r="K205" s="181">
        <v>10668.47</v>
      </c>
      <c r="L205" s="181">
        <v>75778.736000000004</v>
      </c>
      <c r="M205" s="181">
        <v>2117.0814999999998</v>
      </c>
      <c r="N205" s="181">
        <v>6141.0415000000003</v>
      </c>
      <c r="O205" s="184">
        <v>620237.29299999995</v>
      </c>
      <c r="P205" s="181">
        <v>-12570.574000000001</v>
      </c>
      <c r="Q205" s="181">
        <v>-3825.145</v>
      </c>
      <c r="R205" s="181">
        <v>34492.01</v>
      </c>
      <c r="S205" s="184">
        <v>638333.58400000003</v>
      </c>
      <c r="V205" s="206">
        <f t="shared" si="31"/>
        <v>20.601827791093498</v>
      </c>
      <c r="W205" s="205">
        <f t="shared" si="32"/>
        <v>127.780219</v>
      </c>
    </row>
    <row r="206" spans="1:23" ht="14.25">
      <c r="A206" s="207">
        <v>27</v>
      </c>
      <c r="B206" s="181">
        <v>92122.878276000003</v>
      </c>
      <c r="C206" s="181">
        <v>2775.8678639999998</v>
      </c>
      <c r="D206" s="181">
        <v>170848.72399999999</v>
      </c>
      <c r="E206" s="181">
        <v>22793.207999999999</v>
      </c>
      <c r="F206" s="181">
        <v>0</v>
      </c>
      <c r="G206" s="181">
        <v>99658.842999999993</v>
      </c>
      <c r="H206" s="181">
        <v>258721.38800000001</v>
      </c>
      <c r="I206" s="181">
        <v>20703.032999999999</v>
      </c>
      <c r="J206" s="181">
        <v>1603.0319999999999</v>
      </c>
      <c r="K206" s="181">
        <v>10809.415000000001</v>
      </c>
      <c r="L206" s="181">
        <v>77827.623000000007</v>
      </c>
      <c r="M206" s="181">
        <v>2063.5419999999999</v>
      </c>
      <c r="N206" s="181">
        <v>5730.1989999999996</v>
      </c>
      <c r="O206" s="184">
        <v>765657.75314000004</v>
      </c>
      <c r="P206" s="181">
        <v>-19342.580999999998</v>
      </c>
      <c r="Q206" s="181">
        <v>-4705.473</v>
      </c>
      <c r="R206" s="181">
        <v>23607.843000000001</v>
      </c>
      <c r="S206" s="184">
        <v>765217.54214000003</v>
      </c>
      <c r="V206" s="206">
        <f t="shared" si="31"/>
        <v>33.790735735251275</v>
      </c>
      <c r="W206" s="205">
        <f t="shared" si="32"/>
        <v>258.72138799999999</v>
      </c>
    </row>
    <row r="207" spans="1:23" ht="14.25">
      <c r="A207" s="207">
        <v>28</v>
      </c>
      <c r="B207" s="181">
        <v>103058.62475</v>
      </c>
      <c r="C207" s="181">
        <v>7780.9742500000002</v>
      </c>
      <c r="D207" s="181">
        <v>170729.30900000001</v>
      </c>
      <c r="E207" s="181">
        <v>35414.285000000003</v>
      </c>
      <c r="F207" s="181">
        <v>0</v>
      </c>
      <c r="G207" s="181">
        <v>93888.486999999994</v>
      </c>
      <c r="H207" s="181">
        <v>219008.285</v>
      </c>
      <c r="I207" s="181">
        <v>13828.826999999999</v>
      </c>
      <c r="J207" s="181">
        <v>528.65700000000004</v>
      </c>
      <c r="K207" s="181">
        <v>11137.2</v>
      </c>
      <c r="L207" s="181">
        <v>76704.365999999995</v>
      </c>
      <c r="M207" s="181">
        <v>2082.7914999999998</v>
      </c>
      <c r="N207" s="181">
        <v>4782.7984999999999</v>
      </c>
      <c r="O207" s="184">
        <v>738944.60499999998</v>
      </c>
      <c r="P207" s="181">
        <v>-17381.202000000001</v>
      </c>
      <c r="Q207" s="181">
        <v>-4567.58</v>
      </c>
      <c r="R207" s="181">
        <v>47831.991999999998</v>
      </c>
      <c r="S207" s="184">
        <v>764827.81499999994</v>
      </c>
      <c r="V207" s="206">
        <f t="shared" si="31"/>
        <v>29.637984162561143</v>
      </c>
      <c r="W207" s="205">
        <f t="shared" si="32"/>
        <v>219.008285</v>
      </c>
    </row>
    <row r="208" spans="1:23" ht="14.25">
      <c r="A208" s="207">
        <v>29</v>
      </c>
      <c r="B208" s="181">
        <v>101103.769732</v>
      </c>
      <c r="C208" s="181">
        <v>8466.4872080000005</v>
      </c>
      <c r="D208" s="181">
        <v>170766.845</v>
      </c>
      <c r="E208" s="181">
        <v>36589.141000000003</v>
      </c>
      <c r="F208" s="181">
        <v>0</v>
      </c>
      <c r="G208" s="181">
        <v>100650.253</v>
      </c>
      <c r="H208" s="181">
        <v>204475.40100000001</v>
      </c>
      <c r="I208" s="181">
        <v>17533.351999999999</v>
      </c>
      <c r="J208" s="181">
        <v>783.45899999999995</v>
      </c>
      <c r="K208" s="181">
        <v>12043.897999999999</v>
      </c>
      <c r="L208" s="181">
        <v>78624.354000000007</v>
      </c>
      <c r="M208" s="181">
        <v>2118.5909999999999</v>
      </c>
      <c r="N208" s="181">
        <v>5094.549</v>
      </c>
      <c r="O208" s="184">
        <v>738250.09993999999</v>
      </c>
      <c r="P208" s="181">
        <v>-11154.987999999999</v>
      </c>
      <c r="Q208" s="181">
        <v>-4325.6149999999998</v>
      </c>
      <c r="R208" s="181">
        <v>27988.834999999999</v>
      </c>
      <c r="S208" s="184">
        <v>750758.33193999995</v>
      </c>
      <c r="V208" s="206">
        <f t="shared" si="31"/>
        <v>27.697307594894795</v>
      </c>
      <c r="W208" s="205">
        <f t="shared" si="32"/>
        <v>204.47540100000001</v>
      </c>
    </row>
    <row r="209" spans="1:23" ht="14.25">
      <c r="A209" s="207">
        <v>30</v>
      </c>
      <c r="B209" s="181">
        <v>87250.384481999994</v>
      </c>
      <c r="C209" s="181">
        <v>3198.8211780000001</v>
      </c>
      <c r="D209" s="181">
        <v>170761.27799999999</v>
      </c>
      <c r="E209" s="181">
        <v>31168.116000000002</v>
      </c>
      <c r="F209" s="181">
        <v>0</v>
      </c>
      <c r="G209" s="181">
        <v>87021.023000000001</v>
      </c>
      <c r="H209" s="181">
        <v>225380.06400000001</v>
      </c>
      <c r="I209" s="181">
        <v>19845.141</v>
      </c>
      <c r="J209" s="181">
        <v>1610.0889999999999</v>
      </c>
      <c r="K209" s="181">
        <v>12837.148999999999</v>
      </c>
      <c r="L209" s="181">
        <v>77789.476999999999</v>
      </c>
      <c r="M209" s="181">
        <v>2152.5655000000002</v>
      </c>
      <c r="N209" s="181">
        <v>4625.6014999999998</v>
      </c>
      <c r="O209" s="184">
        <v>723639.70966000005</v>
      </c>
      <c r="P209" s="181">
        <v>-18929.081999999999</v>
      </c>
      <c r="Q209" s="181">
        <v>-4313.0460000000003</v>
      </c>
      <c r="R209" s="181">
        <v>36075.822</v>
      </c>
      <c r="S209" s="184">
        <v>736473.40365999995</v>
      </c>
      <c r="V209" s="206">
        <f t="shared" si="31"/>
        <v>31.145342218145295</v>
      </c>
      <c r="W209" s="205">
        <f t="shared" si="32"/>
        <v>225.380064</v>
      </c>
    </row>
    <row r="210" spans="1:23" ht="14.25">
      <c r="A210" s="207">
        <v>31</v>
      </c>
      <c r="B210" s="181">
        <v>93948.000679999997</v>
      </c>
      <c r="C210" s="181">
        <v>6656.1742100000001</v>
      </c>
      <c r="D210" s="181">
        <v>170755.50700000001</v>
      </c>
      <c r="E210" s="181">
        <v>31380.784</v>
      </c>
      <c r="F210" s="181">
        <v>0</v>
      </c>
      <c r="G210" s="181">
        <v>81302.073999999993</v>
      </c>
      <c r="H210" s="181">
        <v>190724.231</v>
      </c>
      <c r="I210" s="181">
        <v>19741.666000000001</v>
      </c>
      <c r="J210" s="181">
        <v>919.11099999999999</v>
      </c>
      <c r="K210" s="181">
        <v>11358.226000000001</v>
      </c>
      <c r="L210" s="181">
        <v>80634.362999999998</v>
      </c>
      <c r="M210" s="181">
        <v>2147.3724999999999</v>
      </c>
      <c r="N210" s="181">
        <v>4735.7404999999999</v>
      </c>
      <c r="O210" s="184">
        <v>694303.24988999998</v>
      </c>
      <c r="P210" s="181">
        <v>-12722.831</v>
      </c>
      <c r="Q210" s="181">
        <v>-4184.826</v>
      </c>
      <c r="R210" s="181">
        <v>46889.997000000003</v>
      </c>
      <c r="S210" s="184">
        <v>724285.58988999994</v>
      </c>
      <c r="V210" s="206">
        <f t="shared" si="31"/>
        <v>27.469874443223024</v>
      </c>
      <c r="W210" s="205">
        <f t="shared" si="32"/>
        <v>190.724231</v>
      </c>
    </row>
    <row r="211" spans="1:23">
      <c r="H211">
        <f>MAX(H180:H210)</f>
        <v>342429.79700000002</v>
      </c>
    </row>
    <row r="215" spans="1:23">
      <c r="A215" s="177" t="s">
        <v>31</v>
      </c>
      <c r="B215" s="327" t="s">
        <v>639</v>
      </c>
      <c r="C215" s="328"/>
      <c r="D215" s="328"/>
      <c r="E215" s="328"/>
      <c r="F215" s="328"/>
      <c r="G215" s="328"/>
      <c r="H215" s="328"/>
      <c r="I215" s="328"/>
      <c r="J215" s="328"/>
      <c r="K215" s="328"/>
      <c r="L215" s="328"/>
      <c r="M215" s="328"/>
      <c r="N215" s="328"/>
      <c r="O215" s="328"/>
      <c r="P215" s="328"/>
      <c r="Q215" s="328"/>
      <c r="R215" s="328"/>
      <c r="S215" s="328"/>
    </row>
    <row r="216" spans="1:23">
      <c r="A216" s="177" t="s">
        <v>107</v>
      </c>
      <c r="B216" s="329" t="s">
        <v>100</v>
      </c>
      <c r="C216" s="330"/>
      <c r="D216" s="330"/>
      <c r="E216" s="330"/>
      <c r="F216" s="330"/>
      <c r="G216" s="330"/>
      <c r="H216" s="330"/>
      <c r="I216" s="330"/>
      <c r="J216" s="330"/>
      <c r="K216" s="330"/>
      <c r="L216" s="330"/>
      <c r="M216" s="330"/>
      <c r="N216" s="330"/>
      <c r="O216" s="330"/>
      <c r="P216" s="330"/>
      <c r="Q216" s="330"/>
      <c r="R216" s="330"/>
      <c r="S216" s="330"/>
    </row>
    <row r="217" spans="1:23">
      <c r="A217" s="177" t="s">
        <v>108</v>
      </c>
      <c r="B217" s="334" t="s">
        <v>124</v>
      </c>
      <c r="C217" s="335"/>
      <c r="D217" s="335"/>
      <c r="E217" s="335"/>
      <c r="F217" s="335"/>
      <c r="G217" s="335"/>
      <c r="H217" s="335"/>
      <c r="I217" s="335"/>
      <c r="J217" s="335"/>
      <c r="K217" s="335"/>
      <c r="L217" s="335"/>
      <c r="M217" s="335"/>
      <c r="N217" s="335"/>
      <c r="O217" s="335"/>
      <c r="P217" s="335"/>
      <c r="Q217" s="335"/>
      <c r="R217" s="335"/>
      <c r="S217" s="335"/>
    </row>
    <row r="218" spans="1:23">
      <c r="A218" s="186" t="s">
        <v>109</v>
      </c>
      <c r="B218" s="302" t="s">
        <v>2</v>
      </c>
      <c r="C218" s="302" t="s">
        <v>82</v>
      </c>
      <c r="D218" s="302" t="s">
        <v>3</v>
      </c>
      <c r="E218" s="302" t="s">
        <v>4</v>
      </c>
      <c r="F218" s="302" t="s">
        <v>97</v>
      </c>
      <c r="G218" s="302" t="s">
        <v>11</v>
      </c>
      <c r="H218" s="302" t="s">
        <v>5</v>
      </c>
      <c r="I218" s="302" t="s">
        <v>6</v>
      </c>
      <c r="J218" s="302" t="s">
        <v>7</v>
      </c>
      <c r="K218" s="302" t="s">
        <v>8</v>
      </c>
      <c r="L218" s="302" t="s">
        <v>9</v>
      </c>
      <c r="M218" s="302" t="s">
        <v>70</v>
      </c>
      <c r="N218" s="302" t="s">
        <v>71</v>
      </c>
      <c r="O218" s="202" t="s">
        <v>10</v>
      </c>
      <c r="P218" s="302" t="s">
        <v>128</v>
      </c>
      <c r="Q218" s="302" t="s">
        <v>99</v>
      </c>
      <c r="R218" s="302" t="s">
        <v>129</v>
      </c>
      <c r="S218" s="202" t="s">
        <v>130</v>
      </c>
      <c r="V218" s="204" t="s">
        <v>135</v>
      </c>
    </row>
    <row r="219" spans="1:23" ht="14.25">
      <c r="A219" s="186" t="s">
        <v>123</v>
      </c>
      <c r="B219" s="192"/>
      <c r="C219" s="192"/>
      <c r="D219" s="192"/>
      <c r="E219" s="192"/>
      <c r="F219" s="192"/>
      <c r="G219" s="192"/>
      <c r="H219" s="192"/>
      <c r="I219" s="192"/>
      <c r="J219" s="192"/>
      <c r="K219" s="192"/>
      <c r="L219" s="192"/>
      <c r="M219" s="192"/>
      <c r="N219" s="192"/>
      <c r="O219" s="203"/>
      <c r="P219" s="192"/>
      <c r="Q219" s="192"/>
      <c r="R219" s="192"/>
      <c r="S219" s="203"/>
      <c r="V219" s="205"/>
    </row>
    <row r="220" spans="1:23" ht="14.25">
      <c r="A220" s="207">
        <v>1</v>
      </c>
      <c r="B220" s="181">
        <v>3.025568872</v>
      </c>
      <c r="C220" s="181">
        <v>4.4857128000000003E-2</v>
      </c>
      <c r="D220" s="181">
        <v>7.1185090000000004</v>
      </c>
      <c r="E220" s="181">
        <v>0.83159300000000003</v>
      </c>
      <c r="F220" s="181">
        <v>0</v>
      </c>
      <c r="G220" s="181">
        <v>1.39367</v>
      </c>
      <c r="H220" s="181">
        <v>14.683527</v>
      </c>
      <c r="I220" s="181">
        <v>4.1E-5</v>
      </c>
      <c r="J220" s="181">
        <v>0</v>
      </c>
      <c r="K220" s="181">
        <v>0.42203000000000002</v>
      </c>
      <c r="L220" s="181">
        <v>3.0255700000000001</v>
      </c>
      <c r="M220" s="181">
        <v>5.7207500000000001E-2</v>
      </c>
      <c r="N220" s="181">
        <v>0.22620950000000001</v>
      </c>
      <c r="O220" s="184">
        <v>30.828783000000001</v>
      </c>
      <c r="P220" s="181">
        <v>-1.098482</v>
      </c>
      <c r="Q220" s="181">
        <v>-0.10553800000000001</v>
      </c>
      <c r="R220" s="181">
        <v>-3.416191</v>
      </c>
      <c r="S220" s="184">
        <v>26.208572</v>
      </c>
      <c r="V220" s="206">
        <f>IFERROR(H220/O220*100,"")</f>
        <v>47.629278781455625</v>
      </c>
    </row>
    <row r="221" spans="1:23" ht="14.25">
      <c r="A221" s="207">
        <v>2</v>
      </c>
      <c r="B221" s="181">
        <v>2.6762527839999999</v>
      </c>
      <c r="C221" s="181">
        <v>8.7297215999999997E-2</v>
      </c>
      <c r="D221" s="181">
        <v>7.1170169999999997</v>
      </c>
      <c r="E221" s="181">
        <v>0.83509900000000004</v>
      </c>
      <c r="F221" s="181">
        <v>0</v>
      </c>
      <c r="G221" s="181">
        <v>1.2512129999999999</v>
      </c>
      <c r="H221" s="181">
        <v>15.061062</v>
      </c>
      <c r="I221" s="181">
        <v>9.2E-5</v>
      </c>
      <c r="J221" s="181">
        <v>0</v>
      </c>
      <c r="K221" s="181">
        <v>0.42772900000000003</v>
      </c>
      <c r="L221" s="181">
        <v>3.0211579999999998</v>
      </c>
      <c r="M221" s="181">
        <v>5.65535E-2</v>
      </c>
      <c r="N221" s="181">
        <v>0.22352449999999999</v>
      </c>
      <c r="O221" s="184">
        <v>30.756997999999999</v>
      </c>
      <c r="P221" s="181">
        <v>-2.1077149999999998</v>
      </c>
      <c r="Q221" s="181">
        <v>-0.101131</v>
      </c>
      <c r="R221" s="181">
        <v>-4.2652479999999997</v>
      </c>
      <c r="S221" s="184">
        <v>24.282903999999998</v>
      </c>
      <c r="V221" s="206">
        <f t="shared" ref="V221:V246" si="33">IFERROR(H221/O221*100,"")</f>
        <v>48.967919430888543</v>
      </c>
    </row>
    <row r="222" spans="1:23" ht="14.25">
      <c r="A222" s="207">
        <v>3</v>
      </c>
      <c r="B222" s="181">
        <v>2.603096828</v>
      </c>
      <c r="C222" s="181">
        <v>0.129777172</v>
      </c>
      <c r="D222" s="181">
        <v>7.1182879999999997</v>
      </c>
      <c r="E222" s="181">
        <v>0.83730899999999997</v>
      </c>
      <c r="F222" s="181">
        <v>0</v>
      </c>
      <c r="G222" s="181">
        <v>1.0474859999999999</v>
      </c>
      <c r="H222" s="181">
        <v>15.153097000000001</v>
      </c>
      <c r="I222" s="181">
        <v>9.8999999999999994E-5</v>
      </c>
      <c r="J222" s="181">
        <v>0</v>
      </c>
      <c r="K222" s="181">
        <v>0.42035299999999998</v>
      </c>
      <c r="L222" s="181">
        <v>2.9891510000000001</v>
      </c>
      <c r="M222" s="181">
        <v>5.64295E-2</v>
      </c>
      <c r="N222" s="181">
        <v>0.22310350000000001</v>
      </c>
      <c r="O222" s="184">
        <v>30.578189999999999</v>
      </c>
      <c r="P222" s="181">
        <v>-2.7690290000000002</v>
      </c>
      <c r="Q222" s="181">
        <v>-9.6940999999999999E-2</v>
      </c>
      <c r="R222" s="181">
        <v>-4.6636150000000001</v>
      </c>
      <c r="S222" s="184">
        <v>23.048604999999998</v>
      </c>
      <c r="V222" s="206">
        <f t="shared" si="33"/>
        <v>49.555245094624631</v>
      </c>
    </row>
    <row r="223" spans="1:23" ht="14.25">
      <c r="A223" s="207">
        <v>4</v>
      </c>
      <c r="B223" s="181">
        <v>2.6179311840000001</v>
      </c>
      <c r="C223" s="181">
        <v>0.16608281599999999</v>
      </c>
      <c r="D223" s="181">
        <v>7.1179779999999999</v>
      </c>
      <c r="E223" s="181">
        <v>0.83615300000000004</v>
      </c>
      <c r="F223" s="181">
        <v>0</v>
      </c>
      <c r="G223" s="181">
        <v>1.04247</v>
      </c>
      <c r="H223" s="181">
        <v>14.889321000000001</v>
      </c>
      <c r="I223" s="181">
        <v>1.05E-4</v>
      </c>
      <c r="J223" s="181">
        <v>0</v>
      </c>
      <c r="K223" s="181">
        <v>0.42005100000000001</v>
      </c>
      <c r="L223" s="181">
        <v>2.9776470000000002</v>
      </c>
      <c r="M223" s="181">
        <v>5.6840000000000002E-2</v>
      </c>
      <c r="N223" s="181">
        <v>0.22378400000000001</v>
      </c>
      <c r="O223" s="184">
        <v>30.348362999999999</v>
      </c>
      <c r="P223" s="181">
        <v>-2.8212969999999999</v>
      </c>
      <c r="Q223" s="181">
        <v>-0.10173599999999999</v>
      </c>
      <c r="R223" s="181">
        <v>-4.7674789999999998</v>
      </c>
      <c r="S223" s="184">
        <v>22.657851000000001</v>
      </c>
      <c r="V223" s="206">
        <f t="shared" si="33"/>
        <v>49.061364528953341</v>
      </c>
    </row>
    <row r="224" spans="1:23" ht="14.25">
      <c r="A224" s="207">
        <v>5</v>
      </c>
      <c r="B224" s="181">
        <v>2.3402360839999998</v>
      </c>
      <c r="C224" s="181">
        <v>0.165644916</v>
      </c>
      <c r="D224" s="181">
        <v>7.1172610000000001</v>
      </c>
      <c r="E224" s="181">
        <v>0.86103099999999999</v>
      </c>
      <c r="F224" s="181">
        <v>0</v>
      </c>
      <c r="G224" s="181">
        <v>0.87249500000000002</v>
      </c>
      <c r="H224" s="181">
        <v>14.950670000000001</v>
      </c>
      <c r="I224" s="181">
        <v>1.75E-4</v>
      </c>
      <c r="J224" s="181">
        <v>0</v>
      </c>
      <c r="K224" s="181">
        <v>0.42031600000000002</v>
      </c>
      <c r="L224" s="181">
        <v>2.9871449999999999</v>
      </c>
      <c r="M224" s="181">
        <v>5.6187000000000001E-2</v>
      </c>
      <c r="N224" s="181">
        <v>0.22572</v>
      </c>
      <c r="O224" s="184">
        <v>29.996880999999998</v>
      </c>
      <c r="P224" s="181">
        <v>-2.8154530000000002</v>
      </c>
      <c r="Q224" s="181">
        <v>-0.10169300000000001</v>
      </c>
      <c r="R224" s="181">
        <v>-4.4357030000000002</v>
      </c>
      <c r="S224" s="184">
        <v>22.644031999999999</v>
      </c>
      <c r="V224" s="206">
        <f t="shared" si="33"/>
        <v>49.840748443146474</v>
      </c>
    </row>
    <row r="225" spans="1:22" ht="14.25">
      <c r="A225" s="207">
        <v>6</v>
      </c>
      <c r="B225" s="181">
        <v>2.694719128</v>
      </c>
      <c r="C225" s="181">
        <v>7.0305872000000005E-2</v>
      </c>
      <c r="D225" s="181">
        <v>7.1174340000000003</v>
      </c>
      <c r="E225" s="181">
        <v>0.90140100000000001</v>
      </c>
      <c r="F225" s="181">
        <v>0</v>
      </c>
      <c r="G225" s="181">
        <v>1.038257</v>
      </c>
      <c r="H225" s="181">
        <v>14.803375000000001</v>
      </c>
      <c r="I225" s="181">
        <v>1.85E-4</v>
      </c>
      <c r="J225" s="181">
        <v>0</v>
      </c>
      <c r="K225" s="181">
        <v>0.42602499999999999</v>
      </c>
      <c r="L225" s="181">
        <v>3.031676</v>
      </c>
      <c r="M225" s="181">
        <v>5.6732499999999998E-2</v>
      </c>
      <c r="N225" s="181">
        <v>0.22470950000000001</v>
      </c>
      <c r="O225" s="184">
        <v>30.364820000000002</v>
      </c>
      <c r="P225" s="181">
        <v>-2.6310750000000001</v>
      </c>
      <c r="Q225" s="181">
        <v>-0.10177899999999999</v>
      </c>
      <c r="R225" s="181">
        <v>-4.119154</v>
      </c>
      <c r="S225" s="184">
        <v>23.512812</v>
      </c>
      <c r="V225" s="206">
        <f t="shared" si="33"/>
        <v>48.751729797838422</v>
      </c>
    </row>
    <row r="226" spans="1:22" ht="14.25">
      <c r="A226" s="207">
        <v>7</v>
      </c>
      <c r="B226" s="181">
        <v>2.9850906159999999</v>
      </c>
      <c r="C226" s="181">
        <v>-6.2061600000000005E-4</v>
      </c>
      <c r="D226" s="181">
        <v>7.1156420000000002</v>
      </c>
      <c r="E226" s="181">
        <v>0.99783500000000003</v>
      </c>
      <c r="F226" s="181">
        <v>0</v>
      </c>
      <c r="G226" s="181">
        <v>1.2882480000000001</v>
      </c>
      <c r="H226" s="181">
        <v>14.722238000000001</v>
      </c>
      <c r="I226" s="181">
        <v>2.9300000000000002E-4</v>
      </c>
      <c r="J226" s="181">
        <v>9.9999999999999995E-7</v>
      </c>
      <c r="K226" s="181">
        <v>0.43508200000000002</v>
      </c>
      <c r="L226" s="181">
        <v>3.059631</v>
      </c>
      <c r="M226" s="181">
        <v>5.6231499999999997E-2</v>
      </c>
      <c r="N226" s="181">
        <v>0.22413250000000001</v>
      </c>
      <c r="O226" s="184">
        <v>30.883804000000001</v>
      </c>
      <c r="P226" s="181">
        <v>-1.619848</v>
      </c>
      <c r="Q226" s="181">
        <v>-0.102297</v>
      </c>
      <c r="R226" s="181">
        <v>-2.2839399999999999</v>
      </c>
      <c r="S226" s="184">
        <v>26.877718999999999</v>
      </c>
      <c r="V226" s="206">
        <f t="shared" si="33"/>
        <v>47.669768918362522</v>
      </c>
    </row>
    <row r="227" spans="1:22" ht="14.25">
      <c r="A227" s="207">
        <v>8</v>
      </c>
      <c r="B227" s="181">
        <v>4.4129871840000003</v>
      </c>
      <c r="C227" s="181">
        <v>0.75982381600000004</v>
      </c>
      <c r="D227" s="181">
        <v>7.113937</v>
      </c>
      <c r="E227" s="181">
        <v>1.135394</v>
      </c>
      <c r="F227" s="181">
        <v>0</v>
      </c>
      <c r="G227" s="181">
        <v>1.7233019999999999</v>
      </c>
      <c r="H227" s="181">
        <v>14.521843000000001</v>
      </c>
      <c r="I227" s="181">
        <v>6.6100000000000002E-4</v>
      </c>
      <c r="J227" s="181">
        <v>3.0000000000000001E-6</v>
      </c>
      <c r="K227" s="181">
        <v>0.44855600000000001</v>
      </c>
      <c r="L227" s="181">
        <v>3.16798</v>
      </c>
      <c r="M227" s="181">
        <v>5.6168999999999997E-2</v>
      </c>
      <c r="N227" s="181">
        <v>0.22398000000000001</v>
      </c>
      <c r="O227" s="184">
        <v>33.564636</v>
      </c>
      <c r="P227" s="181">
        <v>-3.1413000000000003E-2</v>
      </c>
      <c r="Q227" s="181">
        <v>-0.12839100000000001</v>
      </c>
      <c r="R227" s="181">
        <v>-1.3119190000000001</v>
      </c>
      <c r="S227" s="184">
        <v>32.092913000000003</v>
      </c>
      <c r="V227" s="206">
        <f t="shared" si="33"/>
        <v>43.265307569550288</v>
      </c>
    </row>
    <row r="228" spans="1:22" ht="14.25">
      <c r="A228" s="207">
        <v>9</v>
      </c>
      <c r="B228" s="181">
        <v>4.8835061839999998</v>
      </c>
      <c r="C228" s="181">
        <v>1.4704368160000001</v>
      </c>
      <c r="D228" s="181">
        <v>7.0640299999999998</v>
      </c>
      <c r="E228" s="181">
        <v>1.241833</v>
      </c>
      <c r="F228" s="181">
        <v>0</v>
      </c>
      <c r="G228" s="181">
        <v>2.5038749999999999</v>
      </c>
      <c r="H228" s="181">
        <v>14.265554</v>
      </c>
      <c r="I228" s="181">
        <v>1.5271E-2</v>
      </c>
      <c r="J228" s="181">
        <v>0</v>
      </c>
      <c r="K228" s="181">
        <v>0.44710800000000001</v>
      </c>
      <c r="L228" s="181">
        <v>3.3439450000000002</v>
      </c>
      <c r="M228" s="181">
        <v>5.5931000000000002E-2</v>
      </c>
      <c r="N228" s="181">
        <v>0.225304</v>
      </c>
      <c r="O228" s="184">
        <v>35.516793999999997</v>
      </c>
      <c r="P228" s="181">
        <v>-2.2179999999999999E-3</v>
      </c>
      <c r="Q228" s="181">
        <v>-0.17768200000000001</v>
      </c>
      <c r="R228" s="181">
        <v>0.22847100000000001</v>
      </c>
      <c r="S228" s="184">
        <v>35.565365</v>
      </c>
      <c r="V228" s="206">
        <f t="shared" si="33"/>
        <v>40.165657970142234</v>
      </c>
    </row>
    <row r="229" spans="1:22" ht="14.25">
      <c r="A229" s="207">
        <v>10</v>
      </c>
      <c r="B229" s="181">
        <v>5.4310041839999998</v>
      </c>
      <c r="C229" s="181">
        <v>1.689185816</v>
      </c>
      <c r="D229" s="181">
        <v>6.9313450000000003</v>
      </c>
      <c r="E229" s="181">
        <v>1.287158</v>
      </c>
      <c r="F229" s="181">
        <v>0</v>
      </c>
      <c r="G229" s="181">
        <v>2.900458</v>
      </c>
      <c r="H229" s="181">
        <v>14.121282000000001</v>
      </c>
      <c r="I229" s="181">
        <v>0.41887200000000002</v>
      </c>
      <c r="J229" s="181">
        <v>0</v>
      </c>
      <c r="K229" s="181">
        <v>0.449602</v>
      </c>
      <c r="L229" s="181">
        <v>3.4016000000000002</v>
      </c>
      <c r="M229" s="181">
        <v>5.5705499999999998E-2</v>
      </c>
      <c r="N229" s="181">
        <v>0.2230705</v>
      </c>
      <c r="O229" s="184">
        <v>36.909283000000002</v>
      </c>
      <c r="P229" s="181">
        <v>-2.2729999999999998E-3</v>
      </c>
      <c r="Q229" s="181">
        <v>-0.179366</v>
      </c>
      <c r="R229" s="181">
        <v>0.63755899999999999</v>
      </c>
      <c r="S229" s="184">
        <v>37.365203000000001</v>
      </c>
      <c r="V229" s="206">
        <f t="shared" si="33"/>
        <v>38.2594319158137</v>
      </c>
    </row>
    <row r="230" spans="1:22" ht="14.25">
      <c r="A230" s="207">
        <v>11</v>
      </c>
      <c r="B230" s="181">
        <v>5.7966291840000004</v>
      </c>
      <c r="C230" s="181">
        <v>1.425873816</v>
      </c>
      <c r="D230" s="181">
        <v>6.8856669999999998</v>
      </c>
      <c r="E230" s="181">
        <v>1.3093440000000001</v>
      </c>
      <c r="F230" s="181">
        <v>0</v>
      </c>
      <c r="G230" s="181">
        <v>3.0685060000000002</v>
      </c>
      <c r="H230" s="181">
        <v>13.754049</v>
      </c>
      <c r="I230" s="181">
        <v>1.1088530000000001</v>
      </c>
      <c r="J230" s="181">
        <v>1.3760000000000001E-3</v>
      </c>
      <c r="K230" s="181">
        <v>0.45238099999999998</v>
      </c>
      <c r="L230" s="181">
        <v>3.4164210000000002</v>
      </c>
      <c r="M230" s="181">
        <v>6.7005499999999996E-2</v>
      </c>
      <c r="N230" s="181">
        <v>0.23681550000000001</v>
      </c>
      <c r="O230" s="184">
        <v>37.522920999999997</v>
      </c>
      <c r="P230" s="181">
        <v>-2.3040000000000001E-3</v>
      </c>
      <c r="Q230" s="181">
        <v>-0.20377500000000001</v>
      </c>
      <c r="R230" s="181">
        <v>1.213635</v>
      </c>
      <c r="S230" s="184">
        <v>38.530476999999998</v>
      </c>
      <c r="V230" s="206">
        <f t="shared" si="33"/>
        <v>36.655059450195793</v>
      </c>
    </row>
    <row r="231" spans="1:22" ht="14.25">
      <c r="A231" s="207">
        <v>12</v>
      </c>
      <c r="B231" s="181">
        <v>6.0941394960000004</v>
      </c>
      <c r="C231" s="181">
        <v>1.361132504</v>
      </c>
      <c r="D231" s="181">
        <v>6.8066040000000001</v>
      </c>
      <c r="E231" s="181">
        <v>1.3242149999999999</v>
      </c>
      <c r="F231" s="181">
        <v>0</v>
      </c>
      <c r="G231" s="181">
        <v>3.13842</v>
      </c>
      <c r="H231" s="181">
        <v>13.953791000000001</v>
      </c>
      <c r="I231" s="181">
        <v>1.4735100000000001</v>
      </c>
      <c r="J231" s="181">
        <v>2.8681000000000002E-2</v>
      </c>
      <c r="K231" s="181">
        <v>0.45301400000000003</v>
      </c>
      <c r="L231" s="181">
        <v>3.4139729999999999</v>
      </c>
      <c r="M231" s="181">
        <v>6.7672499999999997E-2</v>
      </c>
      <c r="N231" s="181">
        <v>0.22748750000000001</v>
      </c>
      <c r="O231" s="184">
        <v>38.342640000000003</v>
      </c>
      <c r="P231" s="181">
        <v>-2.251E-3</v>
      </c>
      <c r="Q231" s="181">
        <v>-0.20403299999999999</v>
      </c>
      <c r="R231" s="181">
        <v>0.92060699999999995</v>
      </c>
      <c r="S231" s="184">
        <v>39.056963000000003</v>
      </c>
      <c r="V231" s="206">
        <f t="shared" si="33"/>
        <v>36.392358481314794</v>
      </c>
    </row>
    <row r="232" spans="1:22" ht="14.25">
      <c r="A232" s="207">
        <v>13</v>
      </c>
      <c r="B232" s="181">
        <v>6.0395670279999996</v>
      </c>
      <c r="C232" s="181">
        <v>1.3183079719999999</v>
      </c>
      <c r="D232" s="181">
        <v>6.794581</v>
      </c>
      <c r="E232" s="181">
        <v>1.3131349999999999</v>
      </c>
      <c r="F232" s="181">
        <v>0</v>
      </c>
      <c r="G232" s="181">
        <v>3.3596180000000002</v>
      </c>
      <c r="H232" s="181">
        <v>13.917348</v>
      </c>
      <c r="I232" s="181">
        <v>1.7085809999999999</v>
      </c>
      <c r="J232" s="181">
        <v>5.4683000000000002E-2</v>
      </c>
      <c r="K232" s="181">
        <v>0.46663399999999999</v>
      </c>
      <c r="L232" s="181">
        <v>3.3988589999999999</v>
      </c>
      <c r="M232" s="181">
        <v>6.6152500000000003E-2</v>
      </c>
      <c r="N232" s="181">
        <v>0.22485550000000001</v>
      </c>
      <c r="O232" s="184">
        <v>38.662322000000003</v>
      </c>
      <c r="P232" s="181">
        <v>-2.2850000000000001E-3</v>
      </c>
      <c r="Q232" s="181">
        <v>-0.20386099999999999</v>
      </c>
      <c r="R232" s="181">
        <v>0.50488200000000005</v>
      </c>
      <c r="S232" s="184">
        <v>38.961058000000001</v>
      </c>
      <c r="V232" s="206">
        <f t="shared" si="33"/>
        <v>35.99718609761721</v>
      </c>
    </row>
    <row r="233" spans="1:22" ht="14.25">
      <c r="A233" s="207">
        <v>14</v>
      </c>
      <c r="B233" s="181">
        <v>5.2768407279999998</v>
      </c>
      <c r="C233" s="181">
        <v>1.3388072719999999</v>
      </c>
      <c r="D233" s="181">
        <v>6.7944399999999998</v>
      </c>
      <c r="E233" s="181">
        <v>1.310673</v>
      </c>
      <c r="F233" s="181">
        <v>0</v>
      </c>
      <c r="G233" s="181">
        <v>3.7837329999999998</v>
      </c>
      <c r="H233" s="181">
        <v>14.147897</v>
      </c>
      <c r="I233" s="181">
        <v>1.7267129999999999</v>
      </c>
      <c r="J233" s="181">
        <v>0.14716299999999999</v>
      </c>
      <c r="K233" s="181">
        <v>0.46924199999999999</v>
      </c>
      <c r="L233" s="181">
        <v>3.3995060000000001</v>
      </c>
      <c r="M233" s="181">
        <v>6.7312999999999998E-2</v>
      </c>
      <c r="N233" s="181">
        <v>0.226384</v>
      </c>
      <c r="O233" s="184">
        <v>38.688712000000002</v>
      </c>
      <c r="P233" s="181">
        <v>-2.2859999999999998E-3</v>
      </c>
      <c r="Q233" s="181">
        <v>-0.20403299999999999</v>
      </c>
      <c r="R233" s="181">
        <v>0.56953500000000001</v>
      </c>
      <c r="S233" s="184">
        <v>39.051927999999997</v>
      </c>
      <c r="V233" s="206">
        <f t="shared" si="33"/>
        <v>36.568539681548458</v>
      </c>
    </row>
    <row r="234" spans="1:22" ht="14.25">
      <c r="A234" s="207">
        <v>15</v>
      </c>
      <c r="B234" s="181">
        <v>4.9936250280000003</v>
      </c>
      <c r="C234" s="181">
        <v>1.5780309720000001</v>
      </c>
      <c r="D234" s="181">
        <v>6.7977939999999997</v>
      </c>
      <c r="E234" s="181">
        <v>1.3555600000000001</v>
      </c>
      <c r="F234" s="181">
        <v>0</v>
      </c>
      <c r="G234" s="181">
        <v>3.8207010000000001</v>
      </c>
      <c r="H234" s="181">
        <v>14.152119000000001</v>
      </c>
      <c r="I234" s="181">
        <v>1.640255</v>
      </c>
      <c r="J234" s="181">
        <v>7.0959999999999995E-2</v>
      </c>
      <c r="K234" s="181">
        <v>0.45612000000000003</v>
      </c>
      <c r="L234" s="181">
        <v>3.4068659999999999</v>
      </c>
      <c r="M234" s="181">
        <v>6.7332500000000003E-2</v>
      </c>
      <c r="N234" s="181">
        <v>0.2270935</v>
      </c>
      <c r="O234" s="184">
        <v>38.566457</v>
      </c>
      <c r="P234" s="181">
        <v>-2.3019999999999998E-3</v>
      </c>
      <c r="Q234" s="181">
        <v>-0.20394799999999999</v>
      </c>
      <c r="R234" s="181">
        <v>-0.31973600000000002</v>
      </c>
      <c r="S234" s="184">
        <v>38.040470999999997</v>
      </c>
      <c r="V234" s="206">
        <f t="shared" si="33"/>
        <v>36.695408655246709</v>
      </c>
    </row>
    <row r="235" spans="1:22" ht="14.25">
      <c r="A235" s="207">
        <v>16</v>
      </c>
      <c r="B235" s="181">
        <v>5.0085371839999997</v>
      </c>
      <c r="C235" s="181">
        <v>1.5050878160000001</v>
      </c>
      <c r="D235" s="181">
        <v>6.7993709999999998</v>
      </c>
      <c r="E235" s="181">
        <v>1.3271120000000001</v>
      </c>
      <c r="F235" s="181">
        <v>0</v>
      </c>
      <c r="G235" s="181">
        <v>3.803741</v>
      </c>
      <c r="H235" s="181">
        <v>14.266823</v>
      </c>
      <c r="I235" s="181">
        <v>1.391437</v>
      </c>
      <c r="J235" s="181">
        <v>3.7303999999999997E-2</v>
      </c>
      <c r="K235" s="181">
        <v>0.457505</v>
      </c>
      <c r="L235" s="181">
        <v>3.4204750000000002</v>
      </c>
      <c r="M235" s="181">
        <v>6.7979499999999998E-2</v>
      </c>
      <c r="N235" s="181">
        <v>0.22568050000000001</v>
      </c>
      <c r="O235" s="184">
        <v>38.311053000000001</v>
      </c>
      <c r="P235" s="181">
        <v>-2.2910000000000001E-3</v>
      </c>
      <c r="Q235" s="181">
        <v>-0.20399</v>
      </c>
      <c r="R235" s="181">
        <v>-0.547489</v>
      </c>
      <c r="S235" s="184">
        <v>37.557282999999998</v>
      </c>
      <c r="V235" s="206">
        <f t="shared" si="33"/>
        <v>37.239443666557534</v>
      </c>
    </row>
    <row r="236" spans="1:22" ht="14.25">
      <c r="A236" s="207">
        <v>17</v>
      </c>
      <c r="B236" s="181">
        <v>4.9111201839999996</v>
      </c>
      <c r="C236" s="181">
        <v>1.3505028160000001</v>
      </c>
      <c r="D236" s="181">
        <v>6.8004319999999998</v>
      </c>
      <c r="E236" s="181">
        <v>1.379915</v>
      </c>
      <c r="F236" s="181">
        <v>0</v>
      </c>
      <c r="G236" s="181">
        <v>3.5523380000000002</v>
      </c>
      <c r="H236" s="181">
        <v>14.302299</v>
      </c>
      <c r="I236" s="181">
        <v>0.945855</v>
      </c>
      <c r="J236" s="181">
        <v>7.6482999999999995E-2</v>
      </c>
      <c r="K236" s="181">
        <v>0.46199899999999999</v>
      </c>
      <c r="L236" s="181">
        <v>3.444083</v>
      </c>
      <c r="M236" s="181">
        <v>7.1929499999999993E-2</v>
      </c>
      <c r="N236" s="181">
        <v>0.22935050000000001</v>
      </c>
      <c r="O236" s="184">
        <v>37.526307000000003</v>
      </c>
      <c r="P236" s="181">
        <v>-2.2230000000000001E-3</v>
      </c>
      <c r="Q236" s="181">
        <v>-0.20399</v>
      </c>
      <c r="R236" s="181">
        <v>-7.5611999999999999E-2</v>
      </c>
      <c r="S236" s="184">
        <v>37.244481999999998</v>
      </c>
      <c r="V236" s="206">
        <f t="shared" si="33"/>
        <v>38.112727159642965</v>
      </c>
    </row>
    <row r="237" spans="1:22" ht="14.25">
      <c r="A237" s="207">
        <v>18</v>
      </c>
      <c r="B237" s="181">
        <v>5.0124741840000002</v>
      </c>
      <c r="C237" s="181">
        <v>1.1784038160000001</v>
      </c>
      <c r="D237" s="181">
        <v>6.8280659999999997</v>
      </c>
      <c r="E237" s="181">
        <v>1.457811</v>
      </c>
      <c r="F237" s="181">
        <v>0</v>
      </c>
      <c r="G237" s="181">
        <v>3.608981</v>
      </c>
      <c r="H237" s="181">
        <v>14.368046</v>
      </c>
      <c r="I237" s="181">
        <v>0.30777100000000002</v>
      </c>
      <c r="J237" s="181">
        <v>5.5080999999999998E-2</v>
      </c>
      <c r="K237" s="181">
        <v>0.46620299999999998</v>
      </c>
      <c r="L237" s="181">
        <v>3.4478749999999998</v>
      </c>
      <c r="M237" s="181">
        <v>6.7970000000000003E-2</v>
      </c>
      <c r="N237" s="181">
        <v>0.23209099999999999</v>
      </c>
      <c r="O237" s="184">
        <v>37.030773000000003</v>
      </c>
      <c r="P237" s="181">
        <v>-2.1649999999999998E-3</v>
      </c>
      <c r="Q237" s="181">
        <v>-0.204595</v>
      </c>
      <c r="R237" s="181">
        <v>0.61809899999999995</v>
      </c>
      <c r="S237" s="184">
        <v>37.442112000000002</v>
      </c>
      <c r="V237" s="206">
        <f t="shared" si="33"/>
        <v>38.800286453647615</v>
      </c>
    </row>
    <row r="238" spans="1:22" ht="14.25">
      <c r="A238" s="207">
        <v>19</v>
      </c>
      <c r="B238" s="181">
        <v>5.9368464679999997</v>
      </c>
      <c r="C238" s="181">
        <v>0.722169532</v>
      </c>
      <c r="D238" s="181">
        <v>6.9391230000000004</v>
      </c>
      <c r="E238" s="181">
        <v>1.465012</v>
      </c>
      <c r="F238" s="181">
        <v>0</v>
      </c>
      <c r="G238" s="181">
        <v>4.3193720000000004</v>
      </c>
      <c r="H238" s="181">
        <v>14.108337000000001</v>
      </c>
      <c r="I238" s="181">
        <v>1.2997999999999999E-2</v>
      </c>
      <c r="J238" s="181">
        <v>1.0807000000000001E-2</v>
      </c>
      <c r="K238" s="181">
        <v>0.467026</v>
      </c>
      <c r="L238" s="181">
        <v>3.4618139999999999</v>
      </c>
      <c r="M238" s="181">
        <v>6.7261500000000002E-2</v>
      </c>
      <c r="N238" s="181">
        <v>0.23862449999999999</v>
      </c>
      <c r="O238" s="184">
        <v>37.749391000000003</v>
      </c>
      <c r="P238" s="181">
        <v>-2.199E-3</v>
      </c>
      <c r="Q238" s="181">
        <v>-0.26040999999999997</v>
      </c>
      <c r="R238" s="181">
        <v>1.21191</v>
      </c>
      <c r="S238" s="184">
        <v>38.698692000000001</v>
      </c>
      <c r="V238" s="206">
        <f t="shared" si="33"/>
        <v>37.373681074748994</v>
      </c>
    </row>
    <row r="239" spans="1:22" ht="14.25">
      <c r="A239" s="207">
        <v>20</v>
      </c>
      <c r="B239" s="181">
        <v>6.5850350000000004</v>
      </c>
      <c r="C239" s="181">
        <v>0.93241399999999997</v>
      </c>
      <c r="D239" s="181">
        <v>7.0485429999999996</v>
      </c>
      <c r="E239" s="181">
        <v>1.5171269999999999</v>
      </c>
      <c r="F239" s="181">
        <v>0</v>
      </c>
      <c r="G239" s="181">
        <v>4.4094800000000003</v>
      </c>
      <c r="H239" s="181">
        <v>14.044088</v>
      </c>
      <c r="I239" s="181">
        <v>1.3899999999999999E-4</v>
      </c>
      <c r="J239" s="181">
        <v>1.0380000000000001E-3</v>
      </c>
      <c r="K239" s="181">
        <v>0.47203400000000001</v>
      </c>
      <c r="L239" s="181">
        <v>3.4612029999999998</v>
      </c>
      <c r="M239" s="181">
        <v>6.97855E-2</v>
      </c>
      <c r="N239" s="181">
        <v>0.2429625</v>
      </c>
      <c r="O239" s="184">
        <v>38.783848999999996</v>
      </c>
      <c r="P239" s="181">
        <v>-1.7753000000000001E-2</v>
      </c>
      <c r="Q239" s="181">
        <v>-0.26658700000000002</v>
      </c>
      <c r="R239" s="181">
        <v>1.3315920000000001</v>
      </c>
      <c r="S239" s="184">
        <v>39.831100999999997</v>
      </c>
      <c r="V239" s="206">
        <f t="shared" si="33"/>
        <v>36.211176461624532</v>
      </c>
    </row>
    <row r="240" spans="1:22" ht="14.25">
      <c r="A240" s="207">
        <v>21</v>
      </c>
      <c r="B240" s="181">
        <v>6.5055459999999998</v>
      </c>
      <c r="C240" s="181">
        <v>0.85150099999999995</v>
      </c>
      <c r="D240" s="181">
        <v>7.1076579999999998</v>
      </c>
      <c r="E240" s="181">
        <v>1.5037739999999999</v>
      </c>
      <c r="F240" s="181">
        <v>0</v>
      </c>
      <c r="G240" s="181">
        <v>4.8067830000000002</v>
      </c>
      <c r="H240" s="181">
        <v>13.951316</v>
      </c>
      <c r="I240" s="181">
        <v>1.2899999999999999E-4</v>
      </c>
      <c r="J240" s="181">
        <v>0</v>
      </c>
      <c r="K240" s="181">
        <v>0.47175699999999998</v>
      </c>
      <c r="L240" s="181">
        <v>3.4410690000000002</v>
      </c>
      <c r="M240" s="181">
        <v>6.6932500000000006E-2</v>
      </c>
      <c r="N240" s="181">
        <v>0.24004349999999999</v>
      </c>
      <c r="O240" s="184">
        <v>38.946508999999999</v>
      </c>
      <c r="P240" s="181">
        <v>-2.1691999999999999E-2</v>
      </c>
      <c r="Q240" s="181">
        <v>-0.26662999999999998</v>
      </c>
      <c r="R240" s="181">
        <v>1.3148740000000001</v>
      </c>
      <c r="S240" s="184">
        <v>39.973061000000001</v>
      </c>
      <c r="V240" s="206">
        <f t="shared" si="33"/>
        <v>35.821736936678974</v>
      </c>
    </row>
    <row r="241" spans="1:22" ht="14.25">
      <c r="A241" s="207">
        <v>22</v>
      </c>
      <c r="B241" s="181">
        <v>5.0247809999999999</v>
      </c>
      <c r="C241" s="181">
        <v>0.22551199999999999</v>
      </c>
      <c r="D241" s="181">
        <v>7.1067429999999998</v>
      </c>
      <c r="E241" s="181">
        <v>1.3475360000000001</v>
      </c>
      <c r="F241" s="181">
        <v>0</v>
      </c>
      <c r="G241" s="181">
        <v>4.3031119999999996</v>
      </c>
      <c r="H241" s="181">
        <v>13.697901999999999</v>
      </c>
      <c r="I241" s="181">
        <v>5.0000000000000002E-5</v>
      </c>
      <c r="J241" s="181">
        <v>0</v>
      </c>
      <c r="K241" s="181">
        <v>0.46418500000000001</v>
      </c>
      <c r="L241" s="181">
        <v>3.4280970000000002</v>
      </c>
      <c r="M241" s="181">
        <v>7.0267499999999997E-2</v>
      </c>
      <c r="N241" s="181">
        <v>0.23803750000000001</v>
      </c>
      <c r="O241" s="184">
        <v>35.906222999999997</v>
      </c>
      <c r="P241" s="181">
        <v>-1.9859999999999999E-3</v>
      </c>
      <c r="Q241" s="181">
        <v>-0.266069</v>
      </c>
      <c r="R241" s="181">
        <v>2.8245040000000001</v>
      </c>
      <c r="S241" s="184">
        <v>38.462671999999998</v>
      </c>
      <c r="V241" s="206">
        <f t="shared" si="33"/>
        <v>38.149103012032207</v>
      </c>
    </row>
    <row r="242" spans="1:22" ht="14.25">
      <c r="A242" s="207">
        <v>23</v>
      </c>
      <c r="B242" s="181">
        <v>3.950996</v>
      </c>
      <c r="C242" s="181">
        <v>4.7467000000000002E-2</v>
      </c>
      <c r="D242" s="181">
        <v>7.1042189999999996</v>
      </c>
      <c r="E242" s="181">
        <v>1.274127</v>
      </c>
      <c r="F242" s="181">
        <v>0</v>
      </c>
      <c r="G242" s="181">
        <v>4.3514689999999998</v>
      </c>
      <c r="H242" s="181">
        <v>13.420051000000001</v>
      </c>
      <c r="I242" s="181">
        <v>4.1999999999999998E-5</v>
      </c>
      <c r="J242" s="181">
        <v>0</v>
      </c>
      <c r="K242" s="181">
        <v>0.45930500000000002</v>
      </c>
      <c r="L242" s="181">
        <v>3.3935209999999998</v>
      </c>
      <c r="M242" s="181">
        <v>7.3072499999999999E-2</v>
      </c>
      <c r="N242" s="181">
        <v>0.2387475</v>
      </c>
      <c r="O242" s="184">
        <v>34.313017000000002</v>
      </c>
      <c r="P242" s="181">
        <v>-1.918E-3</v>
      </c>
      <c r="Q242" s="181">
        <v>-0.235095</v>
      </c>
      <c r="R242" s="181">
        <v>1.075321</v>
      </c>
      <c r="S242" s="184">
        <v>35.151325</v>
      </c>
      <c r="V242" s="206">
        <f t="shared" si="33"/>
        <v>39.110670449060194</v>
      </c>
    </row>
    <row r="243" spans="1:22" ht="14.25">
      <c r="A243" s="207">
        <v>24</v>
      </c>
      <c r="B243" s="181">
        <v>3.6506603119999999</v>
      </c>
      <c r="C243" s="181">
        <v>6.5630688000000006E-2</v>
      </c>
      <c r="D243" s="181">
        <v>7.1009180000000001</v>
      </c>
      <c r="E243" s="181">
        <v>1.255287</v>
      </c>
      <c r="F243" s="181">
        <v>0</v>
      </c>
      <c r="G243" s="181">
        <v>2.5845340000000001</v>
      </c>
      <c r="H243" s="181">
        <v>13.173762</v>
      </c>
      <c r="I243" s="181">
        <v>5.3999999999999998E-5</v>
      </c>
      <c r="J243" s="181">
        <v>0</v>
      </c>
      <c r="K243" s="181">
        <v>0.46036199999999999</v>
      </c>
      <c r="L243" s="181">
        <v>3.329189</v>
      </c>
      <c r="M243" s="181">
        <v>7.5676499999999994E-2</v>
      </c>
      <c r="N243" s="181">
        <v>0.2426315</v>
      </c>
      <c r="O243" s="184">
        <v>31.938704999999999</v>
      </c>
      <c r="P243" s="181">
        <v>-4.8613000000000003E-2</v>
      </c>
      <c r="Q243" s="181">
        <v>-0.17958299999999999</v>
      </c>
      <c r="R243" s="181">
        <v>-0.27975499999999998</v>
      </c>
      <c r="S243" s="184">
        <v>31.430754</v>
      </c>
      <c r="V243" s="206">
        <f t="shared" si="33"/>
        <v>41.247013615611529</v>
      </c>
    </row>
    <row r="244" spans="1:22" ht="14.25">
      <c r="V244" s="206" t="str">
        <f t="shared" si="33"/>
        <v/>
      </c>
    </row>
    <row r="245" spans="1:22" ht="14.25">
      <c r="V245" s="206" t="str">
        <f t="shared" si="33"/>
        <v/>
      </c>
    </row>
    <row r="246" spans="1:22" ht="14.25">
      <c r="V246" s="206" t="str">
        <f t="shared" si="33"/>
        <v/>
      </c>
    </row>
    <row r="248" spans="1:22">
      <c r="A248" s="278"/>
      <c r="B248" s="278" t="s">
        <v>30</v>
      </c>
      <c r="C248" s="279" t="s">
        <v>572</v>
      </c>
      <c r="D248" s="279" t="s">
        <v>573</v>
      </c>
      <c r="E248" s="279" t="s">
        <v>574</v>
      </c>
      <c r="F248" s="279" t="s">
        <v>576</v>
      </c>
      <c r="G248" s="279" t="s">
        <v>577</v>
      </c>
      <c r="H248" s="279" t="s">
        <v>603</v>
      </c>
      <c r="I248" s="279" t="s">
        <v>610</v>
      </c>
      <c r="J248" s="279" t="s">
        <v>612</v>
      </c>
      <c r="K248" s="279" t="s">
        <v>614</v>
      </c>
      <c r="L248" s="279" t="s">
        <v>616</v>
      </c>
      <c r="M248" s="279" t="s">
        <v>617</v>
      </c>
      <c r="N248" s="279" t="s">
        <v>619</v>
      </c>
      <c r="O248" s="279" t="s">
        <v>635</v>
      </c>
    </row>
    <row r="249" spans="1:22">
      <c r="A249" s="278"/>
      <c r="B249" s="278" t="s">
        <v>108</v>
      </c>
      <c r="C249" s="279" t="s">
        <v>600</v>
      </c>
      <c r="D249" s="279" t="s">
        <v>600</v>
      </c>
      <c r="E249" s="279" t="s">
        <v>600</v>
      </c>
      <c r="F249" s="279" t="s">
        <v>600</v>
      </c>
      <c r="G249" s="279" t="s">
        <v>600</v>
      </c>
      <c r="H249" s="279" t="s">
        <v>600</v>
      </c>
      <c r="I249" s="279" t="s">
        <v>600</v>
      </c>
      <c r="J249" s="279" t="s">
        <v>600</v>
      </c>
      <c r="K249" s="279" t="s">
        <v>600</v>
      </c>
      <c r="L249" s="279" t="s">
        <v>600</v>
      </c>
      <c r="M249" s="279" t="s">
        <v>600</v>
      </c>
      <c r="N249" s="279" t="s">
        <v>600</v>
      </c>
      <c r="O249" s="279" t="s">
        <v>600</v>
      </c>
    </row>
    <row r="250" spans="1:22">
      <c r="A250" s="278" t="s">
        <v>601</v>
      </c>
      <c r="B250" s="278" t="s">
        <v>602</v>
      </c>
      <c r="C250" s="280"/>
      <c r="D250" s="280"/>
      <c r="E250" s="280"/>
      <c r="F250" s="280"/>
      <c r="G250" s="280"/>
      <c r="H250" s="280"/>
      <c r="I250" s="280"/>
      <c r="J250" s="280"/>
      <c r="K250" s="280"/>
      <c r="L250" s="280"/>
      <c r="M250" s="280"/>
      <c r="N250" s="280"/>
      <c r="O250" s="280"/>
    </row>
    <row r="251" spans="1:22">
      <c r="A251" s="336" t="s">
        <v>4</v>
      </c>
      <c r="B251" s="281" t="s">
        <v>591</v>
      </c>
      <c r="C251" s="286">
        <v>1909384.4687999999</v>
      </c>
      <c r="D251" s="286">
        <v>1619098.7980800001</v>
      </c>
      <c r="E251" s="286">
        <v>485666.06208</v>
      </c>
      <c r="F251" s="286">
        <v>451946.12448</v>
      </c>
      <c r="G251" s="286">
        <v>56286.794880000001</v>
      </c>
      <c r="H251" s="286">
        <v>148217.568</v>
      </c>
      <c r="I251" s="286">
        <v>388947.94751999999</v>
      </c>
      <c r="J251" s="286">
        <v>58820.014080000001</v>
      </c>
      <c r="K251" s="286">
        <v>206569.31424000001</v>
      </c>
      <c r="L251" s="286">
        <v>381354.56543999998</v>
      </c>
      <c r="M251" s="286">
        <v>258482.12736000001</v>
      </c>
      <c r="N251" s="286">
        <v>123424.8048</v>
      </c>
      <c r="O251" s="286">
        <v>214706.81856000001</v>
      </c>
    </row>
    <row r="252" spans="1:22">
      <c r="A252" s="333"/>
      <c r="B252" s="281" t="s">
        <v>592</v>
      </c>
      <c r="C252" s="286">
        <v>1042627.6521600001</v>
      </c>
      <c r="D252" s="286">
        <v>537806.37216000003</v>
      </c>
      <c r="E252" s="286">
        <v>305989.14432000002</v>
      </c>
      <c r="F252" s="286">
        <v>242064.01344000001</v>
      </c>
      <c r="G252" s="286">
        <v>285585.61343999999</v>
      </c>
      <c r="H252" s="286">
        <v>252712.90752000001</v>
      </c>
      <c r="I252" s="286">
        <v>246479.69664000001</v>
      </c>
      <c r="J252" s="286">
        <v>282083.2464</v>
      </c>
      <c r="K252" s="286">
        <v>221304.99840000001</v>
      </c>
      <c r="L252" s="286">
        <v>267245.49696000002</v>
      </c>
      <c r="M252" s="286">
        <v>268534.22879999998</v>
      </c>
      <c r="N252" s="286">
        <v>245442.38303999999</v>
      </c>
      <c r="O252" s="286">
        <v>620558.86080000002</v>
      </c>
    </row>
    <row r="253" spans="1:22">
      <c r="A253" s="281" t="s">
        <v>97</v>
      </c>
      <c r="B253" s="281" t="s">
        <v>613</v>
      </c>
      <c r="C253" s="286"/>
      <c r="D253" s="286"/>
      <c r="E253" s="286"/>
      <c r="F253" s="286">
        <v>7.6999999999999996E-4</v>
      </c>
      <c r="G253" s="286"/>
      <c r="H253" s="286"/>
      <c r="I253" s="286">
        <v>7.6999999999999996E-4</v>
      </c>
      <c r="J253" s="286"/>
      <c r="K253" s="286">
        <v>7.6999999999999996E-4</v>
      </c>
      <c r="L253" s="286"/>
      <c r="M253" s="286"/>
      <c r="N253" s="286"/>
      <c r="O253" s="286"/>
    </row>
    <row r="254" spans="1:22">
      <c r="A254" s="281" t="s">
        <v>11</v>
      </c>
      <c r="B254" s="281" t="s">
        <v>593</v>
      </c>
      <c r="C254" s="286">
        <v>1183534.18147</v>
      </c>
      <c r="D254" s="286">
        <v>907689.22958000004</v>
      </c>
      <c r="E254" s="286">
        <v>787732.14636999997</v>
      </c>
      <c r="F254" s="286">
        <v>1004272.69314</v>
      </c>
      <c r="G254" s="286">
        <v>1442814.1512200001</v>
      </c>
      <c r="H254" s="286">
        <v>1889758.4569300001</v>
      </c>
      <c r="I254" s="286">
        <v>2573952.2489999998</v>
      </c>
      <c r="J254" s="286">
        <v>2596132.6138399998</v>
      </c>
      <c r="K254" s="286">
        <v>2008088.10143</v>
      </c>
      <c r="L254" s="286">
        <v>2080519.65848</v>
      </c>
      <c r="M254" s="286">
        <v>1427850.9068499999</v>
      </c>
      <c r="N254" s="286">
        <v>1019587.48006</v>
      </c>
      <c r="O254" s="286">
        <v>1210742.93215</v>
      </c>
    </row>
    <row r="255" spans="1:22">
      <c r="A255" s="331" t="s">
        <v>9</v>
      </c>
      <c r="B255" s="281" t="s">
        <v>594</v>
      </c>
      <c r="C255" s="286">
        <v>101166.55662</v>
      </c>
      <c r="D255" s="286">
        <v>88192.471839999998</v>
      </c>
      <c r="E255" s="286">
        <v>96008.609360000002</v>
      </c>
      <c r="F255" s="286">
        <v>87140.999179999999</v>
      </c>
      <c r="G255" s="286">
        <v>94121.108009999996</v>
      </c>
      <c r="H255" s="286">
        <v>91903.878570000001</v>
      </c>
      <c r="I255" s="286">
        <v>92286.736439999993</v>
      </c>
      <c r="J255" s="286">
        <v>87788.82922</v>
      </c>
      <c r="K255" s="286">
        <v>86400.444180000006</v>
      </c>
      <c r="L255" s="286">
        <v>96126.421430000002</v>
      </c>
      <c r="M255" s="286">
        <v>85436.503899999996</v>
      </c>
      <c r="N255" s="286">
        <v>70509.7641</v>
      </c>
      <c r="O255" s="286">
        <v>54439.661030000003</v>
      </c>
    </row>
    <row r="256" spans="1:22">
      <c r="A256" s="332"/>
      <c r="B256" s="281" t="s">
        <v>595</v>
      </c>
      <c r="C256" s="286">
        <v>886402.94717000006</v>
      </c>
      <c r="D256" s="286">
        <v>796008.58756999997</v>
      </c>
      <c r="E256" s="286">
        <v>862150.63523999997</v>
      </c>
      <c r="F256" s="286">
        <v>833369.06562000001</v>
      </c>
      <c r="G256" s="286">
        <v>847098.06399000005</v>
      </c>
      <c r="H256" s="286">
        <v>802908.74716999999</v>
      </c>
      <c r="I256" s="286">
        <v>816305.52624000004</v>
      </c>
      <c r="J256" s="286">
        <v>782743.29946999997</v>
      </c>
      <c r="K256" s="286">
        <v>783524.73577000003</v>
      </c>
      <c r="L256" s="286">
        <v>821970.21958000003</v>
      </c>
      <c r="M256" s="286">
        <v>826026.50294000003</v>
      </c>
      <c r="N256" s="286">
        <v>792704.84794999997</v>
      </c>
      <c r="O256" s="286">
        <v>845918.51028000005</v>
      </c>
    </row>
    <row r="257" spans="1:15">
      <c r="A257" s="333"/>
      <c r="B257" s="281" t="s">
        <v>596</v>
      </c>
      <c r="C257" s="286">
        <v>870.30956000000003</v>
      </c>
      <c r="D257" s="286">
        <v>604.42460000000005</v>
      </c>
      <c r="E257" s="286">
        <v>623.68161999999995</v>
      </c>
      <c r="F257" s="286">
        <v>632.00588000000005</v>
      </c>
      <c r="G257" s="286">
        <v>376.72142000000002</v>
      </c>
      <c r="H257" s="286">
        <v>519.81559000000004</v>
      </c>
      <c r="I257" s="286">
        <v>702.55489</v>
      </c>
      <c r="J257" s="286">
        <v>545.94536000000005</v>
      </c>
      <c r="K257" s="286">
        <v>632.43471</v>
      </c>
      <c r="L257" s="286">
        <v>750.82767999999999</v>
      </c>
      <c r="M257" s="286">
        <v>661.03719000000001</v>
      </c>
      <c r="N257" s="286">
        <v>603.63354000000004</v>
      </c>
      <c r="O257" s="286">
        <v>755.71056999999996</v>
      </c>
    </row>
    <row r="258" spans="1:15">
      <c r="A258" s="331" t="s">
        <v>71</v>
      </c>
      <c r="B258" s="281" t="s">
        <v>597</v>
      </c>
      <c r="C258" s="286">
        <v>7953.0204000000003</v>
      </c>
      <c r="D258" s="286">
        <v>6168.3804</v>
      </c>
      <c r="E258" s="286">
        <v>8019.8299200000001</v>
      </c>
      <c r="F258" s="286">
        <v>4337.0940000000001</v>
      </c>
      <c r="G258" s="286">
        <v>7869.9403199999997</v>
      </c>
      <c r="H258" s="286">
        <v>1500.3434400000001</v>
      </c>
      <c r="I258" s="286">
        <v>0.34392</v>
      </c>
      <c r="J258" s="286">
        <v>5270.1722399999999</v>
      </c>
      <c r="K258" s="286">
        <v>7720.9783200000002</v>
      </c>
      <c r="L258" s="286">
        <v>8039.5617599999996</v>
      </c>
      <c r="M258" s="286">
        <v>2983.2844799999998</v>
      </c>
      <c r="N258" s="286">
        <v>6166.9329600000001</v>
      </c>
      <c r="O258" s="286">
        <v>3803.59944</v>
      </c>
    </row>
    <row r="259" spans="1:15">
      <c r="A259" s="332"/>
      <c r="B259" s="281" t="s">
        <v>598</v>
      </c>
      <c r="C259" s="286">
        <v>15240.875040000001</v>
      </c>
      <c r="D259" s="286">
        <v>14854.025519999999</v>
      </c>
      <c r="E259" s="286">
        <v>16166.545319999999</v>
      </c>
      <c r="F259" s="286">
        <v>15402.968639999999</v>
      </c>
      <c r="G259" s="286">
        <v>8748.1466400000008</v>
      </c>
      <c r="H259" s="286">
        <v>15029.088599999999</v>
      </c>
      <c r="I259" s="286">
        <v>15746.034600000001</v>
      </c>
      <c r="J259" s="286">
        <v>15876.14352</v>
      </c>
      <c r="K259" s="286">
        <v>15293.751</v>
      </c>
      <c r="L259" s="286">
        <v>14874.28152</v>
      </c>
      <c r="M259" s="286">
        <v>14435.970359999999</v>
      </c>
      <c r="N259" s="286">
        <v>15681.006960000001</v>
      </c>
      <c r="O259" s="286">
        <v>13244.24064</v>
      </c>
    </row>
    <row r="260" spans="1:15">
      <c r="A260" s="333"/>
      <c r="B260" s="281" t="s">
        <v>599</v>
      </c>
      <c r="C260" s="286">
        <v>23988.917519999999</v>
      </c>
      <c r="D260" s="286">
        <v>22357.412639999999</v>
      </c>
      <c r="E260" s="286">
        <v>24000.707279999999</v>
      </c>
      <c r="F260" s="286">
        <v>22342.164720000001</v>
      </c>
      <c r="G260" s="286">
        <v>20505.638640000001</v>
      </c>
      <c r="H260" s="286">
        <v>21125.249039999999</v>
      </c>
      <c r="I260" s="286">
        <v>22967.451840000002</v>
      </c>
      <c r="J260" s="286">
        <v>22608.357120000001</v>
      </c>
      <c r="K260" s="286">
        <v>22109.333279999999</v>
      </c>
      <c r="L260" s="286">
        <v>17736.444479999998</v>
      </c>
      <c r="M260" s="286">
        <v>17280.756959999999</v>
      </c>
      <c r="N260" s="286">
        <v>16790.25288</v>
      </c>
      <c r="O260" s="286">
        <v>20715.655920000001</v>
      </c>
    </row>
    <row r="261" spans="1:15">
      <c r="A261" s="282" t="s">
        <v>15</v>
      </c>
      <c r="B261" s="283"/>
      <c r="C261" s="287">
        <v>5171168.9287400004</v>
      </c>
      <c r="D261" s="287">
        <v>3992779.7023900002</v>
      </c>
      <c r="E261" s="287">
        <v>2586357.3615100002</v>
      </c>
      <c r="F261" s="287">
        <v>2661507.1298699998</v>
      </c>
      <c r="G261" s="287">
        <v>2763406.1785599999</v>
      </c>
      <c r="H261" s="287">
        <v>3223676.05486</v>
      </c>
      <c r="I261" s="287">
        <v>4157388.5418600002</v>
      </c>
      <c r="J261" s="287">
        <v>3851868.6212499999</v>
      </c>
      <c r="K261" s="287">
        <v>3351644.0921</v>
      </c>
      <c r="L261" s="287">
        <v>3688617.4773300001</v>
      </c>
      <c r="M261" s="287">
        <v>2901691.3188399998</v>
      </c>
      <c r="N261" s="287">
        <v>2290911.10629</v>
      </c>
      <c r="O261" s="287">
        <v>2984885.9893899998</v>
      </c>
    </row>
  </sheetData>
  <sortState xmlns:xlrd2="http://schemas.microsoft.com/office/spreadsheetml/2017/richdata2" ref="H50:J61">
    <sortCondition descending="1" ref="J50:J61"/>
  </sortState>
  <mergeCells count="13">
    <mergeCell ref="B4:J4"/>
    <mergeCell ref="B5:J5"/>
    <mergeCell ref="B177:S177"/>
    <mergeCell ref="A255:A257"/>
    <mergeCell ref="A258:A260"/>
    <mergeCell ref="B215:S215"/>
    <mergeCell ref="B115:Z115"/>
    <mergeCell ref="B116:Z116"/>
    <mergeCell ref="B175:S175"/>
    <mergeCell ref="B176:S176"/>
    <mergeCell ref="B216:S216"/>
    <mergeCell ref="B217:S217"/>
    <mergeCell ref="A251:A252"/>
  </mergeCells>
  <conditionalFormatting sqref="V220:V246">
    <cfRule type="cellIs" dxfId="1" priority="2" operator="equal">
      <formula>$V$176</formula>
    </cfRule>
  </conditionalFormatting>
  <conditionalFormatting sqref="V180:V210">
    <cfRule type="cellIs" dxfId="0" priority="1" operator="equal">
      <formula>$V$176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8"/>
  <dimension ref="A1:G1209"/>
  <sheetViews>
    <sheetView workbookViewId="0">
      <selection activeCell="G10" sqref="G10"/>
    </sheetView>
  </sheetViews>
  <sheetFormatPr baseColWidth="10" defaultRowHeight="12.75"/>
  <cols>
    <col min="1" max="2" width="14.7109375" customWidth="1"/>
    <col min="3" max="5" width="17.5703125" customWidth="1"/>
    <col min="6" max="6" width="7.7109375" style="209" customWidth="1"/>
    <col min="7" max="7" width="7.7109375" style="210" customWidth="1"/>
  </cols>
  <sheetData>
    <row r="1" spans="1:6">
      <c r="C1" s="213" t="s">
        <v>32</v>
      </c>
      <c r="D1" s="213" t="s">
        <v>33</v>
      </c>
      <c r="E1" s="213" t="s">
        <v>34</v>
      </c>
    </row>
    <row r="2" spans="1:6">
      <c r="C2" s="337" t="s">
        <v>136</v>
      </c>
      <c r="D2" s="338"/>
      <c r="E2" s="338"/>
    </row>
    <row r="3" spans="1:6">
      <c r="A3">
        <v>0</v>
      </c>
      <c r="B3" s="46">
        <f>VLOOKUP(DATE(YEAR(Dat_01!B$2)-1,MONTH(Dat_01!B$2),1)+A3,[3]Indices!$D:$D,1,)</f>
        <v>43466</v>
      </c>
      <c r="C3" s="285">
        <f>VLOOKUP(B3,[3]Indices!$D:$Q,3,)/1000</f>
        <v>48.123127146517682</v>
      </c>
      <c r="D3" s="285">
        <f>VLOOKUP(B3,[3]Indices!$D:$Q,14,)/1000</f>
        <v>120.59631724353227</v>
      </c>
      <c r="E3" s="181">
        <f>IF(C3&lt;D3,C3,D3)</f>
        <v>48.123127146517682</v>
      </c>
      <c r="F3" s="209" t="str">
        <f>IF(DAY(B3)=15,IF(MONTH(B3)=1,"E",IF(MONTH(B3)=2,"F",IF(MONTH(B3)=3,"M",IF(MONTH(B3)=4,"A",IF(MONTH(B3)=5,"M",IF(MONTH(B3)=6,"J",IF(MONTH(B3)=7,"J",IF(MONTH(B3)=8,"A",IF(MONTH(B3)=9,"S",IF(MONTH(B3)=10,"O",IF(MONTH(B3)=11,"N",IF(MONTH(B3)=12,"D","")))))))))))),"")</f>
        <v/>
      </c>
    </row>
    <row r="4" spans="1:6">
      <c r="A4">
        <v>1</v>
      </c>
      <c r="B4" s="46">
        <f>VLOOKUP(DATE(YEAR(Dat_01!B$2)-1,MONTH(Dat_01!B$2),1)+A4,[3]Indices!$D:$D,1,)</f>
        <v>43467</v>
      </c>
      <c r="C4" s="285">
        <f>VLOOKUP(B4,[3]Indices!$D:$Q,3,)/1000</f>
        <v>42.636473521669153</v>
      </c>
      <c r="D4" s="285">
        <f>VLOOKUP(B4,[3]Indices!$D:$Q,14,)/1000</f>
        <v>120.59631724353227</v>
      </c>
      <c r="E4" s="181">
        <f t="shared" ref="E4:E67" si="0">IF(C4&lt;D4,C4,D4)</f>
        <v>42.636473521669153</v>
      </c>
      <c r="F4" s="209" t="str">
        <f t="shared" ref="F4:F67" si="1">IF(DAY(B4)=15,IF(MONTH(B4)=1,"E",IF(MONTH(B4)=2,"F",IF(MONTH(B4)=3,"M",IF(MONTH(B4)=4,"A",IF(MONTH(B4)=5,"M",IF(MONTH(B4)=6,"J",IF(MONTH(B4)=7,"J",IF(MONTH(B4)=8,"A",IF(MONTH(B4)=9,"S",IF(MONTH(B4)=10,"O",IF(MONTH(B4)=11,"N",IF(MONTH(B4)=12,"D","")))))))))))),"")</f>
        <v/>
      </c>
    </row>
    <row r="5" spans="1:6">
      <c r="A5">
        <v>2</v>
      </c>
      <c r="B5" s="46">
        <f>VLOOKUP(DATE(YEAR(Dat_01!B$2)-1,MONTH(Dat_01!B$2),1)+A5,[3]Indices!$D:$D,1,)</f>
        <v>43468</v>
      </c>
      <c r="C5" s="285">
        <f>VLOOKUP(B5,[3]Indices!$D:$Q,3,)/1000</f>
        <v>64.323681971667284</v>
      </c>
      <c r="D5" s="285">
        <f>VLOOKUP(B5,[3]Indices!$D:$Q,14,)/1000</f>
        <v>120.59631724353227</v>
      </c>
      <c r="E5" s="181">
        <f t="shared" si="0"/>
        <v>64.323681971667284</v>
      </c>
      <c r="F5" s="209" t="str">
        <f t="shared" si="1"/>
        <v/>
      </c>
    </row>
    <row r="6" spans="1:6">
      <c r="A6">
        <v>3</v>
      </c>
      <c r="B6" s="46">
        <f>VLOOKUP(DATE(YEAR(Dat_01!B$2)-1,MONTH(Dat_01!B$2),1)+A6,[3]Indices!$D:$D,1,)</f>
        <v>43469</v>
      </c>
      <c r="C6" s="285">
        <f>VLOOKUP(B6,[3]Indices!$D:$Q,3,)/1000</f>
        <v>75.643640243669154</v>
      </c>
      <c r="D6" s="285">
        <f>VLOOKUP(B6,[3]Indices!$D:$Q,14,)/1000</f>
        <v>120.59631724353227</v>
      </c>
      <c r="E6" s="181">
        <f t="shared" si="0"/>
        <v>75.643640243669154</v>
      </c>
      <c r="F6" s="209" t="str">
        <f t="shared" si="1"/>
        <v/>
      </c>
    </row>
    <row r="7" spans="1:6">
      <c r="A7">
        <v>4</v>
      </c>
      <c r="B7" s="46">
        <f>VLOOKUP(DATE(YEAR(Dat_01!B$2)-1,MONTH(Dat_01!B$2),1)+A7,[3]Indices!$D:$D,1,)</f>
        <v>43470</v>
      </c>
      <c r="C7" s="285">
        <f>VLOOKUP(B7,[3]Indices!$D:$Q,3,)/1000</f>
        <v>40.164393683671022</v>
      </c>
      <c r="D7" s="285">
        <f>VLOOKUP(B7,[3]Indices!$D:$Q,14,)/1000</f>
        <v>120.59631724353227</v>
      </c>
      <c r="E7" s="181">
        <f t="shared" si="0"/>
        <v>40.164393683671022</v>
      </c>
      <c r="F7" s="209" t="str">
        <f t="shared" si="1"/>
        <v/>
      </c>
    </row>
    <row r="8" spans="1:6">
      <c r="A8">
        <v>5</v>
      </c>
      <c r="B8" s="46">
        <f>VLOOKUP(DATE(YEAR(Dat_01!B$2)-1,MONTH(Dat_01!B$2),1)+A8,[3]Indices!$D:$D,1,)</f>
        <v>43471</v>
      </c>
      <c r="C8" s="285">
        <f>VLOOKUP(B8,[3]Indices!$D:$Q,3,)/1000</f>
        <v>23.406447041667292</v>
      </c>
      <c r="D8" s="285">
        <f>VLOOKUP(B8,[3]Indices!$D:$Q,14,)/1000</f>
        <v>120.59631724353227</v>
      </c>
      <c r="E8" s="181">
        <f t="shared" si="0"/>
        <v>23.406447041667292</v>
      </c>
      <c r="F8" s="209" t="str">
        <f t="shared" si="1"/>
        <v/>
      </c>
    </row>
    <row r="9" spans="1:6">
      <c r="A9">
        <v>6</v>
      </c>
      <c r="B9" s="46">
        <f>VLOOKUP(DATE(YEAR(Dat_01!B$2)-1,MONTH(Dat_01!B$2),1)+A9,[3]Indices!$D:$D,1,)</f>
        <v>43472</v>
      </c>
      <c r="C9" s="285">
        <f>VLOOKUP(B9,[3]Indices!$D:$Q,3,)/1000</f>
        <v>48.050071631669155</v>
      </c>
      <c r="D9" s="285">
        <f>VLOOKUP(B9,[3]Indices!$D:$Q,14,)/1000</f>
        <v>120.59631724353227</v>
      </c>
      <c r="E9" s="181">
        <f t="shared" si="0"/>
        <v>48.050071631669155</v>
      </c>
      <c r="F9" s="209" t="str">
        <f t="shared" si="1"/>
        <v/>
      </c>
    </row>
    <row r="10" spans="1:6">
      <c r="A10">
        <v>7</v>
      </c>
      <c r="B10" s="46">
        <f>VLOOKUP(DATE(YEAR(Dat_01!B$2)-1,MONTH(Dat_01!B$2),1)+A10,[3]Indices!$D:$D,1,)</f>
        <v>43473</v>
      </c>
      <c r="C10" s="285">
        <f>VLOOKUP(B10,[3]Indices!$D:$Q,3,)/1000</f>
        <v>49.386536037670083</v>
      </c>
      <c r="D10" s="285">
        <f>VLOOKUP(B10,[3]Indices!$D:$Q,14,)/1000</f>
        <v>120.59631724353227</v>
      </c>
      <c r="E10" s="181">
        <f t="shared" si="0"/>
        <v>49.386536037670083</v>
      </c>
      <c r="F10" s="209" t="str">
        <f t="shared" si="1"/>
        <v/>
      </c>
    </row>
    <row r="11" spans="1:6">
      <c r="A11">
        <v>8</v>
      </c>
      <c r="B11" s="46">
        <f>VLOOKUP(DATE(YEAR(Dat_01!B$2)-1,MONTH(Dat_01!B$2),1)+A11,[3]Indices!$D:$D,1,)</f>
        <v>43474</v>
      </c>
      <c r="C11" s="285">
        <f>VLOOKUP(B11,[3]Indices!$D:$Q,3,)/1000</f>
        <v>33.719116509774096</v>
      </c>
      <c r="D11" s="285">
        <f>VLOOKUP(B11,[3]Indices!$D:$Q,14,)/1000</f>
        <v>120.59631724353227</v>
      </c>
      <c r="E11" s="181">
        <f t="shared" si="0"/>
        <v>33.719116509774096</v>
      </c>
      <c r="F11" s="209" t="str">
        <f t="shared" si="1"/>
        <v/>
      </c>
    </row>
    <row r="12" spans="1:6">
      <c r="A12">
        <v>9</v>
      </c>
      <c r="B12" s="46">
        <f>VLOOKUP(DATE(YEAR(Dat_01!B$2)-1,MONTH(Dat_01!B$2),1)+A12,[3]Indices!$D:$D,1,)</f>
        <v>43475</v>
      </c>
      <c r="C12" s="285">
        <f>VLOOKUP(B12,[3]Indices!$D:$Q,3,)/1000</f>
        <v>47.290569803776897</v>
      </c>
      <c r="D12" s="285">
        <f>VLOOKUP(B12,[3]Indices!$D:$Q,14,)/1000</f>
        <v>120.59631724353227</v>
      </c>
      <c r="E12" s="181">
        <f t="shared" si="0"/>
        <v>47.290569803776897</v>
      </c>
      <c r="F12" s="209" t="str">
        <f t="shared" si="1"/>
        <v/>
      </c>
    </row>
    <row r="13" spans="1:6">
      <c r="A13">
        <v>10</v>
      </c>
      <c r="B13" s="46">
        <f>VLOOKUP(DATE(YEAR(Dat_01!B$2)-1,MONTH(Dat_01!B$2),1)+A13,[3]Indices!$D:$D,1,)</f>
        <v>43476</v>
      </c>
      <c r="C13" s="285">
        <f>VLOOKUP(B13,[3]Indices!$D:$Q,3,)/1000</f>
        <v>49.306202171775034</v>
      </c>
      <c r="D13" s="285">
        <f>VLOOKUP(B13,[3]Indices!$D:$Q,14,)/1000</f>
        <v>120.59631724353227</v>
      </c>
      <c r="E13" s="181">
        <f t="shared" si="0"/>
        <v>49.306202171775034</v>
      </c>
      <c r="F13" s="209" t="str">
        <f t="shared" si="1"/>
        <v/>
      </c>
    </row>
    <row r="14" spans="1:6">
      <c r="A14">
        <v>11</v>
      </c>
      <c r="B14" s="46">
        <f>VLOOKUP(DATE(YEAR(Dat_01!B$2)-1,MONTH(Dat_01!B$2),1)+A14,[3]Indices!$D:$D,1,)</f>
        <v>43477</v>
      </c>
      <c r="C14" s="285">
        <f>VLOOKUP(B14,[3]Indices!$D:$Q,3,)/1000</f>
        <v>21.417700821775025</v>
      </c>
      <c r="D14" s="285">
        <f>VLOOKUP(B14,[3]Indices!$D:$Q,14,)/1000</f>
        <v>120.59631724353227</v>
      </c>
      <c r="E14" s="181">
        <f t="shared" si="0"/>
        <v>21.417700821775025</v>
      </c>
      <c r="F14" s="209" t="str">
        <f t="shared" si="1"/>
        <v/>
      </c>
    </row>
    <row r="15" spans="1:6">
      <c r="A15">
        <v>12</v>
      </c>
      <c r="B15" s="46">
        <f>VLOOKUP(DATE(YEAR(Dat_01!B$2)-1,MONTH(Dat_01!B$2),1)+A15,[3]Indices!$D:$D,1,)</f>
        <v>43478</v>
      </c>
      <c r="C15" s="285">
        <f>VLOOKUP(B15,[3]Indices!$D:$Q,3,)/1000</f>
        <v>27.372357911775957</v>
      </c>
      <c r="D15" s="285">
        <f>VLOOKUP(B15,[3]Indices!$D:$Q,14,)/1000</f>
        <v>120.59631724353227</v>
      </c>
      <c r="E15" s="181">
        <f t="shared" si="0"/>
        <v>27.372357911775957</v>
      </c>
      <c r="F15" s="209" t="str">
        <f t="shared" si="1"/>
        <v/>
      </c>
    </row>
    <row r="16" spans="1:6">
      <c r="A16">
        <v>13</v>
      </c>
      <c r="B16" s="46">
        <f>VLOOKUP(DATE(YEAR(Dat_01!B$2)-1,MONTH(Dat_01!B$2),1)+A16,[3]Indices!$D:$D,1,)</f>
        <v>43479</v>
      </c>
      <c r="C16" s="285">
        <f>VLOOKUP(B16,[3]Indices!$D:$Q,3,)/1000</f>
        <v>38.601003241775963</v>
      </c>
      <c r="D16" s="285">
        <f>VLOOKUP(B16,[3]Indices!$D:$Q,14,)/1000</f>
        <v>120.59631724353227</v>
      </c>
      <c r="E16" s="181">
        <f t="shared" si="0"/>
        <v>38.601003241775963</v>
      </c>
      <c r="F16" s="209" t="str">
        <f t="shared" si="1"/>
        <v/>
      </c>
    </row>
    <row r="17" spans="1:7">
      <c r="A17">
        <v>14</v>
      </c>
      <c r="B17" s="46">
        <f>VLOOKUP(DATE(YEAR(Dat_01!B$2)-1,MONTH(Dat_01!B$2),1)+A17,[3]Indices!$D:$D,1,)</f>
        <v>43480</v>
      </c>
      <c r="C17" s="285">
        <f>VLOOKUP(B17,[3]Indices!$D:$Q,3,)/1000</f>
        <v>66.269905331775973</v>
      </c>
      <c r="D17" s="285">
        <f>VLOOKUP(B17,[3]Indices!$D:$Q,14,)/1000</f>
        <v>120.59631724353227</v>
      </c>
      <c r="E17" s="181">
        <f t="shared" si="0"/>
        <v>66.269905331775973</v>
      </c>
      <c r="F17" s="209" t="str">
        <f>IF(DAY(B17)=15,IF(MONTH(B17)=1,"E",IF(MONTH(B17)=2,"F",IF(MONTH(B17)=3,"M",IF(MONTH(B17)=4,"A",IF(MONTH(B17)=5,"M",IF(MONTH(B17)=6,"J",IF(MONTH(B17)=7,"J",IF(MONTH(B17)=8,"A",IF(MONTH(B17)=9,"S",IF(MONTH(B17)=10,"O",IF(MONTH(B17)=11,"N",IF(MONTH(B17)=12,"D","")))))))))))),"")</f>
        <v>E</v>
      </c>
      <c r="G17" s="210">
        <f>IF(DAY(B17)=15,D17,"")</f>
        <v>120.59631724353227</v>
      </c>
    </row>
    <row r="18" spans="1:7">
      <c r="A18">
        <v>15</v>
      </c>
      <c r="B18" s="46">
        <f>VLOOKUP(DATE(YEAR(Dat_01!B$2)-1,MONTH(Dat_01!B$2),1)+A18,[3]Indices!$D:$D,1,)</f>
        <v>43481</v>
      </c>
      <c r="C18" s="285">
        <f>VLOOKUP(B18,[3]Indices!$D:$Q,3,)/1000</f>
        <v>57.049382584859849</v>
      </c>
      <c r="D18" s="285">
        <f>VLOOKUP(B18,[3]Indices!$D:$Q,14,)/1000</f>
        <v>120.59631724353227</v>
      </c>
      <c r="E18" s="181">
        <f t="shared" si="0"/>
        <v>57.049382584859849</v>
      </c>
      <c r="F18" s="209" t="str">
        <f t="shared" si="1"/>
        <v/>
      </c>
    </row>
    <row r="19" spans="1:7">
      <c r="A19">
        <v>16</v>
      </c>
      <c r="B19" s="46">
        <f>VLOOKUP(DATE(YEAR(Dat_01!B$2)-1,MONTH(Dat_01!B$2),1)+A19,[3]Indices!$D:$D,1,)</f>
        <v>43482</v>
      </c>
      <c r="C19" s="285">
        <f>VLOOKUP(B19,[3]Indices!$D:$Q,3,)/1000</f>
        <v>47.086793530857058</v>
      </c>
      <c r="D19" s="285">
        <f>VLOOKUP(B19,[3]Indices!$D:$Q,14,)/1000</f>
        <v>120.59631724353227</v>
      </c>
      <c r="E19" s="181">
        <f t="shared" si="0"/>
        <v>47.086793530857058</v>
      </c>
      <c r="F19" s="209" t="str">
        <f t="shared" si="1"/>
        <v/>
      </c>
    </row>
    <row r="20" spans="1:7">
      <c r="A20">
        <v>17</v>
      </c>
      <c r="B20" s="46">
        <f>VLOOKUP(DATE(YEAR(Dat_01!B$2)-1,MONTH(Dat_01!B$2),1)+A20,[3]Indices!$D:$D,1,)</f>
        <v>43483</v>
      </c>
      <c r="C20" s="285">
        <f>VLOOKUP(B20,[3]Indices!$D:$Q,3,)/1000</f>
        <v>75.72736085885893</v>
      </c>
      <c r="D20" s="285">
        <f>VLOOKUP(B20,[3]Indices!$D:$Q,14,)/1000</f>
        <v>120.59631724353227</v>
      </c>
      <c r="E20" s="181">
        <f t="shared" si="0"/>
        <v>75.72736085885893</v>
      </c>
      <c r="F20" s="209" t="str">
        <f t="shared" si="1"/>
        <v/>
      </c>
    </row>
    <row r="21" spans="1:7">
      <c r="A21">
        <v>18</v>
      </c>
      <c r="B21" s="46">
        <f>VLOOKUP(DATE(YEAR(Dat_01!B$2)-1,MONTH(Dat_01!B$2),1)+A21,[3]Indices!$D:$D,1,)</f>
        <v>43484</v>
      </c>
      <c r="C21" s="285">
        <f>VLOOKUP(B21,[3]Indices!$D:$Q,3,)/1000</f>
        <v>43.378133048858913</v>
      </c>
      <c r="D21" s="285">
        <f>VLOOKUP(B21,[3]Indices!$D:$Q,14,)/1000</f>
        <v>120.59631724353227</v>
      </c>
      <c r="E21" s="181">
        <f t="shared" si="0"/>
        <v>43.378133048858913</v>
      </c>
      <c r="F21" s="209" t="str">
        <f t="shared" si="1"/>
        <v/>
      </c>
    </row>
    <row r="22" spans="1:7">
      <c r="A22">
        <v>19</v>
      </c>
      <c r="B22" s="46">
        <f>VLOOKUP(DATE(YEAR(Dat_01!B$2)-1,MONTH(Dat_01!B$2),1)+A22,[3]Indices!$D:$D,1,)</f>
        <v>43485</v>
      </c>
      <c r="C22" s="285">
        <f>VLOOKUP(B22,[3]Indices!$D:$Q,3,)/1000</f>
        <v>21.839733468858917</v>
      </c>
      <c r="D22" s="285">
        <f>VLOOKUP(B22,[3]Indices!$D:$Q,14,)/1000</f>
        <v>120.59631724353227</v>
      </c>
      <c r="E22" s="181">
        <f t="shared" si="0"/>
        <v>21.839733468858917</v>
      </c>
      <c r="F22" s="209" t="str">
        <f t="shared" si="1"/>
        <v/>
      </c>
    </row>
    <row r="23" spans="1:7">
      <c r="A23">
        <v>20</v>
      </c>
      <c r="B23" s="46">
        <f>VLOOKUP(DATE(YEAR(Dat_01!B$2)-1,MONTH(Dat_01!B$2),1)+A23,[3]Indices!$D:$D,1,)</f>
        <v>43486</v>
      </c>
      <c r="C23" s="285">
        <f>VLOOKUP(B23,[3]Indices!$D:$Q,3,)/1000</f>
        <v>65.404301698859854</v>
      </c>
      <c r="D23" s="285">
        <f>VLOOKUP(B23,[3]Indices!$D:$Q,14,)/1000</f>
        <v>120.59631724353227</v>
      </c>
      <c r="E23" s="181">
        <f t="shared" si="0"/>
        <v>65.404301698859854</v>
      </c>
      <c r="F23" s="209" t="str">
        <f t="shared" si="1"/>
        <v/>
      </c>
    </row>
    <row r="24" spans="1:7">
      <c r="A24">
        <v>21</v>
      </c>
      <c r="B24" s="46">
        <f>VLOOKUP(DATE(YEAR(Dat_01!B$2)-1,MONTH(Dat_01!B$2),1)+A24,[3]Indices!$D:$D,1,)</f>
        <v>43487</v>
      </c>
      <c r="C24" s="285">
        <f>VLOOKUP(B24,[3]Indices!$D:$Q,3,)/1000</f>
        <v>50.40606404885893</v>
      </c>
      <c r="D24" s="285">
        <f>VLOOKUP(B24,[3]Indices!$D:$Q,14,)/1000</f>
        <v>120.59631724353227</v>
      </c>
      <c r="E24" s="181">
        <f t="shared" si="0"/>
        <v>50.40606404885893</v>
      </c>
      <c r="F24" s="209" t="str">
        <f t="shared" si="1"/>
        <v/>
      </c>
    </row>
    <row r="25" spans="1:7">
      <c r="A25">
        <v>22</v>
      </c>
      <c r="B25" s="46">
        <f>VLOOKUP(DATE(YEAR(Dat_01!B$2)-1,MONTH(Dat_01!B$2),1)+A25,[3]Indices!$D:$D,1,)</f>
        <v>43488</v>
      </c>
      <c r="C25" s="285">
        <f>VLOOKUP(B25,[3]Indices!$D:$Q,3,)/1000</f>
        <v>86.933992344619128</v>
      </c>
      <c r="D25" s="285">
        <f>VLOOKUP(B25,[3]Indices!$D:$Q,14,)/1000</f>
        <v>120.59631724353227</v>
      </c>
      <c r="E25" s="181">
        <f t="shared" si="0"/>
        <v>86.933992344619128</v>
      </c>
      <c r="F25" s="209" t="str">
        <f t="shared" si="1"/>
        <v/>
      </c>
    </row>
    <row r="26" spans="1:7">
      <c r="A26">
        <v>23</v>
      </c>
      <c r="B26" s="46">
        <f>VLOOKUP(DATE(YEAR(Dat_01!B$2)-1,MONTH(Dat_01!B$2),1)+A26,[3]Indices!$D:$D,1,)</f>
        <v>43489</v>
      </c>
      <c r="C26" s="285">
        <f>VLOOKUP(B26,[3]Indices!$D:$Q,3,)/1000</f>
        <v>93.897589926620057</v>
      </c>
      <c r="D26" s="285">
        <f>VLOOKUP(B26,[3]Indices!$D:$Q,14,)/1000</f>
        <v>120.59631724353227</v>
      </c>
      <c r="E26" s="181">
        <f t="shared" si="0"/>
        <v>93.897589926620057</v>
      </c>
      <c r="F26" s="209" t="str">
        <f t="shared" si="1"/>
        <v/>
      </c>
    </row>
    <row r="27" spans="1:7">
      <c r="A27">
        <v>24</v>
      </c>
      <c r="B27" s="46">
        <f>VLOOKUP(DATE(YEAR(Dat_01!B$2)-1,MONTH(Dat_01!B$2),1)+A27,[3]Indices!$D:$D,1,)</f>
        <v>43490</v>
      </c>
      <c r="C27" s="285">
        <f>VLOOKUP(B27,[3]Indices!$D:$Q,3,)/1000</f>
        <v>99.325622760620988</v>
      </c>
      <c r="D27" s="285">
        <f>VLOOKUP(B27,[3]Indices!$D:$Q,14,)/1000</f>
        <v>120.59631724353227</v>
      </c>
      <c r="E27" s="181">
        <f t="shared" si="0"/>
        <v>99.325622760620988</v>
      </c>
      <c r="F27" s="209" t="str">
        <f t="shared" si="1"/>
        <v/>
      </c>
    </row>
    <row r="28" spans="1:7">
      <c r="A28">
        <v>25</v>
      </c>
      <c r="B28" s="46">
        <f>VLOOKUP(DATE(YEAR(Dat_01!B$2)-1,MONTH(Dat_01!B$2),1)+A28,[3]Indices!$D:$D,1,)</f>
        <v>43491</v>
      </c>
      <c r="C28" s="285">
        <f>VLOOKUP(B28,[3]Indices!$D:$Q,3,)/1000</f>
        <v>91.521473510619117</v>
      </c>
      <c r="D28" s="285">
        <f>VLOOKUP(B28,[3]Indices!$D:$Q,14,)/1000</f>
        <v>120.59631724353227</v>
      </c>
      <c r="E28" s="181">
        <f t="shared" si="0"/>
        <v>91.521473510619117</v>
      </c>
      <c r="F28" s="209" t="str">
        <f t="shared" si="1"/>
        <v/>
      </c>
    </row>
    <row r="29" spans="1:7">
      <c r="A29">
        <v>26</v>
      </c>
      <c r="B29" s="46">
        <f>VLOOKUP(DATE(YEAR(Dat_01!B$2)-1,MONTH(Dat_01!B$2),1)+A29,[3]Indices!$D:$D,1,)</f>
        <v>43492</v>
      </c>
      <c r="C29" s="285">
        <f>VLOOKUP(B29,[3]Indices!$D:$Q,3,)/1000</f>
        <v>77.209113650621902</v>
      </c>
      <c r="D29" s="285">
        <f>VLOOKUP(B29,[3]Indices!$D:$Q,14,)/1000</f>
        <v>120.59631724353227</v>
      </c>
      <c r="E29" s="181">
        <f t="shared" si="0"/>
        <v>77.209113650621902</v>
      </c>
      <c r="F29" s="209" t="str">
        <f t="shared" si="1"/>
        <v/>
      </c>
    </row>
    <row r="30" spans="1:7">
      <c r="A30">
        <v>27</v>
      </c>
      <c r="B30" s="46">
        <f>VLOOKUP(DATE(YEAR(Dat_01!B$2)-1,MONTH(Dat_01!B$2),1)+A30,[3]Indices!$D:$D,1,)</f>
        <v>43493</v>
      </c>
      <c r="C30" s="285">
        <f>VLOOKUP(B30,[3]Indices!$D:$Q,3,)/1000</f>
        <v>99.019040460619109</v>
      </c>
      <c r="D30" s="285">
        <f>VLOOKUP(B30,[3]Indices!$D:$Q,14,)/1000</f>
        <v>120.59631724353227</v>
      </c>
      <c r="E30" s="181">
        <f t="shared" si="0"/>
        <v>99.019040460619109</v>
      </c>
      <c r="F30" s="209" t="str">
        <f t="shared" si="1"/>
        <v/>
      </c>
    </row>
    <row r="31" spans="1:7">
      <c r="A31">
        <v>28</v>
      </c>
      <c r="B31" s="46">
        <f>VLOOKUP(DATE(YEAR(Dat_01!B$2)-1,MONTH(Dat_01!B$2),1)+A31,[3]Indices!$D:$D,1,)</f>
        <v>43494</v>
      </c>
      <c r="C31" s="285">
        <f>VLOOKUP(B31,[3]Indices!$D:$Q,3,)/1000</f>
        <v>101.45238873061912</v>
      </c>
      <c r="D31" s="285">
        <f>VLOOKUP(B31,[3]Indices!$D:$Q,14,)/1000</f>
        <v>120.59631724353227</v>
      </c>
      <c r="E31" s="181">
        <f t="shared" si="0"/>
        <v>101.45238873061912</v>
      </c>
      <c r="F31" s="209" t="str">
        <f t="shared" si="1"/>
        <v/>
      </c>
    </row>
    <row r="32" spans="1:7">
      <c r="A32">
        <v>29</v>
      </c>
      <c r="B32" s="46">
        <f>VLOOKUP(DATE(YEAR(Dat_01!B$2)-1,MONTH(Dat_01!B$2),1)+A32,[3]Indices!$D:$D,1,)</f>
        <v>43495</v>
      </c>
      <c r="C32" s="285">
        <f>VLOOKUP(B32,[3]Indices!$D:$Q,3,)/1000</f>
        <v>167.32990158214932</v>
      </c>
      <c r="D32" s="285">
        <f>VLOOKUP(B32,[3]Indices!$D:$Q,14,)/1000</f>
        <v>120.59631724353227</v>
      </c>
      <c r="E32" s="181">
        <f t="shared" si="0"/>
        <v>120.59631724353227</v>
      </c>
      <c r="F32" s="209" t="str">
        <f t="shared" si="1"/>
        <v/>
      </c>
    </row>
    <row r="33" spans="1:7">
      <c r="A33">
        <v>30</v>
      </c>
      <c r="B33" s="46">
        <f>VLOOKUP(DATE(YEAR(Dat_01!B$2)-1,MONTH(Dat_01!B$2),1)+A33,[3]Indices!$D:$D,1,)</f>
        <v>43496</v>
      </c>
      <c r="C33" s="285">
        <f>VLOOKUP(B33,[3]Indices!$D:$Q,3,)/1000</f>
        <v>172.57129317015026</v>
      </c>
      <c r="D33" s="285">
        <f>VLOOKUP(B33,[3]Indices!$D:$Q,14,)/1000</f>
        <v>120.59631724353227</v>
      </c>
      <c r="E33" s="181">
        <f t="shared" si="0"/>
        <v>120.59631724353227</v>
      </c>
      <c r="F33" s="209" t="str">
        <f t="shared" si="1"/>
        <v/>
      </c>
    </row>
    <row r="34" spans="1:7">
      <c r="A34">
        <v>31</v>
      </c>
      <c r="B34" s="46">
        <f>VLOOKUP(DATE(YEAR(Dat_01!B$2)-1,MONTH(Dat_01!B$2),1)+A34,[3]Indices!$D:$D,1,)</f>
        <v>43497</v>
      </c>
      <c r="C34" s="285">
        <f>VLOOKUP(B34,[3]Indices!$D:$Q,3,)/1000</f>
        <v>185.58193324014655</v>
      </c>
      <c r="D34" s="285">
        <f>VLOOKUP(B34,[3]Indices!$D:$Q,14,)/1000</f>
        <v>120.04142913099631</v>
      </c>
      <c r="E34" s="181">
        <f t="shared" si="0"/>
        <v>120.04142913099631</v>
      </c>
      <c r="F34" s="209" t="str">
        <f t="shared" si="1"/>
        <v/>
      </c>
    </row>
    <row r="35" spans="1:7">
      <c r="A35">
        <v>32</v>
      </c>
      <c r="B35" s="46">
        <f>VLOOKUP(DATE(YEAR(Dat_01!B$2)-1,MONTH(Dat_01!B$2),1)+A35,[3]Indices!$D:$D,1,)</f>
        <v>43498</v>
      </c>
      <c r="C35" s="285">
        <f>VLOOKUP(B35,[3]Indices!$D:$Q,3,)/1000</f>
        <v>185.57443929814841</v>
      </c>
      <c r="D35" s="285">
        <f>VLOOKUP(B35,[3]Indices!$D:$Q,14,)/1000</f>
        <v>120.04142913099631</v>
      </c>
      <c r="E35" s="181">
        <f t="shared" si="0"/>
        <v>120.04142913099631</v>
      </c>
      <c r="F35" s="209" t="str">
        <f t="shared" si="1"/>
        <v/>
      </c>
    </row>
    <row r="36" spans="1:7">
      <c r="A36">
        <v>33</v>
      </c>
      <c r="B36" s="46">
        <f>VLOOKUP(DATE(YEAR(Dat_01!B$2)-1,MONTH(Dat_01!B$2),1)+A36,[3]Indices!$D:$D,1,)</f>
        <v>43499</v>
      </c>
      <c r="C36" s="285">
        <f>VLOOKUP(B36,[3]Indices!$D:$Q,3,)/1000</f>
        <v>184.96758135014844</v>
      </c>
      <c r="D36" s="285">
        <f>VLOOKUP(B36,[3]Indices!$D:$Q,14,)/1000</f>
        <v>120.04142913099631</v>
      </c>
      <c r="E36" s="181">
        <f t="shared" si="0"/>
        <v>120.04142913099631</v>
      </c>
      <c r="F36" s="209" t="str">
        <f t="shared" si="1"/>
        <v/>
      </c>
    </row>
    <row r="37" spans="1:7">
      <c r="A37">
        <v>34</v>
      </c>
      <c r="B37" s="46">
        <f>VLOOKUP(DATE(YEAR(Dat_01!B$2)-1,MONTH(Dat_01!B$2),1)+A37,[3]Indices!$D:$D,1,)</f>
        <v>43500</v>
      </c>
      <c r="C37" s="285">
        <f>VLOOKUP(B37,[3]Indices!$D:$Q,3,)/1000</f>
        <v>193.9985455941484</v>
      </c>
      <c r="D37" s="285">
        <f>VLOOKUP(B37,[3]Indices!$D:$Q,14,)/1000</f>
        <v>120.04142913099631</v>
      </c>
      <c r="E37" s="181">
        <f t="shared" si="0"/>
        <v>120.04142913099631</v>
      </c>
      <c r="F37" s="209" t="str">
        <f t="shared" si="1"/>
        <v/>
      </c>
    </row>
    <row r="38" spans="1:7">
      <c r="A38">
        <v>35</v>
      </c>
      <c r="B38" s="46">
        <f>VLOOKUP(DATE(YEAR(Dat_01!B$2)-1,MONTH(Dat_01!B$2),1)+A38,[3]Indices!$D:$D,1,)</f>
        <v>43501</v>
      </c>
      <c r="C38" s="285">
        <f>VLOOKUP(B38,[3]Indices!$D:$Q,3,)/1000</f>
        <v>194.73273308214843</v>
      </c>
      <c r="D38" s="285">
        <f>VLOOKUP(B38,[3]Indices!$D:$Q,14,)/1000</f>
        <v>120.04142913099631</v>
      </c>
      <c r="E38" s="181">
        <f t="shared" si="0"/>
        <v>120.04142913099631</v>
      </c>
      <c r="F38" s="209" t="str">
        <f t="shared" si="1"/>
        <v/>
      </c>
    </row>
    <row r="39" spans="1:7">
      <c r="A39">
        <v>36</v>
      </c>
      <c r="B39" s="46">
        <f>VLOOKUP(DATE(YEAR(Dat_01!B$2)-1,MONTH(Dat_01!B$2),1)+A39,[3]Indices!$D:$D,1,)</f>
        <v>43502</v>
      </c>
      <c r="C39" s="285">
        <f>VLOOKUP(B39,[3]Indices!$D:$Q,3,)/1000</f>
        <v>141.24960643784806</v>
      </c>
      <c r="D39" s="285">
        <f>VLOOKUP(B39,[3]Indices!$D:$Q,14,)/1000</f>
        <v>120.04142913099631</v>
      </c>
      <c r="E39" s="181">
        <f t="shared" si="0"/>
        <v>120.04142913099631</v>
      </c>
      <c r="F39" s="209" t="str">
        <f t="shared" si="1"/>
        <v/>
      </c>
    </row>
    <row r="40" spans="1:7">
      <c r="A40">
        <v>37</v>
      </c>
      <c r="B40" s="46">
        <f>VLOOKUP(DATE(YEAR(Dat_01!B$2)-1,MONTH(Dat_01!B$2),1)+A40,[3]Indices!$D:$D,1,)</f>
        <v>43503</v>
      </c>
      <c r="C40" s="285">
        <f>VLOOKUP(B40,[3]Indices!$D:$Q,3,)/1000</f>
        <v>141.99456505784809</v>
      </c>
      <c r="D40" s="285">
        <f>VLOOKUP(B40,[3]Indices!$D:$Q,14,)/1000</f>
        <v>120.04142913099631</v>
      </c>
      <c r="E40" s="181">
        <f t="shared" si="0"/>
        <v>120.04142913099631</v>
      </c>
      <c r="F40" s="209" t="str">
        <f t="shared" si="1"/>
        <v/>
      </c>
    </row>
    <row r="41" spans="1:7">
      <c r="A41">
        <v>38</v>
      </c>
      <c r="B41" s="46">
        <f>VLOOKUP(DATE(YEAR(Dat_01!B$2)-1,MONTH(Dat_01!B$2),1)+A41,[3]Indices!$D:$D,1,)</f>
        <v>43504</v>
      </c>
      <c r="C41" s="285">
        <f>VLOOKUP(B41,[3]Indices!$D:$Q,3,)/1000</f>
        <v>133.18816221984807</v>
      </c>
      <c r="D41" s="285">
        <f>VLOOKUP(B41,[3]Indices!$D:$Q,14,)/1000</f>
        <v>120.04142913099631</v>
      </c>
      <c r="E41" s="181">
        <f t="shared" si="0"/>
        <v>120.04142913099631</v>
      </c>
      <c r="F41" s="209" t="str">
        <f t="shared" si="1"/>
        <v/>
      </c>
    </row>
    <row r="42" spans="1:7">
      <c r="A42">
        <v>39</v>
      </c>
      <c r="B42" s="46">
        <f>VLOOKUP(DATE(YEAR(Dat_01!B$2)-1,MONTH(Dat_01!B$2),1)+A42,[3]Indices!$D:$D,1,)</f>
        <v>43505</v>
      </c>
      <c r="C42" s="285">
        <f>VLOOKUP(B42,[3]Indices!$D:$Q,3,)/1000</f>
        <v>126.08179446984809</v>
      </c>
      <c r="D42" s="285">
        <f>VLOOKUP(B42,[3]Indices!$D:$Q,14,)/1000</f>
        <v>120.04142913099631</v>
      </c>
      <c r="E42" s="181">
        <f t="shared" si="0"/>
        <v>120.04142913099631</v>
      </c>
      <c r="F42" s="209" t="str">
        <f t="shared" si="1"/>
        <v/>
      </c>
    </row>
    <row r="43" spans="1:7">
      <c r="A43">
        <v>40</v>
      </c>
      <c r="B43" s="46">
        <f>VLOOKUP(DATE(YEAR(Dat_01!B$2)-1,MONTH(Dat_01!B$2),1)+A43,[3]Indices!$D:$D,1,)</f>
        <v>43506</v>
      </c>
      <c r="C43" s="285">
        <f>VLOOKUP(B43,[3]Indices!$D:$Q,3,)/1000</f>
        <v>114.24660454384994</v>
      </c>
      <c r="D43" s="285">
        <f>VLOOKUP(B43,[3]Indices!$D:$Q,14,)/1000</f>
        <v>120.04142913099631</v>
      </c>
      <c r="E43" s="181">
        <f t="shared" si="0"/>
        <v>114.24660454384994</v>
      </c>
      <c r="F43" s="209" t="str">
        <f t="shared" si="1"/>
        <v/>
      </c>
    </row>
    <row r="44" spans="1:7">
      <c r="A44">
        <v>41</v>
      </c>
      <c r="B44" s="46">
        <f>VLOOKUP(DATE(YEAR(Dat_01!B$2)-1,MONTH(Dat_01!B$2),1)+A44,[3]Indices!$D:$D,1,)</f>
        <v>43507</v>
      </c>
      <c r="C44" s="285">
        <f>VLOOKUP(B44,[3]Indices!$D:$Q,3,)/1000</f>
        <v>123.23982218384808</v>
      </c>
      <c r="D44" s="285">
        <f>VLOOKUP(B44,[3]Indices!$D:$Q,14,)/1000</f>
        <v>120.04142913099631</v>
      </c>
      <c r="E44" s="181">
        <f t="shared" si="0"/>
        <v>120.04142913099631</v>
      </c>
      <c r="F44" s="209" t="str">
        <f t="shared" si="1"/>
        <v/>
      </c>
    </row>
    <row r="45" spans="1:7">
      <c r="A45">
        <v>42</v>
      </c>
      <c r="B45" s="46">
        <f>VLOOKUP(DATE(YEAR(Dat_01!B$2)-1,MONTH(Dat_01!B$2),1)+A45,[3]Indices!$D:$D,1,)</f>
        <v>43508</v>
      </c>
      <c r="C45" s="285">
        <f>VLOOKUP(B45,[3]Indices!$D:$Q,3,)/1000</f>
        <v>139.96621025384809</v>
      </c>
      <c r="D45" s="285">
        <f>VLOOKUP(B45,[3]Indices!$D:$Q,14,)/1000</f>
        <v>120.04142913099631</v>
      </c>
      <c r="E45" s="181">
        <f t="shared" si="0"/>
        <v>120.04142913099631</v>
      </c>
      <c r="F45" s="209" t="str">
        <f t="shared" si="1"/>
        <v/>
      </c>
    </row>
    <row r="46" spans="1:7">
      <c r="A46">
        <v>43</v>
      </c>
      <c r="B46" s="46">
        <f>VLOOKUP(DATE(YEAR(Dat_01!B$2)-1,MONTH(Dat_01!B$2),1)+A46,[3]Indices!$D:$D,1,)</f>
        <v>43509</v>
      </c>
      <c r="C46" s="285">
        <f>VLOOKUP(B46,[3]Indices!$D:$Q,3,)/1000</f>
        <v>120.51201069644542</v>
      </c>
      <c r="D46" s="285">
        <f>VLOOKUP(B46,[3]Indices!$D:$Q,14,)/1000</f>
        <v>120.04142913099631</v>
      </c>
      <c r="E46" s="181">
        <f t="shared" si="0"/>
        <v>120.04142913099631</v>
      </c>
      <c r="F46" s="209" t="str">
        <f t="shared" si="1"/>
        <v/>
      </c>
    </row>
    <row r="47" spans="1:7">
      <c r="A47">
        <v>44</v>
      </c>
      <c r="B47" s="46">
        <f>VLOOKUP(DATE(YEAR(Dat_01!B$2)-1,MONTH(Dat_01!B$2),1)+A47,[3]Indices!$D:$D,1,)</f>
        <v>43510</v>
      </c>
      <c r="C47" s="285">
        <f>VLOOKUP(B47,[3]Indices!$D:$Q,3,)/1000</f>
        <v>103.62366132644726</v>
      </c>
      <c r="D47" s="285">
        <f>VLOOKUP(B47,[3]Indices!$D:$Q,14,)/1000</f>
        <v>120.04142913099631</v>
      </c>
      <c r="E47" s="181">
        <f t="shared" si="0"/>
        <v>103.62366132644726</v>
      </c>
      <c r="F47" s="209" t="str">
        <f t="shared" si="1"/>
        <v/>
      </c>
    </row>
    <row r="48" spans="1:7">
      <c r="A48">
        <v>45</v>
      </c>
      <c r="B48" s="46">
        <f>VLOOKUP(DATE(YEAR(Dat_01!B$2)-1,MONTH(Dat_01!B$2),1)+A48,[3]Indices!$D:$D,1,)</f>
        <v>43511</v>
      </c>
      <c r="C48" s="285">
        <f>VLOOKUP(B48,[3]Indices!$D:$Q,3,)/1000</f>
        <v>107.92361247844542</v>
      </c>
      <c r="D48" s="285">
        <f>VLOOKUP(B48,[3]Indices!$D:$Q,14,)/1000</f>
        <v>120.04142913099631</v>
      </c>
      <c r="E48" s="181">
        <f t="shared" si="0"/>
        <v>107.92361247844542</v>
      </c>
      <c r="F48" s="209" t="str">
        <f t="shared" si="1"/>
        <v>F</v>
      </c>
      <c r="G48" s="210">
        <f>IF(DAY(B48)=15,D48,"")</f>
        <v>120.04142913099631</v>
      </c>
    </row>
    <row r="49" spans="1:6">
      <c r="A49">
        <v>46</v>
      </c>
      <c r="B49" s="46">
        <f>VLOOKUP(DATE(YEAR(Dat_01!B$2)-1,MONTH(Dat_01!B$2),1)+A49,[3]Indices!$D:$D,1,)</f>
        <v>43512</v>
      </c>
      <c r="C49" s="285">
        <f>VLOOKUP(B49,[3]Indices!$D:$Q,3,)/1000</f>
        <v>94.661395232447276</v>
      </c>
      <c r="D49" s="285">
        <f>VLOOKUP(B49,[3]Indices!$D:$Q,14,)/1000</f>
        <v>120.04142913099631</v>
      </c>
      <c r="E49" s="181">
        <f t="shared" si="0"/>
        <v>94.661395232447276</v>
      </c>
      <c r="F49" s="209" t="str">
        <f t="shared" si="1"/>
        <v/>
      </c>
    </row>
    <row r="50" spans="1:6">
      <c r="A50">
        <v>47</v>
      </c>
      <c r="B50" s="46">
        <f>VLOOKUP(DATE(YEAR(Dat_01!B$2)-1,MONTH(Dat_01!B$2),1)+A50,[3]Indices!$D:$D,1,)</f>
        <v>43513</v>
      </c>
      <c r="C50" s="285">
        <f>VLOOKUP(B50,[3]Indices!$D:$Q,3,)/1000</f>
        <v>84.417533128447275</v>
      </c>
      <c r="D50" s="285">
        <f>VLOOKUP(B50,[3]Indices!$D:$Q,14,)/1000</f>
        <v>120.04142913099631</v>
      </c>
      <c r="E50" s="181">
        <f t="shared" si="0"/>
        <v>84.417533128447275</v>
      </c>
      <c r="F50" s="209" t="str">
        <f t="shared" si="1"/>
        <v/>
      </c>
    </row>
    <row r="51" spans="1:6">
      <c r="A51">
        <v>48</v>
      </c>
      <c r="B51" s="46">
        <f>VLOOKUP(DATE(YEAR(Dat_01!B$2)-1,MONTH(Dat_01!B$2),1)+A51,[3]Indices!$D:$D,1,)</f>
        <v>43514</v>
      </c>
      <c r="C51" s="285">
        <f>VLOOKUP(B51,[3]Indices!$D:$Q,3,)/1000</f>
        <v>109.91697916244728</v>
      </c>
      <c r="D51" s="285">
        <f>VLOOKUP(B51,[3]Indices!$D:$Q,14,)/1000</f>
        <v>120.04142913099631</v>
      </c>
      <c r="E51" s="181">
        <f t="shared" si="0"/>
        <v>109.91697916244728</v>
      </c>
      <c r="F51" s="209" t="str">
        <f t="shared" si="1"/>
        <v/>
      </c>
    </row>
    <row r="52" spans="1:6">
      <c r="A52">
        <v>49</v>
      </c>
      <c r="B52" s="46">
        <f>VLOOKUP(DATE(YEAR(Dat_01!B$2)-1,MONTH(Dat_01!B$2),1)+A52,[3]Indices!$D:$D,1,)</f>
        <v>43515</v>
      </c>
      <c r="C52" s="285">
        <f>VLOOKUP(B52,[3]Indices!$D:$Q,3,)/1000</f>
        <v>119.44313481844542</v>
      </c>
      <c r="D52" s="285">
        <f>VLOOKUP(B52,[3]Indices!$D:$Q,14,)/1000</f>
        <v>120.04142913099631</v>
      </c>
      <c r="E52" s="181">
        <f t="shared" si="0"/>
        <v>119.44313481844542</v>
      </c>
      <c r="F52" s="209" t="str">
        <f t="shared" si="1"/>
        <v/>
      </c>
    </row>
    <row r="53" spans="1:6">
      <c r="A53">
        <v>50</v>
      </c>
      <c r="B53" s="46">
        <f>VLOOKUP(DATE(YEAR(Dat_01!B$2)-1,MONTH(Dat_01!B$2),1)+A53,[3]Indices!$D:$D,1,)</f>
        <v>43516</v>
      </c>
      <c r="C53" s="285">
        <f>VLOOKUP(B53,[3]Indices!$D:$Q,3,)/1000</f>
        <v>87.669133587945765</v>
      </c>
      <c r="D53" s="285">
        <f>VLOOKUP(B53,[3]Indices!$D:$Q,14,)/1000</f>
        <v>120.04142913099631</v>
      </c>
      <c r="E53" s="181">
        <f t="shared" si="0"/>
        <v>87.669133587945765</v>
      </c>
      <c r="F53" s="209" t="str">
        <f t="shared" si="1"/>
        <v/>
      </c>
    </row>
    <row r="54" spans="1:6">
      <c r="A54">
        <v>51</v>
      </c>
      <c r="B54" s="46">
        <f>VLOOKUP(DATE(YEAR(Dat_01!B$2)-1,MONTH(Dat_01!B$2),1)+A54,[3]Indices!$D:$D,1,)</f>
        <v>43517</v>
      </c>
      <c r="C54" s="285">
        <f>VLOOKUP(B54,[3]Indices!$D:$Q,3,)/1000</f>
        <v>79.117863777947633</v>
      </c>
      <c r="D54" s="285">
        <f>VLOOKUP(B54,[3]Indices!$D:$Q,14,)/1000</f>
        <v>120.04142913099631</v>
      </c>
      <c r="E54" s="181">
        <f t="shared" si="0"/>
        <v>79.117863777947633</v>
      </c>
      <c r="F54" s="209" t="str">
        <f t="shared" si="1"/>
        <v/>
      </c>
    </row>
    <row r="55" spans="1:6">
      <c r="A55">
        <v>52</v>
      </c>
      <c r="B55" s="46">
        <f>VLOOKUP(DATE(YEAR(Dat_01!B$2)-1,MONTH(Dat_01!B$2),1)+A55,[3]Indices!$D:$D,1,)</f>
        <v>43518</v>
      </c>
      <c r="C55" s="285">
        <f>VLOOKUP(B55,[3]Indices!$D:$Q,3,)/1000</f>
        <v>75.298925477949496</v>
      </c>
      <c r="D55" s="285">
        <f>VLOOKUP(B55,[3]Indices!$D:$Q,14,)/1000</f>
        <v>120.04142913099631</v>
      </c>
      <c r="E55" s="181">
        <f t="shared" si="0"/>
        <v>75.298925477949496</v>
      </c>
      <c r="F55" s="209" t="str">
        <f t="shared" si="1"/>
        <v/>
      </c>
    </row>
    <row r="56" spans="1:6">
      <c r="A56">
        <v>53</v>
      </c>
      <c r="B56" s="46">
        <f>VLOOKUP(DATE(YEAR(Dat_01!B$2)-1,MONTH(Dat_01!B$2),1)+A56,[3]Indices!$D:$D,1,)</f>
        <v>43519</v>
      </c>
      <c r="C56" s="285">
        <f>VLOOKUP(B56,[3]Indices!$D:$Q,3,)/1000</f>
        <v>64.675635013947627</v>
      </c>
      <c r="D56" s="285">
        <f>VLOOKUP(B56,[3]Indices!$D:$Q,14,)/1000</f>
        <v>120.04142913099631</v>
      </c>
      <c r="E56" s="181">
        <f t="shared" si="0"/>
        <v>64.675635013947627</v>
      </c>
      <c r="F56" s="209" t="str">
        <f t="shared" si="1"/>
        <v/>
      </c>
    </row>
    <row r="57" spans="1:6">
      <c r="A57">
        <v>54</v>
      </c>
      <c r="B57" s="46">
        <f>VLOOKUP(DATE(YEAR(Dat_01!B$2)-1,MONTH(Dat_01!B$2),1)+A57,[3]Indices!$D:$D,1,)</f>
        <v>43520</v>
      </c>
      <c r="C57" s="285">
        <f>VLOOKUP(B57,[3]Indices!$D:$Q,3,)/1000</f>
        <v>66.564979371945768</v>
      </c>
      <c r="D57" s="285">
        <f>VLOOKUP(B57,[3]Indices!$D:$Q,14,)/1000</f>
        <v>120.04142913099631</v>
      </c>
      <c r="E57" s="181">
        <f t="shared" si="0"/>
        <v>66.564979371945768</v>
      </c>
      <c r="F57" s="209" t="str">
        <f t="shared" si="1"/>
        <v/>
      </c>
    </row>
    <row r="58" spans="1:6">
      <c r="A58">
        <v>55</v>
      </c>
      <c r="B58" s="46">
        <f>VLOOKUP(DATE(YEAR(Dat_01!B$2)-1,MONTH(Dat_01!B$2),1)+A58,[3]Indices!$D:$D,1,)</f>
        <v>43521</v>
      </c>
      <c r="C58" s="285">
        <f>VLOOKUP(B58,[3]Indices!$D:$Q,3,)/1000</f>
        <v>91.917289957949492</v>
      </c>
      <c r="D58" s="285">
        <f>VLOOKUP(B58,[3]Indices!$D:$Q,14,)/1000</f>
        <v>120.04142913099631</v>
      </c>
      <c r="E58" s="181">
        <f t="shared" si="0"/>
        <v>91.917289957949492</v>
      </c>
      <c r="F58" s="209" t="str">
        <f t="shared" si="1"/>
        <v/>
      </c>
    </row>
    <row r="59" spans="1:6">
      <c r="A59">
        <v>56</v>
      </c>
      <c r="B59" s="46">
        <f>VLOOKUP(DATE(YEAR(Dat_01!B$2)-1,MONTH(Dat_01!B$2),1)+A59,[3]Indices!$D:$D,1,)</f>
        <v>43522</v>
      </c>
      <c r="C59" s="285">
        <f>VLOOKUP(B59,[3]Indices!$D:$Q,3,)/1000</f>
        <v>75.530994327947624</v>
      </c>
      <c r="D59" s="285">
        <f>VLOOKUP(B59,[3]Indices!$D:$Q,14,)/1000</f>
        <v>120.04142913099631</v>
      </c>
      <c r="E59" s="181">
        <f t="shared" si="0"/>
        <v>75.530994327947624</v>
      </c>
      <c r="F59" s="209" t="str">
        <f t="shared" si="1"/>
        <v/>
      </c>
    </row>
    <row r="60" spans="1:6">
      <c r="A60">
        <v>57</v>
      </c>
      <c r="B60" s="46">
        <f>VLOOKUP(DATE(YEAR(Dat_01!B$2)-1,MONTH(Dat_01!B$2),1)+A60,[3]Indices!$D:$D,1,)</f>
        <v>43523</v>
      </c>
      <c r="C60" s="285">
        <f>VLOOKUP(B60,[3]Indices!$D:$Q,3,)/1000</f>
        <v>69.289270910230613</v>
      </c>
      <c r="D60" s="285">
        <f>VLOOKUP(B60,[3]Indices!$D:$Q,14,)/1000</f>
        <v>120.04142913099631</v>
      </c>
      <c r="E60" s="181">
        <f t="shared" si="0"/>
        <v>69.289270910230613</v>
      </c>
      <c r="F60" s="209" t="str">
        <f t="shared" si="1"/>
        <v/>
      </c>
    </row>
    <row r="61" spans="1:6">
      <c r="A61">
        <v>58</v>
      </c>
      <c r="B61" s="46">
        <f>VLOOKUP(DATE(YEAR(Dat_01!B$2)-1,MONTH(Dat_01!B$2),1)+A61,[3]Indices!$D:$D,1,)</f>
        <v>43524</v>
      </c>
      <c r="C61" s="285">
        <f>VLOOKUP(B61,[3]Indices!$D:$Q,3,)/1000</f>
        <v>63.050235326230613</v>
      </c>
      <c r="D61" s="285">
        <f>VLOOKUP(B61,[3]Indices!$D:$Q,14,)/1000</f>
        <v>120.04142913099631</v>
      </c>
      <c r="E61" s="181">
        <f t="shared" si="0"/>
        <v>63.050235326230613</v>
      </c>
      <c r="F61" s="209" t="str">
        <f t="shared" si="1"/>
        <v/>
      </c>
    </row>
    <row r="62" spans="1:6">
      <c r="A62">
        <v>59</v>
      </c>
      <c r="B62" s="46">
        <f>VLOOKUP(DATE(YEAR(Dat_01!B$2)-1,MONTH(Dat_01!B$2),1)+A62,[3]Indices!$D:$D,1,)</f>
        <v>43525</v>
      </c>
      <c r="C62" s="285">
        <f>VLOOKUP(B62,[3]Indices!$D:$Q,3,)/1000</f>
        <v>70.279727594230607</v>
      </c>
      <c r="D62" s="285">
        <f>VLOOKUP(B62,[3]Indices!$D:$Q,14,)/1000</f>
        <v>132.90693384979679</v>
      </c>
      <c r="E62" s="181">
        <f t="shared" si="0"/>
        <v>70.279727594230607</v>
      </c>
      <c r="F62" s="209" t="str">
        <f t="shared" si="1"/>
        <v/>
      </c>
    </row>
    <row r="63" spans="1:6">
      <c r="A63">
        <v>60</v>
      </c>
      <c r="B63" s="46">
        <f>VLOOKUP(DATE(YEAR(Dat_01!B$2)-1,MONTH(Dat_01!B$2),1)+A63,[3]Indices!$D:$D,1,)</f>
        <v>43526</v>
      </c>
      <c r="C63" s="285">
        <f>VLOOKUP(B63,[3]Indices!$D:$Q,3,)/1000</f>
        <v>55.067245526230607</v>
      </c>
      <c r="D63" s="285">
        <f>VLOOKUP(B63,[3]Indices!$D:$Q,14,)/1000</f>
        <v>132.90693384979679</v>
      </c>
      <c r="E63" s="181">
        <f t="shared" si="0"/>
        <v>55.067245526230607</v>
      </c>
      <c r="F63" s="209" t="str">
        <f t="shared" si="1"/>
        <v/>
      </c>
    </row>
    <row r="64" spans="1:6">
      <c r="A64">
        <v>61</v>
      </c>
      <c r="B64" s="46">
        <f>VLOOKUP(DATE(YEAR(Dat_01!B$2)-1,MONTH(Dat_01!B$2),1)+A64,[3]Indices!$D:$D,1,)</f>
        <v>43527</v>
      </c>
      <c r="C64" s="285">
        <f>VLOOKUP(B64,[3]Indices!$D:$Q,3,)/1000</f>
        <v>40.961962326230605</v>
      </c>
      <c r="D64" s="285">
        <f>VLOOKUP(B64,[3]Indices!$D:$Q,14,)/1000</f>
        <v>132.90693384979679</v>
      </c>
      <c r="E64" s="181">
        <f t="shared" si="0"/>
        <v>40.961962326230605</v>
      </c>
      <c r="F64" s="209" t="str">
        <f t="shared" si="1"/>
        <v/>
      </c>
    </row>
    <row r="65" spans="1:7">
      <c r="A65">
        <v>62</v>
      </c>
      <c r="B65" s="46">
        <f>VLOOKUP(DATE(YEAR(Dat_01!B$2)-1,MONTH(Dat_01!B$2),1)+A65,[3]Indices!$D:$D,1,)</f>
        <v>43528</v>
      </c>
      <c r="C65" s="285">
        <f>VLOOKUP(B65,[3]Indices!$D:$Q,3,)/1000</f>
        <v>48.808900076230607</v>
      </c>
      <c r="D65" s="285">
        <f>VLOOKUP(B65,[3]Indices!$D:$Q,14,)/1000</f>
        <v>132.90693384979679</v>
      </c>
      <c r="E65" s="181">
        <f t="shared" si="0"/>
        <v>48.808900076230607</v>
      </c>
      <c r="F65" s="209" t="str">
        <f t="shared" si="1"/>
        <v/>
      </c>
    </row>
    <row r="66" spans="1:7">
      <c r="A66">
        <v>63</v>
      </c>
      <c r="B66" s="46">
        <f>VLOOKUP(DATE(YEAR(Dat_01!B$2)-1,MONTH(Dat_01!B$2),1)+A66,[3]Indices!$D:$D,1,)</f>
        <v>43529</v>
      </c>
      <c r="C66" s="285">
        <f>VLOOKUP(B66,[3]Indices!$D:$Q,3,)/1000</f>
        <v>50.550977536232473</v>
      </c>
      <c r="D66" s="285">
        <f>VLOOKUP(B66,[3]Indices!$D:$Q,14,)/1000</f>
        <v>132.90693384979679</v>
      </c>
      <c r="E66" s="181">
        <f t="shared" si="0"/>
        <v>50.550977536232473</v>
      </c>
      <c r="F66" s="209" t="str">
        <f t="shared" si="1"/>
        <v/>
      </c>
    </row>
    <row r="67" spans="1:7">
      <c r="A67">
        <v>64</v>
      </c>
      <c r="B67" s="46">
        <f>VLOOKUP(DATE(YEAR(Dat_01!B$2)-1,MONTH(Dat_01!B$2),1)+A67,[3]Indices!$D:$D,1,)</f>
        <v>43530</v>
      </c>
      <c r="C67" s="285">
        <f>VLOOKUP(B67,[3]Indices!$D:$Q,3,)/1000</f>
        <v>97.01795352355073</v>
      </c>
      <c r="D67" s="285">
        <f>VLOOKUP(B67,[3]Indices!$D:$Q,14,)/1000</f>
        <v>132.90693384979679</v>
      </c>
      <c r="E67" s="181">
        <f t="shared" si="0"/>
        <v>97.01795352355073</v>
      </c>
      <c r="F67" s="209" t="str">
        <f t="shared" si="1"/>
        <v/>
      </c>
    </row>
    <row r="68" spans="1:7">
      <c r="A68">
        <v>65</v>
      </c>
      <c r="B68" s="46">
        <f>VLOOKUP(DATE(YEAR(Dat_01!B$2)-1,MONTH(Dat_01!B$2),1)+A68,[3]Indices!$D:$D,1,)</f>
        <v>43531</v>
      </c>
      <c r="C68" s="285">
        <f>VLOOKUP(B68,[3]Indices!$D:$Q,3,)/1000</f>
        <v>113.77763996755631</v>
      </c>
      <c r="D68" s="285">
        <f>VLOOKUP(B68,[3]Indices!$D:$Q,14,)/1000</f>
        <v>132.90693384979679</v>
      </c>
      <c r="E68" s="181">
        <f t="shared" ref="E68:E131" si="2">IF(C68&lt;D68,C68,D68)</f>
        <v>113.77763996755631</v>
      </c>
      <c r="F68" s="209" t="str">
        <f t="shared" ref="F68:F131" si="3">IF(DAY(B68)=15,IF(MONTH(B68)=1,"E",IF(MONTH(B68)=2,"F",IF(MONTH(B68)=3,"M",IF(MONTH(B68)=4,"A",IF(MONTH(B68)=5,"M",IF(MONTH(B68)=6,"J",IF(MONTH(B68)=7,"J",IF(MONTH(B68)=8,"A",IF(MONTH(B68)=9,"S",IF(MONTH(B68)=10,"O",IF(MONTH(B68)=11,"N",IF(MONTH(B68)=12,"D","")))))))))))),"")</f>
        <v/>
      </c>
    </row>
    <row r="69" spans="1:7">
      <c r="A69">
        <v>66</v>
      </c>
      <c r="B69" s="46">
        <f>VLOOKUP(DATE(YEAR(Dat_01!B$2)-1,MONTH(Dat_01!B$2),1)+A69,[3]Indices!$D:$D,1,)</f>
        <v>43532</v>
      </c>
      <c r="C69" s="285">
        <f>VLOOKUP(B69,[3]Indices!$D:$Q,3,)/1000</f>
        <v>134.52090230355446</v>
      </c>
      <c r="D69" s="285">
        <f>VLOOKUP(B69,[3]Indices!$D:$Q,14,)/1000</f>
        <v>132.90693384979679</v>
      </c>
      <c r="E69" s="181">
        <f t="shared" si="2"/>
        <v>132.90693384979679</v>
      </c>
      <c r="F69" s="209" t="str">
        <f t="shared" si="3"/>
        <v/>
      </c>
    </row>
    <row r="70" spans="1:7">
      <c r="A70">
        <v>67</v>
      </c>
      <c r="B70" s="46">
        <f>VLOOKUP(DATE(YEAR(Dat_01!B$2)-1,MONTH(Dat_01!B$2),1)+A70,[3]Indices!$D:$D,1,)</f>
        <v>43533</v>
      </c>
      <c r="C70" s="285">
        <f>VLOOKUP(B70,[3]Indices!$D:$Q,3,)/1000</f>
        <v>133.51544254355261</v>
      </c>
      <c r="D70" s="285">
        <f>VLOOKUP(B70,[3]Indices!$D:$Q,14,)/1000</f>
        <v>132.90693384979679</v>
      </c>
      <c r="E70" s="181">
        <f t="shared" si="2"/>
        <v>132.90693384979679</v>
      </c>
      <c r="F70" s="209" t="str">
        <f t="shared" si="3"/>
        <v/>
      </c>
    </row>
    <row r="71" spans="1:7">
      <c r="A71">
        <v>68</v>
      </c>
      <c r="B71" s="46">
        <f>VLOOKUP(DATE(YEAR(Dat_01!B$2)-1,MONTH(Dat_01!B$2),1)+A71,[3]Indices!$D:$D,1,)</f>
        <v>43534</v>
      </c>
      <c r="C71" s="285">
        <f>VLOOKUP(B71,[3]Indices!$D:$Q,3,)/1000</f>
        <v>106.08530919355445</v>
      </c>
      <c r="D71" s="285">
        <f>VLOOKUP(B71,[3]Indices!$D:$Q,14,)/1000</f>
        <v>132.90693384979679</v>
      </c>
      <c r="E71" s="181">
        <f t="shared" si="2"/>
        <v>106.08530919355445</v>
      </c>
      <c r="F71" s="209" t="str">
        <f t="shared" si="3"/>
        <v/>
      </c>
    </row>
    <row r="72" spans="1:7">
      <c r="A72">
        <v>69</v>
      </c>
      <c r="B72" s="46">
        <f>VLOOKUP(DATE(YEAR(Dat_01!B$2)-1,MONTH(Dat_01!B$2),1)+A72,[3]Indices!$D:$D,1,)</f>
        <v>43535</v>
      </c>
      <c r="C72" s="285">
        <f>VLOOKUP(B72,[3]Indices!$D:$Q,3,)/1000</f>
        <v>131.25554703755444</v>
      </c>
      <c r="D72" s="285">
        <f>VLOOKUP(B72,[3]Indices!$D:$Q,14,)/1000</f>
        <v>132.90693384979679</v>
      </c>
      <c r="E72" s="181">
        <f t="shared" si="2"/>
        <v>131.25554703755444</v>
      </c>
      <c r="F72" s="209" t="str">
        <f t="shared" si="3"/>
        <v/>
      </c>
    </row>
    <row r="73" spans="1:7">
      <c r="A73">
        <v>70</v>
      </c>
      <c r="B73" s="46">
        <f>VLOOKUP(DATE(YEAR(Dat_01!B$2)-1,MONTH(Dat_01!B$2),1)+A73,[3]Indices!$D:$D,1,)</f>
        <v>43536</v>
      </c>
      <c r="C73" s="285">
        <f>VLOOKUP(B73,[3]Indices!$D:$Q,3,)/1000</f>
        <v>122.2313333735526</v>
      </c>
      <c r="D73" s="285">
        <f>VLOOKUP(B73,[3]Indices!$D:$Q,14,)/1000</f>
        <v>132.90693384979679</v>
      </c>
      <c r="E73" s="181">
        <f t="shared" si="2"/>
        <v>122.2313333735526</v>
      </c>
      <c r="F73" s="209" t="str">
        <f t="shared" si="3"/>
        <v/>
      </c>
    </row>
    <row r="74" spans="1:7">
      <c r="A74">
        <v>71</v>
      </c>
      <c r="B74" s="46">
        <f>VLOOKUP(DATE(YEAR(Dat_01!B$2)-1,MONTH(Dat_01!B$2),1)+A74,[3]Indices!$D:$D,1,)</f>
        <v>43537</v>
      </c>
      <c r="C74" s="285">
        <f>VLOOKUP(B74,[3]Indices!$D:$Q,3,)/1000</f>
        <v>66.422230921277958</v>
      </c>
      <c r="D74" s="285">
        <f>VLOOKUP(B74,[3]Indices!$D:$Q,14,)/1000</f>
        <v>132.90693384979679</v>
      </c>
      <c r="E74" s="181">
        <f t="shared" si="2"/>
        <v>66.422230921277958</v>
      </c>
      <c r="F74" s="209" t="str">
        <f t="shared" si="3"/>
        <v/>
      </c>
    </row>
    <row r="75" spans="1:7">
      <c r="A75">
        <v>72</v>
      </c>
      <c r="B75" s="46">
        <f>VLOOKUP(DATE(YEAR(Dat_01!B$2)-1,MONTH(Dat_01!B$2),1)+A75,[3]Indices!$D:$D,1,)</f>
        <v>43538</v>
      </c>
      <c r="C75" s="285">
        <f>VLOOKUP(B75,[3]Indices!$D:$Q,3,)/1000</f>
        <v>83.603457791279808</v>
      </c>
      <c r="D75" s="285">
        <f>VLOOKUP(B75,[3]Indices!$D:$Q,14,)/1000</f>
        <v>132.90693384979679</v>
      </c>
      <c r="E75" s="181">
        <f t="shared" si="2"/>
        <v>83.603457791279808</v>
      </c>
      <c r="F75" s="209" t="str">
        <f t="shared" si="3"/>
        <v/>
      </c>
    </row>
    <row r="76" spans="1:7">
      <c r="A76">
        <v>73</v>
      </c>
      <c r="B76" s="46">
        <f>VLOOKUP(DATE(YEAR(Dat_01!B$2)-1,MONTH(Dat_01!B$2),1)+A76,[3]Indices!$D:$D,1,)</f>
        <v>43539</v>
      </c>
      <c r="C76" s="285">
        <f>VLOOKUP(B76,[3]Indices!$D:$Q,3,)/1000</f>
        <v>97.312987301277957</v>
      </c>
      <c r="D76" s="285">
        <f>VLOOKUP(B76,[3]Indices!$D:$Q,14,)/1000</f>
        <v>132.90693384979679</v>
      </c>
      <c r="E76" s="181">
        <f t="shared" si="2"/>
        <v>97.312987301277957</v>
      </c>
      <c r="F76" s="209" t="str">
        <f t="shared" si="3"/>
        <v>M</v>
      </c>
      <c r="G76" s="210">
        <f>IF(DAY(B76)=15,D76,"")</f>
        <v>132.90693384979679</v>
      </c>
    </row>
    <row r="77" spans="1:7">
      <c r="A77">
        <v>74</v>
      </c>
      <c r="B77" s="46">
        <f>VLOOKUP(DATE(YEAR(Dat_01!B$2)-1,MONTH(Dat_01!B$2),1)+A77,[3]Indices!$D:$D,1,)</f>
        <v>43540</v>
      </c>
      <c r="C77" s="285">
        <f>VLOOKUP(B77,[3]Indices!$D:$Q,3,)/1000</f>
        <v>74.714766641279809</v>
      </c>
      <c r="D77" s="285">
        <f>VLOOKUP(B77,[3]Indices!$D:$Q,14,)/1000</f>
        <v>132.90693384979679</v>
      </c>
      <c r="E77" s="181">
        <f t="shared" si="2"/>
        <v>74.714766641279809</v>
      </c>
      <c r="F77" s="209" t="str">
        <f t="shared" si="3"/>
        <v/>
      </c>
    </row>
    <row r="78" spans="1:7">
      <c r="A78">
        <v>75</v>
      </c>
      <c r="B78" s="46">
        <f>VLOOKUP(DATE(YEAR(Dat_01!B$2)-1,MONTH(Dat_01!B$2),1)+A78,[3]Indices!$D:$D,1,)</f>
        <v>43541</v>
      </c>
      <c r="C78" s="285">
        <f>VLOOKUP(B78,[3]Indices!$D:$Q,3,)/1000</f>
        <v>41.087115621277952</v>
      </c>
      <c r="D78" s="285">
        <f>VLOOKUP(B78,[3]Indices!$D:$Q,14,)/1000</f>
        <v>132.90693384979679</v>
      </c>
      <c r="E78" s="181">
        <f t="shared" si="2"/>
        <v>41.087115621277952</v>
      </c>
      <c r="F78" s="209" t="str">
        <f t="shared" si="3"/>
        <v/>
      </c>
    </row>
    <row r="79" spans="1:7">
      <c r="A79">
        <v>76</v>
      </c>
      <c r="B79" s="46">
        <f>VLOOKUP(DATE(YEAR(Dat_01!B$2)-1,MONTH(Dat_01!B$2),1)+A79,[3]Indices!$D:$D,1,)</f>
        <v>43542</v>
      </c>
      <c r="C79" s="285">
        <f>VLOOKUP(B79,[3]Indices!$D:$Q,3,)/1000</f>
        <v>61.18239848127795</v>
      </c>
      <c r="D79" s="285">
        <f>VLOOKUP(B79,[3]Indices!$D:$Q,14,)/1000</f>
        <v>132.90693384979679</v>
      </c>
      <c r="E79" s="181">
        <f t="shared" si="2"/>
        <v>61.18239848127795</v>
      </c>
      <c r="F79" s="209" t="str">
        <f t="shared" si="3"/>
        <v/>
      </c>
    </row>
    <row r="80" spans="1:7">
      <c r="A80">
        <v>77</v>
      </c>
      <c r="B80" s="46">
        <f>VLOOKUP(DATE(YEAR(Dat_01!B$2)-1,MONTH(Dat_01!B$2),1)+A80,[3]Indices!$D:$D,1,)</f>
        <v>43543</v>
      </c>
      <c r="C80" s="285">
        <f>VLOOKUP(B80,[3]Indices!$D:$Q,3,)/1000</f>
        <v>62.000907013279814</v>
      </c>
      <c r="D80" s="285">
        <f>VLOOKUP(B80,[3]Indices!$D:$Q,14,)/1000</f>
        <v>132.90693384979679</v>
      </c>
      <c r="E80" s="181">
        <f t="shared" si="2"/>
        <v>62.000907013279814</v>
      </c>
      <c r="F80" s="209" t="str">
        <f t="shared" si="3"/>
        <v/>
      </c>
    </row>
    <row r="81" spans="1:6">
      <c r="A81">
        <v>78</v>
      </c>
      <c r="B81" s="46">
        <f>VLOOKUP(DATE(YEAR(Dat_01!B$2)-1,MONTH(Dat_01!B$2),1)+A81,[3]Indices!$D:$D,1,)</f>
        <v>43544</v>
      </c>
      <c r="C81" s="285">
        <f>VLOOKUP(B81,[3]Indices!$D:$Q,3,)/1000</f>
        <v>59.069677764690461</v>
      </c>
      <c r="D81" s="285">
        <f>VLOOKUP(B81,[3]Indices!$D:$Q,14,)/1000</f>
        <v>132.90693384979679</v>
      </c>
      <c r="E81" s="181">
        <f t="shared" si="2"/>
        <v>59.069677764690461</v>
      </c>
      <c r="F81" s="209" t="str">
        <f t="shared" si="3"/>
        <v/>
      </c>
    </row>
    <row r="82" spans="1:6">
      <c r="A82">
        <v>79</v>
      </c>
      <c r="B82" s="46">
        <f>VLOOKUP(DATE(YEAR(Dat_01!B$2)-1,MONTH(Dat_01!B$2),1)+A82,[3]Indices!$D:$D,1,)</f>
        <v>43545</v>
      </c>
      <c r="C82" s="285">
        <f>VLOOKUP(B82,[3]Indices!$D:$Q,3,)/1000</f>
        <v>74.912399428690463</v>
      </c>
      <c r="D82" s="285">
        <f>VLOOKUP(B82,[3]Indices!$D:$Q,14,)/1000</f>
        <v>132.90693384979679</v>
      </c>
      <c r="E82" s="181">
        <f t="shared" si="2"/>
        <v>74.912399428690463</v>
      </c>
      <c r="F82" s="209" t="str">
        <f t="shared" si="3"/>
        <v/>
      </c>
    </row>
    <row r="83" spans="1:6">
      <c r="A83">
        <v>80</v>
      </c>
      <c r="B83" s="46">
        <f>VLOOKUP(DATE(YEAR(Dat_01!B$2)-1,MONTH(Dat_01!B$2),1)+A83,[3]Indices!$D:$D,1,)</f>
        <v>43546</v>
      </c>
      <c r="C83" s="285">
        <f>VLOOKUP(B83,[3]Indices!$D:$Q,3,)/1000</f>
        <v>98.957296132692321</v>
      </c>
      <c r="D83" s="285">
        <f>VLOOKUP(B83,[3]Indices!$D:$Q,14,)/1000</f>
        <v>132.90693384979679</v>
      </c>
      <c r="E83" s="181">
        <f t="shared" si="2"/>
        <v>98.957296132692321</v>
      </c>
      <c r="F83" s="209" t="str">
        <f t="shared" si="3"/>
        <v/>
      </c>
    </row>
    <row r="84" spans="1:6">
      <c r="A84">
        <v>81</v>
      </c>
      <c r="B84" s="46">
        <f>VLOOKUP(DATE(YEAR(Dat_01!B$2)-1,MONTH(Dat_01!B$2),1)+A84,[3]Indices!$D:$D,1,)</f>
        <v>43547</v>
      </c>
      <c r="C84" s="285">
        <f>VLOOKUP(B84,[3]Indices!$D:$Q,3,)/1000</f>
        <v>68.347545472690456</v>
      </c>
      <c r="D84" s="285">
        <f>VLOOKUP(B84,[3]Indices!$D:$Q,14,)/1000</f>
        <v>132.90693384979679</v>
      </c>
      <c r="E84" s="181">
        <f t="shared" si="2"/>
        <v>68.347545472690456</v>
      </c>
      <c r="F84" s="209" t="str">
        <f t="shared" si="3"/>
        <v/>
      </c>
    </row>
    <row r="85" spans="1:6">
      <c r="A85">
        <v>82</v>
      </c>
      <c r="B85" s="46">
        <f>VLOOKUP(DATE(YEAR(Dat_01!B$2)-1,MONTH(Dat_01!B$2),1)+A85,[3]Indices!$D:$D,1,)</f>
        <v>43548</v>
      </c>
      <c r="C85" s="285">
        <f>VLOOKUP(B85,[3]Indices!$D:$Q,3,)/1000</f>
        <v>41.337805642692324</v>
      </c>
      <c r="D85" s="285">
        <f>VLOOKUP(B85,[3]Indices!$D:$Q,14,)/1000</f>
        <v>132.90693384979679</v>
      </c>
      <c r="E85" s="181">
        <f t="shared" si="2"/>
        <v>41.337805642692324</v>
      </c>
      <c r="F85" s="209" t="str">
        <f t="shared" si="3"/>
        <v/>
      </c>
    </row>
    <row r="86" spans="1:6">
      <c r="A86">
        <v>83</v>
      </c>
      <c r="B86" s="46">
        <f>VLOOKUP(DATE(YEAR(Dat_01!B$2)-1,MONTH(Dat_01!B$2),1)+A86,[3]Indices!$D:$D,1,)</f>
        <v>43549</v>
      </c>
      <c r="C86" s="285">
        <f>VLOOKUP(B86,[3]Indices!$D:$Q,3,)/1000</f>
        <v>42.095181022690454</v>
      </c>
      <c r="D86" s="285">
        <f>VLOOKUP(B86,[3]Indices!$D:$Q,14,)/1000</f>
        <v>132.90693384979679</v>
      </c>
      <c r="E86" s="181">
        <f t="shared" si="2"/>
        <v>42.095181022690454</v>
      </c>
      <c r="F86" s="209" t="str">
        <f t="shared" si="3"/>
        <v/>
      </c>
    </row>
    <row r="87" spans="1:6">
      <c r="A87">
        <v>84</v>
      </c>
      <c r="B87" s="46">
        <f>VLOOKUP(DATE(YEAR(Dat_01!B$2)-1,MONTH(Dat_01!B$2),1)+A87,[3]Indices!$D:$D,1,)</f>
        <v>43550</v>
      </c>
      <c r="C87" s="285">
        <f>VLOOKUP(B87,[3]Indices!$D:$Q,3,)/1000</f>
        <v>37.959048062692325</v>
      </c>
      <c r="D87" s="285">
        <f>VLOOKUP(B87,[3]Indices!$D:$Q,14,)/1000</f>
        <v>132.90693384979679</v>
      </c>
      <c r="E87" s="181">
        <f t="shared" si="2"/>
        <v>37.959048062692325</v>
      </c>
      <c r="F87" s="209" t="str">
        <f t="shared" si="3"/>
        <v/>
      </c>
    </row>
    <row r="88" spans="1:6">
      <c r="A88">
        <v>85</v>
      </c>
      <c r="B88" s="46">
        <f>VLOOKUP(DATE(YEAR(Dat_01!B$2)-1,MONTH(Dat_01!B$2),1)+A88,[3]Indices!$D:$D,1,)</f>
        <v>43551</v>
      </c>
      <c r="C88" s="285">
        <f>VLOOKUP(B88,[3]Indices!$D:$Q,3,)/1000</f>
        <v>39.210651627381345</v>
      </c>
      <c r="D88" s="285">
        <f>VLOOKUP(B88,[3]Indices!$D:$Q,14,)/1000</f>
        <v>132.90693384979679</v>
      </c>
      <c r="E88" s="181">
        <f t="shared" si="2"/>
        <v>39.210651627381345</v>
      </c>
      <c r="F88" s="209" t="str">
        <f t="shared" si="3"/>
        <v/>
      </c>
    </row>
    <row r="89" spans="1:6">
      <c r="A89">
        <v>86</v>
      </c>
      <c r="B89" s="46">
        <f>VLOOKUP(DATE(YEAR(Dat_01!B$2)-1,MONTH(Dat_01!B$2),1)+A89,[3]Indices!$D:$D,1,)</f>
        <v>43552</v>
      </c>
      <c r="C89" s="285">
        <f>VLOOKUP(B89,[3]Indices!$D:$Q,3,)/1000</f>
        <v>50.566903553377628</v>
      </c>
      <c r="D89" s="285">
        <f>VLOOKUP(B89,[3]Indices!$D:$Q,14,)/1000</f>
        <v>132.90693384979679</v>
      </c>
      <c r="E89" s="181">
        <f t="shared" si="2"/>
        <v>50.566903553377628</v>
      </c>
      <c r="F89" s="209" t="str">
        <f t="shared" si="3"/>
        <v/>
      </c>
    </row>
    <row r="90" spans="1:6">
      <c r="A90">
        <v>87</v>
      </c>
      <c r="B90" s="46">
        <f>VLOOKUP(DATE(YEAR(Dat_01!B$2)-1,MONTH(Dat_01!B$2),1)+A90,[3]Indices!$D:$D,1,)</f>
        <v>43553</v>
      </c>
      <c r="C90" s="285">
        <f>VLOOKUP(B90,[3]Indices!$D:$Q,3,)/1000</f>
        <v>62.55005746738135</v>
      </c>
      <c r="D90" s="285">
        <f>VLOOKUP(B90,[3]Indices!$D:$Q,14,)/1000</f>
        <v>132.90693384979679</v>
      </c>
      <c r="E90" s="181">
        <f t="shared" si="2"/>
        <v>62.55005746738135</v>
      </c>
      <c r="F90" s="209" t="str">
        <f t="shared" si="3"/>
        <v/>
      </c>
    </row>
    <row r="91" spans="1:6">
      <c r="A91">
        <v>88</v>
      </c>
      <c r="B91" s="46">
        <f>VLOOKUP(DATE(YEAR(Dat_01!B$2)-1,MONTH(Dat_01!B$2),1)+A91,[3]Indices!$D:$D,1,)</f>
        <v>43554</v>
      </c>
      <c r="C91" s="285">
        <f>VLOOKUP(B91,[3]Indices!$D:$Q,3,)/1000</f>
        <v>40.608588867379488</v>
      </c>
      <c r="D91" s="285">
        <f>VLOOKUP(B91,[3]Indices!$D:$Q,14,)/1000</f>
        <v>132.90693384979679</v>
      </c>
      <c r="E91" s="181">
        <f t="shared" si="2"/>
        <v>40.608588867379488</v>
      </c>
      <c r="F91" s="209" t="str">
        <f t="shared" si="3"/>
        <v/>
      </c>
    </row>
    <row r="92" spans="1:6">
      <c r="A92">
        <v>89</v>
      </c>
      <c r="B92" s="46">
        <f>VLOOKUP(DATE(YEAR(Dat_01!B$2)-1,MONTH(Dat_01!B$2),1)+A92,[3]Indices!$D:$D,1,)</f>
        <v>43555</v>
      </c>
      <c r="C92" s="285">
        <f>VLOOKUP(B92,[3]Indices!$D:$Q,3,)/1000</f>
        <v>51.831602707379488</v>
      </c>
      <c r="D92" s="285">
        <f>VLOOKUP(B92,[3]Indices!$D:$Q,14,)/1000</f>
        <v>132.90693384979679</v>
      </c>
      <c r="E92" s="181">
        <f t="shared" si="2"/>
        <v>51.831602707379488</v>
      </c>
      <c r="F92" s="209" t="str">
        <f t="shared" si="3"/>
        <v/>
      </c>
    </row>
    <row r="93" spans="1:6">
      <c r="A93">
        <v>90</v>
      </c>
      <c r="B93" s="46">
        <f>VLOOKUP(DATE(YEAR(Dat_01!B$2)-1,MONTH(Dat_01!B$2),1)+A93,[3]Indices!$D:$D,1,)</f>
        <v>43556</v>
      </c>
      <c r="C93" s="285">
        <f>VLOOKUP(B93,[3]Indices!$D:$Q,3,)/1000</f>
        <v>76.662643839381346</v>
      </c>
      <c r="D93" s="285">
        <f>VLOOKUP(B93,[3]Indices!$D:$Q,14,)/1000</f>
        <v>128.77123560535</v>
      </c>
      <c r="E93" s="181">
        <f t="shared" si="2"/>
        <v>76.662643839381346</v>
      </c>
      <c r="F93" s="209" t="str">
        <f t="shared" si="3"/>
        <v/>
      </c>
    </row>
    <row r="94" spans="1:6">
      <c r="A94">
        <v>91</v>
      </c>
      <c r="B94" s="46">
        <f>VLOOKUP(DATE(YEAR(Dat_01!B$2)-1,MONTH(Dat_01!B$2),1)+A94,[3]Indices!$D:$D,1,)</f>
        <v>43557</v>
      </c>
      <c r="C94" s="285">
        <f>VLOOKUP(B94,[3]Indices!$D:$Q,3,)/1000</f>
        <v>73.117034955377619</v>
      </c>
      <c r="D94" s="285">
        <f>VLOOKUP(B94,[3]Indices!$D:$Q,14,)/1000</f>
        <v>128.77123560535</v>
      </c>
      <c r="E94" s="181">
        <f t="shared" si="2"/>
        <v>73.117034955377619</v>
      </c>
      <c r="F94" s="209" t="str">
        <f t="shared" si="3"/>
        <v/>
      </c>
    </row>
    <row r="95" spans="1:6">
      <c r="A95">
        <v>92</v>
      </c>
      <c r="B95" s="46">
        <f>VLOOKUP(DATE(YEAR(Dat_01!B$2)-1,MONTH(Dat_01!B$2),1)+A95,[3]Indices!$D:$D,1,)</f>
        <v>43558</v>
      </c>
      <c r="C95" s="285">
        <f>VLOOKUP(B95,[3]Indices!$D:$Q,3,)/1000</f>
        <v>45.024506179779593</v>
      </c>
      <c r="D95" s="285">
        <f>VLOOKUP(B95,[3]Indices!$D:$Q,14,)/1000</f>
        <v>128.77123560535</v>
      </c>
      <c r="E95" s="181">
        <f t="shared" si="2"/>
        <v>45.024506179779593</v>
      </c>
      <c r="F95" s="209" t="str">
        <f t="shared" si="3"/>
        <v/>
      </c>
    </row>
    <row r="96" spans="1:6">
      <c r="A96">
        <v>93</v>
      </c>
      <c r="B96" s="46">
        <f>VLOOKUP(DATE(YEAR(Dat_01!B$2)-1,MONTH(Dat_01!B$2),1)+A96,[3]Indices!$D:$D,1,)</f>
        <v>43559</v>
      </c>
      <c r="C96" s="285">
        <f>VLOOKUP(B96,[3]Indices!$D:$Q,3,)/1000</f>
        <v>42.33311552377959</v>
      </c>
      <c r="D96" s="285">
        <f>VLOOKUP(B96,[3]Indices!$D:$Q,14,)/1000</f>
        <v>128.77123560535</v>
      </c>
      <c r="E96" s="181">
        <f t="shared" si="2"/>
        <v>42.33311552377959</v>
      </c>
      <c r="F96" s="209" t="str">
        <f t="shared" si="3"/>
        <v/>
      </c>
    </row>
    <row r="97" spans="1:7">
      <c r="A97">
        <v>94</v>
      </c>
      <c r="B97" s="46">
        <f>VLOOKUP(DATE(YEAR(Dat_01!B$2)-1,MONTH(Dat_01!B$2),1)+A97,[3]Indices!$D:$D,1,)</f>
        <v>43560</v>
      </c>
      <c r="C97" s="285">
        <f>VLOOKUP(B97,[3]Indices!$D:$Q,3,)/1000</f>
        <v>53.148606071777728</v>
      </c>
      <c r="D97" s="285">
        <f>VLOOKUP(B97,[3]Indices!$D:$Q,14,)/1000</f>
        <v>128.77123560535</v>
      </c>
      <c r="E97" s="181">
        <f t="shared" si="2"/>
        <v>53.148606071777728</v>
      </c>
      <c r="F97" s="209" t="str">
        <f t="shared" si="3"/>
        <v/>
      </c>
    </row>
    <row r="98" spans="1:7">
      <c r="A98">
        <v>95</v>
      </c>
      <c r="B98" s="46">
        <f>VLOOKUP(DATE(YEAR(Dat_01!B$2)-1,MONTH(Dat_01!B$2),1)+A98,[3]Indices!$D:$D,1,)</f>
        <v>43561</v>
      </c>
      <c r="C98" s="285">
        <f>VLOOKUP(B98,[3]Indices!$D:$Q,3,)/1000</f>
        <v>35.40131546777959</v>
      </c>
      <c r="D98" s="285">
        <f>VLOOKUP(B98,[3]Indices!$D:$Q,14,)/1000</f>
        <v>128.77123560535</v>
      </c>
      <c r="E98" s="181">
        <f t="shared" si="2"/>
        <v>35.40131546777959</v>
      </c>
      <c r="F98" s="209" t="str">
        <f t="shared" si="3"/>
        <v/>
      </c>
    </row>
    <row r="99" spans="1:7">
      <c r="A99">
        <v>96</v>
      </c>
      <c r="B99" s="46">
        <f>VLOOKUP(DATE(YEAR(Dat_01!B$2)-1,MONTH(Dat_01!B$2),1)+A99,[3]Indices!$D:$D,1,)</f>
        <v>43562</v>
      </c>
      <c r="C99" s="285">
        <f>VLOOKUP(B99,[3]Indices!$D:$Q,3,)/1000</f>
        <v>30.369701119777734</v>
      </c>
      <c r="D99" s="285">
        <f>VLOOKUP(B99,[3]Indices!$D:$Q,14,)/1000</f>
        <v>128.77123560535</v>
      </c>
      <c r="E99" s="181">
        <f t="shared" si="2"/>
        <v>30.369701119777734</v>
      </c>
      <c r="F99" s="209" t="str">
        <f t="shared" si="3"/>
        <v/>
      </c>
    </row>
    <row r="100" spans="1:7">
      <c r="A100">
        <v>97</v>
      </c>
      <c r="B100" s="46">
        <f>VLOOKUP(DATE(YEAR(Dat_01!B$2)-1,MONTH(Dat_01!B$2),1)+A100,[3]Indices!$D:$D,1,)</f>
        <v>43563</v>
      </c>
      <c r="C100" s="285">
        <f>VLOOKUP(B100,[3]Indices!$D:$Q,3,)/1000</f>
        <v>38.897896747777729</v>
      </c>
      <c r="D100" s="285">
        <f>VLOOKUP(B100,[3]Indices!$D:$Q,14,)/1000</f>
        <v>128.77123560535</v>
      </c>
      <c r="E100" s="181">
        <f t="shared" si="2"/>
        <v>38.897896747777729</v>
      </c>
      <c r="F100" s="209" t="str">
        <f t="shared" si="3"/>
        <v/>
      </c>
    </row>
    <row r="101" spans="1:7">
      <c r="A101">
        <v>98</v>
      </c>
      <c r="B101" s="46">
        <f>VLOOKUP(DATE(YEAR(Dat_01!B$2)-1,MONTH(Dat_01!B$2),1)+A101,[3]Indices!$D:$D,1,)</f>
        <v>43564</v>
      </c>
      <c r="C101" s="285">
        <f>VLOOKUP(B101,[3]Indices!$D:$Q,3,)/1000</f>
        <v>35.460223803779591</v>
      </c>
      <c r="D101" s="285">
        <f>VLOOKUP(B101,[3]Indices!$D:$Q,14,)/1000</f>
        <v>128.77123560535</v>
      </c>
      <c r="E101" s="181">
        <f t="shared" si="2"/>
        <v>35.460223803779591</v>
      </c>
      <c r="F101" s="209" t="str">
        <f t="shared" si="3"/>
        <v/>
      </c>
    </row>
    <row r="102" spans="1:7">
      <c r="A102">
        <v>99</v>
      </c>
      <c r="B102" s="46">
        <f>VLOOKUP(DATE(YEAR(Dat_01!B$2)-1,MONTH(Dat_01!B$2),1)+A102,[3]Indices!$D:$D,1,)</f>
        <v>43565</v>
      </c>
      <c r="C102" s="285">
        <f>VLOOKUP(B102,[3]Indices!$D:$Q,3,)/1000</f>
        <v>73.590745241523095</v>
      </c>
      <c r="D102" s="285">
        <f>VLOOKUP(B102,[3]Indices!$D:$Q,14,)/1000</f>
        <v>128.77123560535</v>
      </c>
      <c r="E102" s="181">
        <f t="shared" si="2"/>
        <v>73.590745241523095</v>
      </c>
      <c r="F102" s="209" t="str">
        <f t="shared" si="3"/>
        <v/>
      </c>
    </row>
    <row r="103" spans="1:7">
      <c r="A103">
        <v>100</v>
      </c>
      <c r="B103" s="46">
        <f>VLOOKUP(DATE(YEAR(Dat_01!B$2)-1,MONTH(Dat_01!B$2),1)+A103,[3]Indices!$D:$D,1,)</f>
        <v>43566</v>
      </c>
      <c r="C103" s="285">
        <f>VLOOKUP(B103,[3]Indices!$D:$Q,3,)/1000</f>
        <v>81.935471213523101</v>
      </c>
      <c r="D103" s="285">
        <f>VLOOKUP(B103,[3]Indices!$D:$Q,14,)/1000</f>
        <v>128.77123560535</v>
      </c>
      <c r="E103" s="181">
        <f t="shared" si="2"/>
        <v>81.935471213523101</v>
      </c>
      <c r="F103" s="209" t="str">
        <f t="shared" si="3"/>
        <v/>
      </c>
    </row>
    <row r="104" spans="1:7">
      <c r="A104">
        <v>101</v>
      </c>
      <c r="B104" s="46">
        <f>VLOOKUP(DATE(YEAR(Dat_01!B$2)-1,MONTH(Dat_01!B$2),1)+A104,[3]Indices!$D:$D,1,)</f>
        <v>43567</v>
      </c>
      <c r="C104" s="285">
        <f>VLOOKUP(B104,[3]Indices!$D:$Q,3,)/1000</f>
        <v>81.298658489523092</v>
      </c>
      <c r="D104" s="285">
        <f>VLOOKUP(B104,[3]Indices!$D:$Q,14,)/1000</f>
        <v>128.77123560535</v>
      </c>
      <c r="E104" s="181">
        <f t="shared" si="2"/>
        <v>81.298658489523092</v>
      </c>
      <c r="F104" s="209" t="str">
        <f t="shared" si="3"/>
        <v/>
      </c>
    </row>
    <row r="105" spans="1:7">
      <c r="A105">
        <v>102</v>
      </c>
      <c r="B105" s="46">
        <f>VLOOKUP(DATE(YEAR(Dat_01!B$2)-1,MONTH(Dat_01!B$2),1)+A105,[3]Indices!$D:$D,1,)</f>
        <v>43568</v>
      </c>
      <c r="C105" s="285">
        <f>VLOOKUP(B105,[3]Indices!$D:$Q,3,)/1000</f>
        <v>71.775422277523091</v>
      </c>
      <c r="D105" s="285">
        <f>VLOOKUP(B105,[3]Indices!$D:$Q,14,)/1000</f>
        <v>128.77123560535</v>
      </c>
      <c r="E105" s="181">
        <f t="shared" si="2"/>
        <v>71.775422277523091</v>
      </c>
      <c r="F105" s="209" t="str">
        <f t="shared" si="3"/>
        <v/>
      </c>
    </row>
    <row r="106" spans="1:7">
      <c r="A106">
        <v>103</v>
      </c>
      <c r="B106" s="46">
        <f>VLOOKUP(DATE(YEAR(Dat_01!B$2)-1,MONTH(Dat_01!B$2),1)+A106,[3]Indices!$D:$D,1,)</f>
        <v>43569</v>
      </c>
      <c r="C106" s="285">
        <f>VLOOKUP(B106,[3]Indices!$D:$Q,3,)/1000</f>
        <v>65.230425237523093</v>
      </c>
      <c r="D106" s="285">
        <f>VLOOKUP(B106,[3]Indices!$D:$Q,14,)/1000</f>
        <v>128.77123560535</v>
      </c>
      <c r="E106" s="181">
        <f t="shared" si="2"/>
        <v>65.230425237523093</v>
      </c>
      <c r="F106" s="209" t="str">
        <f t="shared" si="3"/>
        <v/>
      </c>
    </row>
    <row r="107" spans="1:7">
      <c r="A107">
        <v>104</v>
      </c>
      <c r="B107" s="46">
        <f>VLOOKUP(DATE(YEAR(Dat_01!B$2)-1,MONTH(Dat_01!B$2),1)+A107,[3]Indices!$D:$D,1,)</f>
        <v>43570</v>
      </c>
      <c r="C107" s="285">
        <f>VLOOKUP(B107,[3]Indices!$D:$Q,3,)/1000</f>
        <v>75.106005453521234</v>
      </c>
      <c r="D107" s="285">
        <f>VLOOKUP(B107,[3]Indices!$D:$Q,14,)/1000</f>
        <v>128.77123560535</v>
      </c>
      <c r="E107" s="181">
        <f t="shared" si="2"/>
        <v>75.106005453521234</v>
      </c>
      <c r="F107" s="209" t="str">
        <f t="shared" si="3"/>
        <v>A</v>
      </c>
      <c r="G107" s="210">
        <f>IF(DAY(B107)=15,D107,"")</f>
        <v>128.77123560535</v>
      </c>
    </row>
    <row r="108" spans="1:7">
      <c r="A108">
        <v>105</v>
      </c>
      <c r="B108" s="46">
        <f>VLOOKUP(DATE(YEAR(Dat_01!B$2)-1,MONTH(Dat_01!B$2),1)+A108,[3]Indices!$D:$D,1,)</f>
        <v>43571</v>
      </c>
      <c r="C108" s="285">
        <f>VLOOKUP(B108,[3]Indices!$D:$Q,3,)/1000</f>
        <v>82.865641981523098</v>
      </c>
      <c r="D108" s="285">
        <f>VLOOKUP(B108,[3]Indices!$D:$Q,14,)/1000</f>
        <v>128.77123560535</v>
      </c>
      <c r="E108" s="181">
        <f t="shared" si="2"/>
        <v>82.865641981523098</v>
      </c>
      <c r="F108" s="209" t="str">
        <f t="shared" si="3"/>
        <v/>
      </c>
    </row>
    <row r="109" spans="1:7">
      <c r="A109">
        <v>106</v>
      </c>
      <c r="B109" s="46">
        <f>VLOOKUP(DATE(YEAR(Dat_01!B$2)-1,MONTH(Dat_01!B$2),1)+A109,[3]Indices!$D:$D,1,)</f>
        <v>43572</v>
      </c>
      <c r="C109" s="285">
        <f>VLOOKUP(B109,[3]Indices!$D:$Q,3,)/1000</f>
        <v>100.01872431620907</v>
      </c>
      <c r="D109" s="285">
        <f>VLOOKUP(B109,[3]Indices!$D:$Q,14,)/1000</f>
        <v>128.77123560535</v>
      </c>
      <c r="E109" s="181">
        <f t="shared" si="2"/>
        <v>100.01872431620907</v>
      </c>
      <c r="F109" s="209" t="str">
        <f t="shared" si="3"/>
        <v/>
      </c>
    </row>
    <row r="110" spans="1:7">
      <c r="A110">
        <v>107</v>
      </c>
      <c r="B110" s="46">
        <f>VLOOKUP(DATE(YEAR(Dat_01!B$2)-1,MONTH(Dat_01!B$2),1)+A110,[3]Indices!$D:$D,1,)</f>
        <v>43573</v>
      </c>
      <c r="C110" s="285">
        <f>VLOOKUP(B110,[3]Indices!$D:$Q,3,)/1000</f>
        <v>97.640177000207203</v>
      </c>
      <c r="D110" s="285">
        <f>VLOOKUP(B110,[3]Indices!$D:$Q,14,)/1000</f>
        <v>128.77123560535</v>
      </c>
      <c r="E110" s="181">
        <f t="shared" si="2"/>
        <v>97.640177000207203</v>
      </c>
      <c r="F110" s="209" t="str">
        <f t="shared" si="3"/>
        <v/>
      </c>
    </row>
    <row r="111" spans="1:7">
      <c r="A111">
        <v>108</v>
      </c>
      <c r="B111" s="46">
        <f>VLOOKUP(DATE(YEAR(Dat_01!B$2)-1,MONTH(Dat_01!B$2),1)+A111,[3]Indices!$D:$D,1,)</f>
        <v>43574</v>
      </c>
      <c r="C111" s="285">
        <f>VLOOKUP(B111,[3]Indices!$D:$Q,3,)/1000</f>
        <v>76.378072956209067</v>
      </c>
      <c r="D111" s="285">
        <f>VLOOKUP(B111,[3]Indices!$D:$Q,14,)/1000</f>
        <v>128.77123560535</v>
      </c>
      <c r="E111" s="181">
        <f t="shared" si="2"/>
        <v>76.378072956209067</v>
      </c>
      <c r="F111" s="209" t="str">
        <f t="shared" si="3"/>
        <v/>
      </c>
    </row>
    <row r="112" spans="1:7">
      <c r="A112">
        <v>109</v>
      </c>
      <c r="B112" s="46">
        <f>VLOOKUP(DATE(YEAR(Dat_01!B$2)-1,MONTH(Dat_01!B$2),1)+A112,[3]Indices!$D:$D,1,)</f>
        <v>43575</v>
      </c>
      <c r="C112" s="285">
        <f>VLOOKUP(B112,[3]Indices!$D:$Q,3,)/1000</f>
        <v>73.470189276207208</v>
      </c>
      <c r="D112" s="285">
        <f>VLOOKUP(B112,[3]Indices!$D:$Q,14,)/1000</f>
        <v>128.77123560535</v>
      </c>
      <c r="E112" s="181">
        <f t="shared" si="2"/>
        <v>73.470189276207208</v>
      </c>
      <c r="F112" s="209" t="str">
        <f t="shared" si="3"/>
        <v/>
      </c>
    </row>
    <row r="113" spans="1:6">
      <c r="A113">
        <v>110</v>
      </c>
      <c r="B113" s="46">
        <f>VLOOKUP(DATE(YEAR(Dat_01!B$2)-1,MONTH(Dat_01!B$2),1)+A113,[3]Indices!$D:$D,1,)</f>
        <v>43576</v>
      </c>
      <c r="C113" s="285">
        <f>VLOOKUP(B113,[3]Indices!$D:$Q,3,)/1000</f>
        <v>82.184180796209063</v>
      </c>
      <c r="D113" s="285">
        <f>VLOOKUP(B113,[3]Indices!$D:$Q,14,)/1000</f>
        <v>128.77123560535</v>
      </c>
      <c r="E113" s="181">
        <f t="shared" si="2"/>
        <v>82.184180796209063</v>
      </c>
      <c r="F113" s="209" t="str">
        <f t="shared" si="3"/>
        <v/>
      </c>
    </row>
    <row r="114" spans="1:6">
      <c r="A114">
        <v>111</v>
      </c>
      <c r="B114" s="46">
        <f>VLOOKUP(DATE(YEAR(Dat_01!B$2)-1,MONTH(Dat_01!B$2),1)+A114,[3]Indices!$D:$D,1,)</f>
        <v>43577</v>
      </c>
      <c r="C114" s="285">
        <f>VLOOKUP(B114,[3]Indices!$D:$Q,3,)/1000</f>
        <v>83.15904527220907</v>
      </c>
      <c r="D114" s="285">
        <f>VLOOKUP(B114,[3]Indices!$D:$Q,14,)/1000</f>
        <v>128.77123560535</v>
      </c>
      <c r="E114" s="181">
        <f t="shared" si="2"/>
        <v>83.15904527220907</v>
      </c>
      <c r="F114" s="209" t="str">
        <f t="shared" si="3"/>
        <v/>
      </c>
    </row>
    <row r="115" spans="1:6">
      <c r="A115">
        <v>112</v>
      </c>
      <c r="B115" s="46">
        <f>VLOOKUP(DATE(YEAR(Dat_01!B$2)-1,MONTH(Dat_01!B$2),1)+A115,[3]Indices!$D:$D,1,)</f>
        <v>43578</v>
      </c>
      <c r="C115" s="285">
        <f>VLOOKUP(B115,[3]Indices!$D:$Q,3,)/1000</f>
        <v>84.983474912207214</v>
      </c>
      <c r="D115" s="285">
        <f>VLOOKUP(B115,[3]Indices!$D:$Q,14,)/1000</f>
        <v>128.77123560535</v>
      </c>
      <c r="E115" s="181">
        <f t="shared" si="2"/>
        <v>84.983474912207214</v>
      </c>
      <c r="F115" s="209" t="str">
        <f t="shared" si="3"/>
        <v/>
      </c>
    </row>
    <row r="116" spans="1:6">
      <c r="A116">
        <v>113</v>
      </c>
      <c r="B116" s="46">
        <f>VLOOKUP(DATE(YEAR(Dat_01!B$2)-1,MONTH(Dat_01!B$2),1)+A116,[3]Indices!$D:$D,1,)</f>
        <v>43579</v>
      </c>
      <c r="C116" s="285">
        <f>VLOOKUP(B116,[3]Indices!$D:$Q,3,)/1000</f>
        <v>120.16015579154841</v>
      </c>
      <c r="D116" s="285">
        <f>VLOOKUP(B116,[3]Indices!$D:$Q,14,)/1000</f>
        <v>128.77123560535</v>
      </c>
      <c r="E116" s="181">
        <f t="shared" si="2"/>
        <v>120.16015579154841</v>
      </c>
      <c r="F116" s="209" t="str">
        <f t="shared" si="3"/>
        <v/>
      </c>
    </row>
    <row r="117" spans="1:6">
      <c r="A117">
        <v>114</v>
      </c>
      <c r="B117" s="46">
        <f>VLOOKUP(DATE(YEAR(Dat_01!B$2)-1,MONTH(Dat_01!B$2),1)+A117,[3]Indices!$D:$D,1,)</f>
        <v>43580</v>
      </c>
      <c r="C117" s="285">
        <f>VLOOKUP(B117,[3]Indices!$D:$Q,3,)/1000</f>
        <v>122.17053837154654</v>
      </c>
      <c r="D117" s="285">
        <f>VLOOKUP(B117,[3]Indices!$D:$Q,14,)/1000</f>
        <v>128.77123560535</v>
      </c>
      <c r="E117" s="181">
        <f t="shared" si="2"/>
        <v>122.17053837154654</v>
      </c>
      <c r="F117" s="209" t="str">
        <f t="shared" si="3"/>
        <v/>
      </c>
    </row>
    <row r="118" spans="1:6">
      <c r="A118">
        <v>115</v>
      </c>
      <c r="B118" s="46">
        <f>VLOOKUP(DATE(YEAR(Dat_01!B$2)-1,MONTH(Dat_01!B$2),1)+A118,[3]Indices!$D:$D,1,)</f>
        <v>43581</v>
      </c>
      <c r="C118" s="285">
        <f>VLOOKUP(B118,[3]Indices!$D:$Q,3,)/1000</f>
        <v>133.72763285954653</v>
      </c>
      <c r="D118" s="285">
        <f>VLOOKUP(B118,[3]Indices!$D:$Q,14,)/1000</f>
        <v>128.77123560535</v>
      </c>
      <c r="E118" s="181">
        <f t="shared" si="2"/>
        <v>128.77123560535</v>
      </c>
      <c r="F118" s="209" t="str">
        <f t="shared" si="3"/>
        <v/>
      </c>
    </row>
    <row r="119" spans="1:6">
      <c r="A119">
        <v>116</v>
      </c>
      <c r="B119" s="46">
        <f>VLOOKUP(DATE(YEAR(Dat_01!B$2)-1,MONTH(Dat_01!B$2),1)+A119,[3]Indices!$D:$D,1,)</f>
        <v>43582</v>
      </c>
      <c r="C119" s="285">
        <f>VLOOKUP(B119,[3]Indices!$D:$Q,3,)/1000</f>
        <v>132.62970923154842</v>
      </c>
      <c r="D119" s="285">
        <f>VLOOKUP(B119,[3]Indices!$D:$Q,14,)/1000</f>
        <v>128.77123560535</v>
      </c>
      <c r="E119" s="181">
        <f t="shared" si="2"/>
        <v>128.77123560535</v>
      </c>
      <c r="F119" s="209" t="str">
        <f t="shared" si="3"/>
        <v/>
      </c>
    </row>
    <row r="120" spans="1:6">
      <c r="A120">
        <v>117</v>
      </c>
      <c r="B120" s="46">
        <f>VLOOKUP(DATE(YEAR(Dat_01!B$2)-1,MONTH(Dat_01!B$2),1)+A120,[3]Indices!$D:$D,1,)</f>
        <v>43583</v>
      </c>
      <c r="C120" s="285">
        <f>VLOOKUP(B120,[3]Indices!$D:$Q,3,)/1000</f>
        <v>124.85596989154841</v>
      </c>
      <c r="D120" s="285">
        <f>VLOOKUP(B120,[3]Indices!$D:$Q,14,)/1000</f>
        <v>128.77123560535</v>
      </c>
      <c r="E120" s="181">
        <f t="shared" si="2"/>
        <v>124.85596989154841</v>
      </c>
      <c r="F120" s="209" t="str">
        <f t="shared" si="3"/>
        <v/>
      </c>
    </row>
    <row r="121" spans="1:6">
      <c r="A121">
        <v>118</v>
      </c>
      <c r="B121" s="46">
        <f>VLOOKUP(DATE(YEAR(Dat_01!B$2)-1,MONTH(Dat_01!B$2),1)+A121,[3]Indices!$D:$D,1,)</f>
        <v>43584</v>
      </c>
      <c r="C121" s="285">
        <f>VLOOKUP(B121,[3]Indices!$D:$Q,3,)/1000</f>
        <v>140.27391316354652</v>
      </c>
      <c r="D121" s="285">
        <f>VLOOKUP(B121,[3]Indices!$D:$Q,14,)/1000</f>
        <v>128.77123560535</v>
      </c>
      <c r="E121" s="181">
        <f t="shared" si="2"/>
        <v>128.77123560535</v>
      </c>
      <c r="F121" s="209" t="str">
        <f t="shared" si="3"/>
        <v/>
      </c>
    </row>
    <row r="122" spans="1:6">
      <c r="A122">
        <v>119</v>
      </c>
      <c r="B122" s="46">
        <f>VLOOKUP(DATE(YEAR(Dat_01!B$2)-1,MONTH(Dat_01!B$2),1)+A122,[3]Indices!$D:$D,1,)</f>
        <v>43585</v>
      </c>
      <c r="C122" s="285">
        <f>VLOOKUP(B122,[3]Indices!$D:$Q,3,)/1000</f>
        <v>140.00868754754842</v>
      </c>
      <c r="D122" s="285">
        <f>VLOOKUP(B122,[3]Indices!$D:$Q,14,)/1000</f>
        <v>128.77123560535</v>
      </c>
      <c r="E122" s="181">
        <f t="shared" si="2"/>
        <v>128.77123560535</v>
      </c>
      <c r="F122" s="209" t="str">
        <f t="shared" si="3"/>
        <v/>
      </c>
    </row>
    <row r="123" spans="1:6">
      <c r="A123">
        <v>120</v>
      </c>
      <c r="B123" s="46">
        <f>VLOOKUP(DATE(YEAR(Dat_01!B$2)-1,MONTH(Dat_01!B$2),1)+A123,[3]Indices!$D:$D,1,)</f>
        <v>43586</v>
      </c>
      <c r="C123" s="285">
        <f>VLOOKUP(B123,[3]Indices!$D:$Q,3,)/1000</f>
        <v>105.74095903098869</v>
      </c>
      <c r="D123" s="285">
        <f>VLOOKUP(B123,[3]Indices!$D:$Q,14,)/1000</f>
        <v>105.65373260469035</v>
      </c>
      <c r="E123" s="181">
        <f t="shared" si="2"/>
        <v>105.65373260469035</v>
      </c>
      <c r="F123" s="209" t="str">
        <f t="shared" si="3"/>
        <v/>
      </c>
    </row>
    <row r="124" spans="1:6">
      <c r="A124">
        <v>121</v>
      </c>
      <c r="B124" s="46">
        <f>VLOOKUP(DATE(YEAR(Dat_01!B$2)-1,MONTH(Dat_01!B$2),1)+A124,[3]Indices!$D:$D,1,)</f>
        <v>43587</v>
      </c>
      <c r="C124" s="285">
        <f>VLOOKUP(B124,[3]Indices!$D:$Q,3,)/1000</f>
        <v>100.09574057899054</v>
      </c>
      <c r="D124" s="285">
        <f>VLOOKUP(B124,[3]Indices!$D:$Q,14,)/1000</f>
        <v>105.65373260469035</v>
      </c>
      <c r="E124" s="181">
        <f t="shared" si="2"/>
        <v>100.09574057899054</v>
      </c>
      <c r="F124" s="209" t="str">
        <f t="shared" si="3"/>
        <v/>
      </c>
    </row>
    <row r="125" spans="1:6">
      <c r="A125">
        <v>122</v>
      </c>
      <c r="B125" s="46">
        <f>VLOOKUP(DATE(YEAR(Dat_01!B$2)-1,MONTH(Dat_01!B$2),1)+A125,[3]Indices!$D:$D,1,)</f>
        <v>43588</v>
      </c>
      <c r="C125" s="285">
        <f>VLOOKUP(B125,[3]Indices!$D:$Q,3,)/1000</f>
        <v>102.83984928298868</v>
      </c>
      <c r="D125" s="285">
        <f>VLOOKUP(B125,[3]Indices!$D:$Q,14,)/1000</f>
        <v>105.65373260469035</v>
      </c>
      <c r="E125" s="181">
        <f t="shared" si="2"/>
        <v>102.83984928298868</v>
      </c>
      <c r="F125" s="209" t="str">
        <f t="shared" si="3"/>
        <v/>
      </c>
    </row>
    <row r="126" spans="1:6">
      <c r="A126">
        <v>123</v>
      </c>
      <c r="B126" s="46">
        <f>VLOOKUP(DATE(YEAR(Dat_01!B$2)-1,MONTH(Dat_01!B$2),1)+A126,[3]Indices!$D:$D,1,)</f>
        <v>43589</v>
      </c>
      <c r="C126" s="285">
        <f>VLOOKUP(B126,[3]Indices!$D:$Q,3,)/1000</f>
        <v>101.27127545099053</v>
      </c>
      <c r="D126" s="285">
        <f>VLOOKUP(B126,[3]Indices!$D:$Q,14,)/1000</f>
        <v>105.65373260469035</v>
      </c>
      <c r="E126" s="181">
        <f t="shared" si="2"/>
        <v>101.27127545099053</v>
      </c>
      <c r="F126" s="209" t="str">
        <f t="shared" si="3"/>
        <v/>
      </c>
    </row>
    <row r="127" spans="1:6">
      <c r="A127">
        <v>124</v>
      </c>
      <c r="B127" s="46">
        <f>VLOOKUP(DATE(YEAR(Dat_01!B$2)-1,MONTH(Dat_01!B$2),1)+A127,[3]Indices!$D:$D,1,)</f>
        <v>43590</v>
      </c>
      <c r="C127" s="285">
        <f>VLOOKUP(B127,[3]Indices!$D:$Q,3,)/1000</f>
        <v>93.971423794990557</v>
      </c>
      <c r="D127" s="285">
        <f>VLOOKUP(B127,[3]Indices!$D:$Q,14,)/1000</f>
        <v>105.65373260469035</v>
      </c>
      <c r="E127" s="181">
        <f t="shared" si="2"/>
        <v>93.971423794990557</v>
      </c>
      <c r="F127" s="209" t="str">
        <f t="shared" si="3"/>
        <v/>
      </c>
    </row>
    <row r="128" spans="1:6">
      <c r="A128">
        <v>125</v>
      </c>
      <c r="B128" s="46">
        <f>VLOOKUP(DATE(YEAR(Dat_01!B$2)-1,MONTH(Dat_01!B$2),1)+A128,[3]Indices!$D:$D,1,)</f>
        <v>43591</v>
      </c>
      <c r="C128" s="285">
        <f>VLOOKUP(B128,[3]Indices!$D:$Q,3,)/1000</f>
        <v>113.61467043498868</v>
      </c>
      <c r="D128" s="285">
        <f>VLOOKUP(B128,[3]Indices!$D:$Q,14,)/1000</f>
        <v>105.65373260469035</v>
      </c>
      <c r="E128" s="181">
        <f t="shared" si="2"/>
        <v>105.65373260469035</v>
      </c>
      <c r="F128" s="209" t="str">
        <f t="shared" si="3"/>
        <v/>
      </c>
    </row>
    <row r="129" spans="1:7">
      <c r="A129">
        <v>126</v>
      </c>
      <c r="B129" s="46">
        <f>VLOOKUP(DATE(YEAR(Dat_01!B$2)-1,MONTH(Dat_01!B$2),1)+A129,[3]Indices!$D:$D,1,)</f>
        <v>43592</v>
      </c>
      <c r="C129" s="285">
        <f>VLOOKUP(B129,[3]Indices!$D:$Q,3,)/1000</f>
        <v>103.96177035099053</v>
      </c>
      <c r="D129" s="285">
        <f>VLOOKUP(B129,[3]Indices!$D:$Q,14,)/1000</f>
        <v>105.65373260469035</v>
      </c>
      <c r="E129" s="181">
        <f t="shared" si="2"/>
        <v>103.96177035099053</v>
      </c>
      <c r="F129" s="209" t="str">
        <f t="shared" si="3"/>
        <v/>
      </c>
    </row>
    <row r="130" spans="1:7">
      <c r="A130">
        <v>127</v>
      </c>
      <c r="B130" s="46">
        <f>VLOOKUP(DATE(YEAR(Dat_01!B$2)-1,MONTH(Dat_01!B$2),1)+A130,[3]Indices!$D:$D,1,)</f>
        <v>43593</v>
      </c>
      <c r="C130" s="285">
        <f>VLOOKUP(B130,[3]Indices!$D:$Q,3,)/1000</f>
        <v>66.221452729308808</v>
      </c>
      <c r="D130" s="285">
        <f>VLOOKUP(B130,[3]Indices!$D:$Q,14,)/1000</f>
        <v>105.65373260469035</v>
      </c>
      <c r="E130" s="181">
        <f t="shared" si="2"/>
        <v>66.221452729308808</v>
      </c>
      <c r="F130" s="209" t="str">
        <f t="shared" si="3"/>
        <v/>
      </c>
    </row>
    <row r="131" spans="1:7">
      <c r="A131">
        <v>128</v>
      </c>
      <c r="B131" s="46">
        <f>VLOOKUP(DATE(YEAR(Dat_01!B$2)-1,MONTH(Dat_01!B$2),1)+A131,[3]Indices!$D:$D,1,)</f>
        <v>43594</v>
      </c>
      <c r="C131" s="285">
        <f>VLOOKUP(B131,[3]Indices!$D:$Q,3,)/1000</f>
        <v>74.446018409306944</v>
      </c>
      <c r="D131" s="285">
        <f>VLOOKUP(B131,[3]Indices!$D:$Q,14,)/1000</f>
        <v>105.65373260469035</v>
      </c>
      <c r="E131" s="181">
        <f t="shared" si="2"/>
        <v>74.446018409306944</v>
      </c>
      <c r="F131" s="209" t="str">
        <f t="shared" si="3"/>
        <v/>
      </c>
    </row>
    <row r="132" spans="1:7">
      <c r="A132">
        <v>129</v>
      </c>
      <c r="B132" s="46">
        <f>VLOOKUP(DATE(YEAR(Dat_01!B$2)-1,MONTH(Dat_01!B$2),1)+A132,[3]Indices!$D:$D,1,)</f>
        <v>43595</v>
      </c>
      <c r="C132" s="285">
        <f>VLOOKUP(B132,[3]Indices!$D:$Q,3,)/1000</f>
        <v>83.660476461306928</v>
      </c>
      <c r="D132" s="285">
        <f>VLOOKUP(B132,[3]Indices!$D:$Q,14,)/1000</f>
        <v>105.65373260469035</v>
      </c>
      <c r="E132" s="181">
        <f t="shared" ref="E132:E195" si="4">IF(C132&lt;D132,C132,D132)</f>
        <v>83.660476461306928</v>
      </c>
      <c r="F132" s="209" t="str">
        <f t="shared" ref="F132:F195" si="5">IF(DAY(B132)=15,IF(MONTH(B132)=1,"E",IF(MONTH(B132)=2,"F",IF(MONTH(B132)=3,"M",IF(MONTH(B132)=4,"A",IF(MONTH(B132)=5,"M",IF(MONTH(B132)=6,"J",IF(MONTH(B132)=7,"J",IF(MONTH(B132)=8,"A",IF(MONTH(B132)=9,"S",IF(MONTH(B132)=10,"O",IF(MONTH(B132)=11,"N",IF(MONTH(B132)=12,"D","")))))))))))),"")</f>
        <v/>
      </c>
    </row>
    <row r="133" spans="1:7">
      <c r="A133">
        <v>130</v>
      </c>
      <c r="B133" s="46">
        <f>VLOOKUP(DATE(YEAR(Dat_01!B$2)-1,MONTH(Dat_01!B$2),1)+A133,[3]Indices!$D:$D,1,)</f>
        <v>43596</v>
      </c>
      <c r="C133" s="285">
        <f>VLOOKUP(B133,[3]Indices!$D:$Q,3,)/1000</f>
        <v>75.973093089306929</v>
      </c>
      <c r="D133" s="285">
        <f>VLOOKUP(B133,[3]Indices!$D:$Q,14,)/1000</f>
        <v>105.65373260469035</v>
      </c>
      <c r="E133" s="181">
        <f t="shared" si="4"/>
        <v>75.973093089306929</v>
      </c>
      <c r="F133" s="209" t="str">
        <f t="shared" si="5"/>
        <v/>
      </c>
    </row>
    <row r="134" spans="1:7">
      <c r="A134">
        <v>131</v>
      </c>
      <c r="B134" s="46">
        <f>VLOOKUP(DATE(YEAR(Dat_01!B$2)-1,MONTH(Dat_01!B$2),1)+A134,[3]Indices!$D:$D,1,)</f>
        <v>43597</v>
      </c>
      <c r="C134" s="285">
        <f>VLOOKUP(B134,[3]Indices!$D:$Q,3,)/1000</f>
        <v>66.319120533306943</v>
      </c>
      <c r="D134" s="285">
        <f>VLOOKUP(B134,[3]Indices!$D:$Q,14,)/1000</f>
        <v>105.65373260469035</v>
      </c>
      <c r="E134" s="181">
        <f t="shared" si="4"/>
        <v>66.319120533306943</v>
      </c>
      <c r="F134" s="209" t="str">
        <f t="shared" si="5"/>
        <v/>
      </c>
    </row>
    <row r="135" spans="1:7">
      <c r="A135">
        <v>132</v>
      </c>
      <c r="B135" s="46">
        <f>VLOOKUP(DATE(YEAR(Dat_01!B$2)-1,MONTH(Dat_01!B$2),1)+A135,[3]Indices!$D:$D,1,)</f>
        <v>43598</v>
      </c>
      <c r="C135" s="285">
        <f>VLOOKUP(B135,[3]Indices!$D:$Q,3,)/1000</f>
        <v>71.987889609306933</v>
      </c>
      <c r="D135" s="285">
        <f>VLOOKUP(B135,[3]Indices!$D:$Q,14,)/1000</f>
        <v>105.65373260469035</v>
      </c>
      <c r="E135" s="181">
        <f t="shared" si="4"/>
        <v>71.987889609306933</v>
      </c>
      <c r="F135" s="209" t="str">
        <f t="shared" si="5"/>
        <v/>
      </c>
    </row>
    <row r="136" spans="1:7">
      <c r="A136">
        <v>133</v>
      </c>
      <c r="B136" s="46">
        <f>VLOOKUP(DATE(YEAR(Dat_01!B$2)-1,MONTH(Dat_01!B$2),1)+A136,[3]Indices!$D:$D,1,)</f>
        <v>43599</v>
      </c>
      <c r="C136" s="285">
        <f>VLOOKUP(B136,[3]Indices!$D:$Q,3,)/1000</f>
        <v>75.311342213308791</v>
      </c>
      <c r="D136" s="285">
        <f>VLOOKUP(B136,[3]Indices!$D:$Q,14,)/1000</f>
        <v>105.65373260469035</v>
      </c>
      <c r="E136" s="181">
        <f t="shared" si="4"/>
        <v>75.311342213308791</v>
      </c>
      <c r="F136" s="209" t="str">
        <f t="shared" si="5"/>
        <v/>
      </c>
    </row>
    <row r="137" spans="1:7">
      <c r="A137">
        <v>134</v>
      </c>
      <c r="B137" s="46">
        <f>VLOOKUP(DATE(YEAR(Dat_01!B$2)-1,MONTH(Dat_01!B$2),1)+A137,[3]Indices!$D:$D,1,)</f>
        <v>43600</v>
      </c>
      <c r="C137" s="285">
        <f>VLOOKUP(B137,[3]Indices!$D:$Q,3,)/1000</f>
        <v>74.37980817415513</v>
      </c>
      <c r="D137" s="285">
        <f>VLOOKUP(B137,[3]Indices!$D:$Q,14,)/1000</f>
        <v>105.65373260469035</v>
      </c>
      <c r="E137" s="181">
        <f t="shared" si="4"/>
        <v>74.37980817415513</v>
      </c>
      <c r="F137" s="209" t="str">
        <f t="shared" si="5"/>
        <v>M</v>
      </c>
      <c r="G137" s="210">
        <f t="shared" ref="G137" si="6">IF(DAY(B137)=15,D137,"")</f>
        <v>105.65373260469035</v>
      </c>
    </row>
    <row r="138" spans="1:7">
      <c r="A138">
        <v>135</v>
      </c>
      <c r="B138" s="46">
        <f>VLOOKUP(DATE(YEAR(Dat_01!B$2)-1,MONTH(Dat_01!B$2),1)+A138,[3]Indices!$D:$D,1,)</f>
        <v>43601</v>
      </c>
      <c r="C138" s="285">
        <f>VLOOKUP(B138,[3]Indices!$D:$Q,3,)/1000</f>
        <v>68.006816766156987</v>
      </c>
      <c r="D138" s="285">
        <f>VLOOKUP(B138,[3]Indices!$D:$Q,14,)/1000</f>
        <v>105.65373260469035</v>
      </c>
      <c r="E138" s="181">
        <f t="shared" si="4"/>
        <v>68.006816766156987</v>
      </c>
      <c r="F138" s="209" t="str">
        <f t="shared" si="5"/>
        <v/>
      </c>
    </row>
    <row r="139" spans="1:7">
      <c r="A139">
        <v>136</v>
      </c>
      <c r="B139" s="46">
        <f>VLOOKUP(DATE(YEAR(Dat_01!B$2)-1,MONTH(Dat_01!B$2),1)+A139,[3]Indices!$D:$D,1,)</f>
        <v>43602</v>
      </c>
      <c r="C139" s="285">
        <f>VLOOKUP(B139,[3]Indices!$D:$Q,3,)/1000</f>
        <v>65.738982786156996</v>
      </c>
      <c r="D139" s="285">
        <f>VLOOKUP(B139,[3]Indices!$D:$Q,14,)/1000</f>
        <v>105.65373260469035</v>
      </c>
      <c r="E139" s="181">
        <f t="shared" si="4"/>
        <v>65.738982786156996</v>
      </c>
      <c r="F139" s="209" t="str">
        <f t="shared" si="5"/>
        <v/>
      </c>
    </row>
    <row r="140" spans="1:7">
      <c r="A140">
        <v>137</v>
      </c>
      <c r="B140" s="46">
        <f>VLOOKUP(DATE(YEAR(Dat_01!B$2)-1,MONTH(Dat_01!B$2),1)+A140,[3]Indices!$D:$D,1,)</f>
        <v>43603</v>
      </c>
      <c r="C140" s="285">
        <f>VLOOKUP(B140,[3]Indices!$D:$Q,3,)/1000</f>
        <v>64.549248354155139</v>
      </c>
      <c r="D140" s="285">
        <f>VLOOKUP(B140,[3]Indices!$D:$Q,14,)/1000</f>
        <v>105.65373260469035</v>
      </c>
      <c r="E140" s="181">
        <f t="shared" si="4"/>
        <v>64.549248354155139</v>
      </c>
      <c r="F140" s="209" t="str">
        <f t="shared" si="5"/>
        <v/>
      </c>
    </row>
    <row r="141" spans="1:7">
      <c r="A141">
        <v>138</v>
      </c>
      <c r="B141" s="46">
        <f>VLOOKUP(DATE(YEAR(Dat_01!B$2)-1,MONTH(Dat_01!B$2),1)+A141,[3]Indices!$D:$D,1,)</f>
        <v>43604</v>
      </c>
      <c r="C141" s="285">
        <f>VLOOKUP(B141,[3]Indices!$D:$Q,3,)/1000</f>
        <v>60.67698176215886</v>
      </c>
      <c r="D141" s="285">
        <f>VLOOKUP(B141,[3]Indices!$D:$Q,14,)/1000</f>
        <v>105.65373260469035</v>
      </c>
      <c r="E141" s="181">
        <f t="shared" si="4"/>
        <v>60.67698176215886</v>
      </c>
      <c r="F141" s="209" t="str">
        <f t="shared" si="5"/>
        <v/>
      </c>
    </row>
    <row r="142" spans="1:7">
      <c r="A142">
        <v>139</v>
      </c>
      <c r="B142" s="46">
        <f>VLOOKUP(DATE(YEAR(Dat_01!B$2)-1,MONTH(Dat_01!B$2),1)+A142,[3]Indices!$D:$D,1,)</f>
        <v>43605</v>
      </c>
      <c r="C142" s="285">
        <f>VLOOKUP(B142,[3]Indices!$D:$Q,3,)/1000</f>
        <v>72.64989890615513</v>
      </c>
      <c r="D142" s="285">
        <f>VLOOKUP(B142,[3]Indices!$D:$Q,14,)/1000</f>
        <v>105.65373260469035</v>
      </c>
      <c r="E142" s="181">
        <f t="shared" si="4"/>
        <v>72.64989890615513</v>
      </c>
      <c r="F142" s="209" t="str">
        <f t="shared" si="5"/>
        <v/>
      </c>
    </row>
    <row r="143" spans="1:7">
      <c r="A143">
        <v>140</v>
      </c>
      <c r="B143" s="46">
        <f>VLOOKUP(DATE(YEAR(Dat_01!B$2)-1,MONTH(Dat_01!B$2),1)+A143,[3]Indices!$D:$D,1,)</f>
        <v>43606</v>
      </c>
      <c r="C143" s="285">
        <f>VLOOKUP(B143,[3]Indices!$D:$Q,3,)/1000</f>
        <v>76.313361826155131</v>
      </c>
      <c r="D143" s="285">
        <f>VLOOKUP(B143,[3]Indices!$D:$Q,14,)/1000</f>
        <v>105.65373260469035</v>
      </c>
      <c r="E143" s="181">
        <f t="shared" si="4"/>
        <v>76.313361826155131</v>
      </c>
      <c r="F143" s="209" t="str">
        <f t="shared" si="5"/>
        <v/>
      </c>
    </row>
    <row r="144" spans="1:7">
      <c r="A144">
        <v>141</v>
      </c>
      <c r="B144" s="46">
        <f>VLOOKUP(DATE(YEAR(Dat_01!B$2)-1,MONTH(Dat_01!B$2),1)+A144,[3]Indices!$D:$D,1,)</f>
        <v>43607</v>
      </c>
      <c r="C144" s="285">
        <f>VLOOKUP(B144,[3]Indices!$D:$Q,3,)/1000</f>
        <v>66.067444093736299</v>
      </c>
      <c r="D144" s="285">
        <f>VLOOKUP(B144,[3]Indices!$D:$Q,14,)/1000</f>
        <v>105.65373260469035</v>
      </c>
      <c r="E144" s="181">
        <f t="shared" si="4"/>
        <v>66.067444093736299</v>
      </c>
      <c r="F144" s="209" t="str">
        <f t="shared" si="5"/>
        <v/>
      </c>
    </row>
    <row r="145" spans="1:6">
      <c r="A145">
        <v>142</v>
      </c>
      <c r="B145" s="46">
        <f>VLOOKUP(DATE(YEAR(Dat_01!B$2)-1,MONTH(Dat_01!B$2),1)+A145,[3]Indices!$D:$D,1,)</f>
        <v>43608</v>
      </c>
      <c r="C145" s="285">
        <f>VLOOKUP(B145,[3]Indices!$D:$Q,3,)/1000</f>
        <v>60.102267253734432</v>
      </c>
      <c r="D145" s="285">
        <f>VLOOKUP(B145,[3]Indices!$D:$Q,14,)/1000</f>
        <v>105.65373260469035</v>
      </c>
      <c r="E145" s="181">
        <f t="shared" si="4"/>
        <v>60.102267253734432</v>
      </c>
      <c r="F145" s="209" t="str">
        <f t="shared" si="5"/>
        <v/>
      </c>
    </row>
    <row r="146" spans="1:6">
      <c r="A146">
        <v>143</v>
      </c>
      <c r="B146" s="46">
        <f>VLOOKUP(DATE(YEAR(Dat_01!B$2)-1,MONTH(Dat_01!B$2),1)+A146,[3]Indices!$D:$D,1,)</f>
        <v>43609</v>
      </c>
      <c r="C146" s="285">
        <f>VLOOKUP(B146,[3]Indices!$D:$Q,3,)/1000</f>
        <v>59.22299280573629</v>
      </c>
      <c r="D146" s="285">
        <f>VLOOKUP(B146,[3]Indices!$D:$Q,14,)/1000</f>
        <v>105.65373260469035</v>
      </c>
      <c r="E146" s="181">
        <f t="shared" si="4"/>
        <v>59.22299280573629</v>
      </c>
      <c r="F146" s="209" t="str">
        <f t="shared" si="5"/>
        <v/>
      </c>
    </row>
    <row r="147" spans="1:6">
      <c r="A147">
        <v>144</v>
      </c>
      <c r="B147" s="46">
        <f>VLOOKUP(DATE(YEAR(Dat_01!B$2)-1,MONTH(Dat_01!B$2),1)+A147,[3]Indices!$D:$D,1,)</f>
        <v>43610</v>
      </c>
      <c r="C147" s="285">
        <f>VLOOKUP(B147,[3]Indices!$D:$Q,3,)/1000</f>
        <v>57.431285131732572</v>
      </c>
      <c r="D147" s="285">
        <f>VLOOKUP(B147,[3]Indices!$D:$Q,14,)/1000</f>
        <v>105.65373260469035</v>
      </c>
      <c r="E147" s="181">
        <f t="shared" si="4"/>
        <v>57.431285131732572</v>
      </c>
      <c r="F147" s="209" t="str">
        <f t="shared" si="5"/>
        <v/>
      </c>
    </row>
    <row r="148" spans="1:6">
      <c r="A148">
        <v>145</v>
      </c>
      <c r="B148" s="46">
        <f>VLOOKUP(DATE(YEAR(Dat_01!B$2)-1,MONTH(Dat_01!B$2),1)+A148,[3]Indices!$D:$D,1,)</f>
        <v>43611</v>
      </c>
      <c r="C148" s="285">
        <f>VLOOKUP(B148,[3]Indices!$D:$Q,3,)/1000</f>
        <v>54.664174471738157</v>
      </c>
      <c r="D148" s="285">
        <f>VLOOKUP(B148,[3]Indices!$D:$Q,14,)/1000</f>
        <v>105.65373260469035</v>
      </c>
      <c r="E148" s="181">
        <f t="shared" si="4"/>
        <v>54.664174471738157</v>
      </c>
      <c r="F148" s="209" t="str">
        <f t="shared" si="5"/>
        <v/>
      </c>
    </row>
    <row r="149" spans="1:6">
      <c r="A149">
        <v>146</v>
      </c>
      <c r="B149" s="46">
        <f>VLOOKUP(DATE(YEAR(Dat_01!B$2)-1,MONTH(Dat_01!B$2),1)+A149,[3]Indices!$D:$D,1,)</f>
        <v>43612</v>
      </c>
      <c r="C149" s="285">
        <f>VLOOKUP(B149,[3]Indices!$D:$Q,3,)/1000</f>
        <v>58.471831127732571</v>
      </c>
      <c r="D149" s="285">
        <f>VLOOKUP(B149,[3]Indices!$D:$Q,14,)/1000</f>
        <v>105.65373260469035</v>
      </c>
      <c r="E149" s="181">
        <f t="shared" si="4"/>
        <v>58.471831127732571</v>
      </c>
      <c r="F149" s="209" t="str">
        <f t="shared" si="5"/>
        <v/>
      </c>
    </row>
    <row r="150" spans="1:6">
      <c r="A150">
        <v>147</v>
      </c>
      <c r="B150" s="46">
        <f>VLOOKUP(DATE(YEAR(Dat_01!B$2)-1,MONTH(Dat_01!B$2),1)+A150,[3]Indices!$D:$D,1,)</f>
        <v>43613</v>
      </c>
      <c r="C150" s="285">
        <f>VLOOKUP(B150,[3]Indices!$D:$Q,3,)/1000</f>
        <v>53.417569333734434</v>
      </c>
      <c r="D150" s="285">
        <f>VLOOKUP(B150,[3]Indices!$D:$Q,14,)/1000</f>
        <v>105.65373260469035</v>
      </c>
      <c r="E150" s="181">
        <f t="shared" si="4"/>
        <v>53.417569333734434</v>
      </c>
      <c r="F150" s="209" t="str">
        <f t="shared" si="5"/>
        <v/>
      </c>
    </row>
    <row r="151" spans="1:6">
      <c r="A151">
        <v>148</v>
      </c>
      <c r="B151" s="46">
        <f>VLOOKUP(DATE(YEAR(Dat_01!B$2)-1,MONTH(Dat_01!B$2),1)+A151,[3]Indices!$D:$D,1,)</f>
        <v>43614</v>
      </c>
      <c r="C151" s="285">
        <f>VLOOKUP(B151,[3]Indices!$D:$Q,3,)/1000</f>
        <v>47.003361174643345</v>
      </c>
      <c r="D151" s="285">
        <f>VLOOKUP(B151,[3]Indices!$D:$Q,14,)/1000</f>
        <v>105.65373260469035</v>
      </c>
      <c r="E151" s="181">
        <f t="shared" si="4"/>
        <v>47.003361174643345</v>
      </c>
      <c r="F151" s="209" t="str">
        <f t="shared" si="5"/>
        <v/>
      </c>
    </row>
    <row r="152" spans="1:6">
      <c r="A152">
        <v>149</v>
      </c>
      <c r="B152" s="46">
        <f>VLOOKUP(DATE(YEAR(Dat_01!B$2)-1,MONTH(Dat_01!B$2),1)+A152,[3]Indices!$D:$D,1,)</f>
        <v>43615</v>
      </c>
      <c r="C152" s="285">
        <f>VLOOKUP(B152,[3]Indices!$D:$Q,3,)/1000</f>
        <v>47.415259922641482</v>
      </c>
      <c r="D152" s="285">
        <f>VLOOKUP(B152,[3]Indices!$D:$Q,14,)/1000</f>
        <v>105.65373260469035</v>
      </c>
      <c r="E152" s="181">
        <f t="shared" si="4"/>
        <v>47.415259922641482</v>
      </c>
      <c r="F152" s="209" t="str">
        <f t="shared" si="5"/>
        <v/>
      </c>
    </row>
    <row r="153" spans="1:6">
      <c r="A153">
        <v>150</v>
      </c>
      <c r="B153" s="46">
        <f>VLOOKUP(DATE(YEAR(Dat_01!B$2)-1,MONTH(Dat_01!B$2),1)+A153,[3]Indices!$D:$D,1,)</f>
        <v>43616</v>
      </c>
      <c r="C153" s="285">
        <f>VLOOKUP(B153,[3]Indices!$D:$Q,3,)/1000</f>
        <v>54.139165124643348</v>
      </c>
      <c r="D153" s="285">
        <f>VLOOKUP(B153,[3]Indices!$D:$Q,14,)/1000</f>
        <v>105.65373260469035</v>
      </c>
      <c r="E153" s="181">
        <f t="shared" si="4"/>
        <v>54.139165124643348</v>
      </c>
      <c r="F153" s="209" t="str">
        <f t="shared" si="5"/>
        <v/>
      </c>
    </row>
    <row r="154" spans="1:6">
      <c r="A154">
        <v>151</v>
      </c>
      <c r="B154" s="46">
        <f>VLOOKUP(DATE(YEAR(Dat_01!B$2)-1,MONTH(Dat_01!B$2),1)+A154,[3]Indices!$D:$D,1,)</f>
        <v>43617</v>
      </c>
      <c r="C154" s="285">
        <f>VLOOKUP(B154,[3]Indices!$D:$Q,3,)/1000</f>
        <v>46.030866642641485</v>
      </c>
      <c r="D154" s="285">
        <f>VLOOKUP(B154,[3]Indices!$D:$Q,14,)/1000</f>
        <v>65.277965296213353</v>
      </c>
      <c r="E154" s="181">
        <f t="shared" si="4"/>
        <v>46.030866642641485</v>
      </c>
      <c r="F154" s="209" t="str">
        <f t="shared" si="5"/>
        <v/>
      </c>
    </row>
    <row r="155" spans="1:6">
      <c r="A155">
        <v>152</v>
      </c>
      <c r="B155" s="46">
        <f>VLOOKUP(DATE(YEAR(Dat_01!B$2)-1,MONTH(Dat_01!B$2),1)+A155,[3]Indices!$D:$D,1,)</f>
        <v>43618</v>
      </c>
      <c r="C155" s="285">
        <f>VLOOKUP(B155,[3]Indices!$D:$Q,3,)/1000</f>
        <v>41.260838216643343</v>
      </c>
      <c r="D155" s="285">
        <f>VLOOKUP(B155,[3]Indices!$D:$Q,14,)/1000</f>
        <v>65.277965296213353</v>
      </c>
      <c r="E155" s="181">
        <f t="shared" si="4"/>
        <v>41.260838216643343</v>
      </c>
      <c r="F155" s="209" t="str">
        <f t="shared" si="5"/>
        <v/>
      </c>
    </row>
    <row r="156" spans="1:6">
      <c r="A156">
        <v>153</v>
      </c>
      <c r="B156" s="46">
        <f>VLOOKUP(DATE(YEAR(Dat_01!B$2)-1,MONTH(Dat_01!B$2),1)+A156,[3]Indices!$D:$D,1,)</f>
        <v>43619</v>
      </c>
      <c r="C156" s="285">
        <f>VLOOKUP(B156,[3]Indices!$D:$Q,3,)/1000</f>
        <v>49.642918986643345</v>
      </c>
      <c r="D156" s="285">
        <f>VLOOKUP(B156,[3]Indices!$D:$Q,14,)/1000</f>
        <v>65.277965296213353</v>
      </c>
      <c r="E156" s="181">
        <f t="shared" si="4"/>
        <v>49.642918986643345</v>
      </c>
      <c r="F156" s="209" t="str">
        <f t="shared" si="5"/>
        <v/>
      </c>
    </row>
    <row r="157" spans="1:6">
      <c r="A157">
        <v>154</v>
      </c>
      <c r="B157" s="46">
        <f>VLOOKUP(DATE(YEAR(Dat_01!B$2)-1,MONTH(Dat_01!B$2),1)+A157,[3]Indices!$D:$D,1,)</f>
        <v>43620</v>
      </c>
      <c r="C157" s="285">
        <f>VLOOKUP(B157,[3]Indices!$D:$Q,3,)/1000</f>
        <v>42.165727116641477</v>
      </c>
      <c r="D157" s="285">
        <f>VLOOKUP(B157,[3]Indices!$D:$Q,14,)/1000</f>
        <v>65.277965296213353</v>
      </c>
      <c r="E157" s="181">
        <f t="shared" si="4"/>
        <v>42.165727116641477</v>
      </c>
      <c r="F157" s="209" t="str">
        <f t="shared" si="5"/>
        <v/>
      </c>
    </row>
    <row r="158" spans="1:6">
      <c r="A158">
        <v>155</v>
      </c>
      <c r="B158" s="46">
        <f>VLOOKUP(DATE(YEAR(Dat_01!B$2)-1,MONTH(Dat_01!B$2),1)+A158,[3]Indices!$D:$D,1,)</f>
        <v>43621</v>
      </c>
      <c r="C158" s="285">
        <f>VLOOKUP(B158,[3]Indices!$D:$Q,3,)/1000</f>
        <v>44.137358011716373</v>
      </c>
      <c r="D158" s="285">
        <f>VLOOKUP(B158,[3]Indices!$D:$Q,14,)/1000</f>
        <v>65.277965296213353</v>
      </c>
      <c r="E158" s="181">
        <f t="shared" si="4"/>
        <v>44.137358011716373</v>
      </c>
      <c r="F158" s="209" t="str">
        <f t="shared" si="5"/>
        <v/>
      </c>
    </row>
    <row r="159" spans="1:6">
      <c r="A159">
        <v>156</v>
      </c>
      <c r="B159" s="46">
        <f>VLOOKUP(DATE(YEAR(Dat_01!B$2)-1,MONTH(Dat_01!B$2),1)+A159,[3]Indices!$D:$D,1,)</f>
        <v>43622</v>
      </c>
      <c r="C159" s="285">
        <f>VLOOKUP(B159,[3]Indices!$D:$Q,3,)/1000</f>
        <v>41.289462523716381</v>
      </c>
      <c r="D159" s="285">
        <f>VLOOKUP(B159,[3]Indices!$D:$Q,14,)/1000</f>
        <v>65.277965296213353</v>
      </c>
      <c r="E159" s="181">
        <f t="shared" si="4"/>
        <v>41.289462523716381</v>
      </c>
      <c r="F159" s="209" t="str">
        <f t="shared" si="5"/>
        <v/>
      </c>
    </row>
    <row r="160" spans="1:6">
      <c r="A160">
        <v>157</v>
      </c>
      <c r="B160" s="46">
        <f>VLOOKUP(DATE(YEAR(Dat_01!B$2)-1,MONTH(Dat_01!B$2),1)+A160,[3]Indices!$D:$D,1,)</f>
        <v>43623</v>
      </c>
      <c r="C160" s="285">
        <f>VLOOKUP(B160,[3]Indices!$D:$Q,3,)/1000</f>
        <v>46.547876791718238</v>
      </c>
      <c r="D160" s="285">
        <f>VLOOKUP(B160,[3]Indices!$D:$Q,14,)/1000</f>
        <v>65.277965296213353</v>
      </c>
      <c r="E160" s="181">
        <f t="shared" si="4"/>
        <v>46.547876791718238</v>
      </c>
      <c r="F160" s="209" t="str">
        <f t="shared" si="5"/>
        <v/>
      </c>
    </row>
    <row r="161" spans="1:7">
      <c r="A161">
        <v>158</v>
      </c>
      <c r="B161" s="46">
        <f>VLOOKUP(DATE(YEAR(Dat_01!B$2)-1,MONTH(Dat_01!B$2),1)+A161,[3]Indices!$D:$D,1,)</f>
        <v>43624</v>
      </c>
      <c r="C161" s="285">
        <f>VLOOKUP(B161,[3]Indices!$D:$Q,3,)/1000</f>
        <v>36.381198447716379</v>
      </c>
      <c r="D161" s="285">
        <f>VLOOKUP(B161,[3]Indices!$D:$Q,14,)/1000</f>
        <v>65.277965296213353</v>
      </c>
      <c r="E161" s="181">
        <f t="shared" si="4"/>
        <v>36.381198447716379</v>
      </c>
      <c r="F161" s="209" t="str">
        <f t="shared" si="5"/>
        <v/>
      </c>
    </row>
    <row r="162" spans="1:7">
      <c r="A162">
        <v>159</v>
      </c>
      <c r="B162" s="46">
        <f>VLOOKUP(DATE(YEAR(Dat_01!B$2)-1,MONTH(Dat_01!B$2),1)+A162,[3]Indices!$D:$D,1,)</f>
        <v>43625</v>
      </c>
      <c r="C162" s="285">
        <f>VLOOKUP(B162,[3]Indices!$D:$Q,3,)/1000</f>
        <v>36.220912243718239</v>
      </c>
      <c r="D162" s="285">
        <f>VLOOKUP(B162,[3]Indices!$D:$Q,14,)/1000</f>
        <v>65.277965296213353</v>
      </c>
      <c r="E162" s="181">
        <f t="shared" si="4"/>
        <v>36.220912243718239</v>
      </c>
      <c r="F162" s="209" t="str">
        <f t="shared" si="5"/>
        <v/>
      </c>
    </row>
    <row r="163" spans="1:7">
      <c r="A163">
        <v>160</v>
      </c>
      <c r="B163" s="46">
        <f>VLOOKUP(DATE(YEAR(Dat_01!B$2)-1,MONTH(Dat_01!B$2),1)+A163,[3]Indices!$D:$D,1,)</f>
        <v>43626</v>
      </c>
      <c r="C163" s="285">
        <f>VLOOKUP(B163,[3]Indices!$D:$Q,3,)/1000</f>
        <v>34.958879279718239</v>
      </c>
      <c r="D163" s="285">
        <f>VLOOKUP(B163,[3]Indices!$D:$Q,14,)/1000</f>
        <v>65.277965296213353</v>
      </c>
      <c r="E163" s="181">
        <f t="shared" si="4"/>
        <v>34.958879279718239</v>
      </c>
      <c r="F163" s="209" t="str">
        <f t="shared" si="5"/>
        <v/>
      </c>
    </row>
    <row r="164" spans="1:7">
      <c r="A164">
        <v>161</v>
      </c>
      <c r="B164" s="46">
        <f>VLOOKUP(DATE(YEAR(Dat_01!B$2)-1,MONTH(Dat_01!B$2),1)+A164,[3]Indices!$D:$D,1,)</f>
        <v>43627</v>
      </c>
      <c r="C164" s="285">
        <f>VLOOKUP(B164,[3]Indices!$D:$Q,3,)/1000</f>
        <v>40.602532139716381</v>
      </c>
      <c r="D164" s="285">
        <f>VLOOKUP(B164,[3]Indices!$D:$Q,14,)/1000</f>
        <v>65.277965296213353</v>
      </c>
      <c r="E164" s="181">
        <f t="shared" si="4"/>
        <v>40.602532139716381</v>
      </c>
      <c r="F164" s="209" t="str">
        <f t="shared" si="5"/>
        <v/>
      </c>
    </row>
    <row r="165" spans="1:7">
      <c r="A165">
        <v>162</v>
      </c>
      <c r="B165" s="46">
        <f>VLOOKUP(DATE(YEAR(Dat_01!B$2)-1,MONTH(Dat_01!B$2),1)+A165,[3]Indices!$D:$D,1,)</f>
        <v>43628</v>
      </c>
      <c r="C165" s="285">
        <f>VLOOKUP(B165,[3]Indices!$D:$Q,3,)/1000</f>
        <v>39.246824186815594</v>
      </c>
      <c r="D165" s="285">
        <f>VLOOKUP(B165,[3]Indices!$D:$Q,14,)/1000</f>
        <v>65.277965296213353</v>
      </c>
      <c r="E165" s="181">
        <f t="shared" si="4"/>
        <v>39.246824186815594</v>
      </c>
      <c r="F165" s="209" t="str">
        <f t="shared" si="5"/>
        <v/>
      </c>
    </row>
    <row r="166" spans="1:7">
      <c r="A166">
        <v>163</v>
      </c>
      <c r="B166" s="46">
        <f>VLOOKUP(DATE(YEAR(Dat_01!B$2)-1,MONTH(Dat_01!B$2),1)+A166,[3]Indices!$D:$D,1,)</f>
        <v>43629</v>
      </c>
      <c r="C166" s="285">
        <f>VLOOKUP(B166,[3]Indices!$D:$Q,3,)/1000</f>
        <v>28.642151794815597</v>
      </c>
      <c r="D166" s="285">
        <f>VLOOKUP(B166,[3]Indices!$D:$Q,14,)/1000</f>
        <v>65.277965296213353</v>
      </c>
      <c r="E166" s="181">
        <f t="shared" si="4"/>
        <v>28.642151794815597</v>
      </c>
      <c r="F166" s="209" t="str">
        <f t="shared" si="5"/>
        <v/>
      </c>
    </row>
    <row r="167" spans="1:7">
      <c r="A167">
        <v>164</v>
      </c>
      <c r="B167" s="46">
        <f>VLOOKUP(DATE(YEAR(Dat_01!B$2)-1,MONTH(Dat_01!B$2),1)+A167,[3]Indices!$D:$D,1,)</f>
        <v>43630</v>
      </c>
      <c r="C167" s="285">
        <f>VLOOKUP(B167,[3]Indices!$D:$Q,3,)/1000</f>
        <v>32.449437178815593</v>
      </c>
      <c r="D167" s="285">
        <f>VLOOKUP(B167,[3]Indices!$D:$Q,14,)/1000</f>
        <v>65.277965296213353</v>
      </c>
      <c r="E167" s="181">
        <f t="shared" si="4"/>
        <v>32.449437178815593</v>
      </c>
      <c r="F167" s="209" t="str">
        <f t="shared" si="5"/>
        <v/>
      </c>
    </row>
    <row r="168" spans="1:7">
      <c r="A168">
        <v>165</v>
      </c>
      <c r="B168" s="46">
        <f>VLOOKUP(DATE(YEAR(Dat_01!B$2)-1,MONTH(Dat_01!B$2),1)+A168,[3]Indices!$D:$D,1,)</f>
        <v>43631</v>
      </c>
      <c r="C168" s="285">
        <f>VLOOKUP(B168,[3]Indices!$D:$Q,3,)/1000</f>
        <v>29.766949250813735</v>
      </c>
      <c r="D168" s="285">
        <f>VLOOKUP(B168,[3]Indices!$D:$Q,14,)/1000</f>
        <v>65.277965296213353</v>
      </c>
      <c r="E168" s="181">
        <f t="shared" si="4"/>
        <v>29.766949250813735</v>
      </c>
      <c r="F168" s="209" t="str">
        <f t="shared" si="5"/>
        <v>J</v>
      </c>
      <c r="G168" s="210">
        <f>IF(DAY(B168)=15,D168,"")</f>
        <v>65.277965296213353</v>
      </c>
    </row>
    <row r="169" spans="1:7">
      <c r="A169">
        <v>166</v>
      </c>
      <c r="B169" s="46">
        <f>VLOOKUP(DATE(YEAR(Dat_01!B$2)-1,MONTH(Dat_01!B$2),1)+A169,[3]Indices!$D:$D,1,)</f>
        <v>43632</v>
      </c>
      <c r="C169" s="285">
        <f>VLOOKUP(B169,[3]Indices!$D:$Q,3,)/1000</f>
        <v>32.916627950815595</v>
      </c>
      <c r="D169" s="285">
        <f>VLOOKUP(B169,[3]Indices!$D:$Q,14,)/1000</f>
        <v>65.277965296213353</v>
      </c>
      <c r="E169" s="181">
        <f t="shared" si="4"/>
        <v>32.916627950815595</v>
      </c>
      <c r="F169" s="209" t="str">
        <f t="shared" si="5"/>
        <v/>
      </c>
    </row>
    <row r="170" spans="1:7">
      <c r="A170">
        <v>167</v>
      </c>
      <c r="B170" s="46">
        <f>VLOOKUP(DATE(YEAR(Dat_01!B$2)-1,MONTH(Dat_01!B$2),1)+A170,[3]Indices!$D:$D,1,)</f>
        <v>43633</v>
      </c>
      <c r="C170" s="285">
        <f>VLOOKUP(B170,[3]Indices!$D:$Q,3,)/1000</f>
        <v>39.099709578817453</v>
      </c>
      <c r="D170" s="285">
        <f>VLOOKUP(B170,[3]Indices!$D:$Q,14,)/1000</f>
        <v>65.277965296213353</v>
      </c>
      <c r="E170" s="181">
        <f t="shared" si="4"/>
        <v>39.099709578817453</v>
      </c>
      <c r="F170" s="209" t="str">
        <f t="shared" si="5"/>
        <v/>
      </c>
    </row>
    <row r="171" spans="1:7">
      <c r="A171">
        <v>168</v>
      </c>
      <c r="B171" s="46">
        <f>VLOOKUP(DATE(YEAR(Dat_01!B$2)-1,MONTH(Dat_01!B$2),1)+A171,[3]Indices!$D:$D,1,)</f>
        <v>43634</v>
      </c>
      <c r="C171" s="285">
        <f>VLOOKUP(B171,[3]Indices!$D:$Q,3,)/1000</f>
        <v>30.571841338813734</v>
      </c>
      <c r="D171" s="285">
        <f>VLOOKUP(B171,[3]Indices!$D:$Q,14,)/1000</f>
        <v>65.277965296213353</v>
      </c>
      <c r="E171" s="181">
        <f t="shared" si="4"/>
        <v>30.571841338813734</v>
      </c>
      <c r="F171" s="209" t="str">
        <f t="shared" si="5"/>
        <v/>
      </c>
    </row>
    <row r="172" spans="1:7">
      <c r="A172">
        <v>169</v>
      </c>
      <c r="B172" s="46">
        <f>VLOOKUP(DATE(YEAR(Dat_01!B$2)-1,MONTH(Dat_01!B$2),1)+A172,[3]Indices!$D:$D,1,)</f>
        <v>43635</v>
      </c>
      <c r="C172" s="285">
        <f>VLOOKUP(B172,[3]Indices!$D:$Q,3,)/1000</f>
        <v>41.691236397653192</v>
      </c>
      <c r="D172" s="285">
        <f>VLOOKUP(B172,[3]Indices!$D:$Q,14,)/1000</f>
        <v>65.277965296213353</v>
      </c>
      <c r="E172" s="181">
        <f t="shared" si="4"/>
        <v>41.691236397653192</v>
      </c>
      <c r="F172" s="209" t="str">
        <f t="shared" si="5"/>
        <v/>
      </c>
    </row>
    <row r="173" spans="1:7">
      <c r="A173">
        <v>170</v>
      </c>
      <c r="B173" s="46">
        <f>VLOOKUP(DATE(YEAR(Dat_01!B$2)-1,MONTH(Dat_01!B$2),1)+A173,[3]Indices!$D:$D,1,)</f>
        <v>43636</v>
      </c>
      <c r="C173" s="285">
        <f>VLOOKUP(B173,[3]Indices!$D:$Q,3,)/1000</f>
        <v>34.646901205653194</v>
      </c>
      <c r="D173" s="285">
        <f>VLOOKUP(B173,[3]Indices!$D:$Q,14,)/1000</f>
        <v>65.277965296213353</v>
      </c>
      <c r="E173" s="181">
        <f t="shared" si="4"/>
        <v>34.646901205653194</v>
      </c>
      <c r="F173" s="209" t="str">
        <f t="shared" si="5"/>
        <v/>
      </c>
    </row>
    <row r="174" spans="1:7">
      <c r="A174">
        <v>171</v>
      </c>
      <c r="B174" s="46">
        <f>VLOOKUP(DATE(YEAR(Dat_01!B$2)-1,MONTH(Dat_01!B$2),1)+A174,[3]Indices!$D:$D,1,)</f>
        <v>43637</v>
      </c>
      <c r="C174" s="285">
        <f>VLOOKUP(B174,[3]Indices!$D:$Q,3,)/1000</f>
        <v>40.428434057653199</v>
      </c>
      <c r="D174" s="285">
        <f>VLOOKUP(B174,[3]Indices!$D:$Q,14,)/1000</f>
        <v>65.277965296213353</v>
      </c>
      <c r="E174" s="181">
        <f t="shared" si="4"/>
        <v>40.428434057653199</v>
      </c>
      <c r="F174" s="209" t="str">
        <f t="shared" si="5"/>
        <v/>
      </c>
    </row>
    <row r="175" spans="1:7">
      <c r="A175">
        <v>172</v>
      </c>
      <c r="B175" s="46">
        <f>VLOOKUP(DATE(YEAR(Dat_01!B$2)-1,MONTH(Dat_01!B$2),1)+A175,[3]Indices!$D:$D,1,)</f>
        <v>43638</v>
      </c>
      <c r="C175" s="285">
        <f>VLOOKUP(B175,[3]Indices!$D:$Q,3,)/1000</f>
        <v>28.841690745655061</v>
      </c>
      <c r="D175" s="285">
        <f>VLOOKUP(B175,[3]Indices!$D:$Q,14,)/1000</f>
        <v>65.277965296213353</v>
      </c>
      <c r="E175" s="181">
        <f t="shared" si="4"/>
        <v>28.841690745655061</v>
      </c>
      <c r="F175" s="209" t="str">
        <f t="shared" si="5"/>
        <v/>
      </c>
    </row>
    <row r="176" spans="1:7">
      <c r="A176">
        <v>173</v>
      </c>
      <c r="B176" s="46">
        <f>VLOOKUP(DATE(YEAR(Dat_01!B$2)-1,MONTH(Dat_01!B$2),1)+A176,[3]Indices!$D:$D,1,)</f>
        <v>43639</v>
      </c>
      <c r="C176" s="285">
        <f>VLOOKUP(B176,[3]Indices!$D:$Q,3,)/1000</f>
        <v>27.14175294765133</v>
      </c>
      <c r="D176" s="285">
        <f>VLOOKUP(B176,[3]Indices!$D:$Q,14,)/1000</f>
        <v>65.277965296213353</v>
      </c>
      <c r="E176" s="181">
        <f t="shared" si="4"/>
        <v>27.14175294765133</v>
      </c>
      <c r="F176" s="209" t="str">
        <f t="shared" si="5"/>
        <v/>
      </c>
    </row>
    <row r="177" spans="1:6">
      <c r="A177">
        <v>174</v>
      </c>
      <c r="B177" s="46">
        <f>VLOOKUP(DATE(YEAR(Dat_01!B$2)-1,MONTH(Dat_01!B$2),1)+A177,[3]Indices!$D:$D,1,)</f>
        <v>43640</v>
      </c>
      <c r="C177" s="285">
        <f>VLOOKUP(B177,[3]Indices!$D:$Q,3,)/1000</f>
        <v>32.885672653653195</v>
      </c>
      <c r="D177" s="285">
        <f>VLOOKUP(B177,[3]Indices!$D:$Q,14,)/1000</f>
        <v>65.277965296213353</v>
      </c>
      <c r="E177" s="181">
        <f t="shared" si="4"/>
        <v>32.885672653653195</v>
      </c>
      <c r="F177" s="209" t="str">
        <f t="shared" si="5"/>
        <v/>
      </c>
    </row>
    <row r="178" spans="1:6">
      <c r="A178">
        <v>175</v>
      </c>
      <c r="B178" s="46">
        <f>VLOOKUP(DATE(YEAR(Dat_01!B$2)-1,MONTH(Dat_01!B$2),1)+A178,[3]Indices!$D:$D,1,)</f>
        <v>43641</v>
      </c>
      <c r="C178" s="285">
        <f>VLOOKUP(B178,[3]Indices!$D:$Q,3,)/1000</f>
        <v>46.071194117655061</v>
      </c>
      <c r="D178" s="285">
        <f>VLOOKUP(B178,[3]Indices!$D:$Q,14,)/1000</f>
        <v>65.277965296213353</v>
      </c>
      <c r="E178" s="181">
        <f t="shared" si="4"/>
        <v>46.071194117655061</v>
      </c>
      <c r="F178" s="209" t="str">
        <f t="shared" si="5"/>
        <v/>
      </c>
    </row>
    <row r="179" spans="1:6">
      <c r="A179">
        <v>176</v>
      </c>
      <c r="B179" s="46">
        <f>VLOOKUP(DATE(YEAR(Dat_01!B$2)-1,MONTH(Dat_01!B$2),1)+A179,[3]Indices!$D:$D,1,)</f>
        <v>43642</v>
      </c>
      <c r="C179" s="285">
        <f>VLOOKUP(B179,[3]Indices!$D:$Q,3,)/1000</f>
        <v>29.630021615292456</v>
      </c>
      <c r="D179" s="285">
        <f>VLOOKUP(B179,[3]Indices!$D:$Q,14,)/1000</f>
        <v>65.277965296213353</v>
      </c>
      <c r="E179" s="181">
        <f t="shared" si="4"/>
        <v>29.630021615292456</v>
      </c>
      <c r="F179" s="209" t="str">
        <f t="shared" si="5"/>
        <v/>
      </c>
    </row>
    <row r="180" spans="1:6">
      <c r="A180">
        <v>177</v>
      </c>
      <c r="B180" s="46">
        <f>VLOOKUP(DATE(YEAR(Dat_01!B$2)-1,MONTH(Dat_01!B$2),1)+A180,[3]Indices!$D:$D,1,)</f>
        <v>43643</v>
      </c>
      <c r="C180" s="285">
        <f>VLOOKUP(B180,[3]Indices!$D:$Q,3,)/1000</f>
        <v>25.563808355296175</v>
      </c>
      <c r="D180" s="285">
        <f>VLOOKUP(B180,[3]Indices!$D:$Q,14,)/1000</f>
        <v>65.277965296213353</v>
      </c>
      <c r="E180" s="181">
        <f t="shared" si="4"/>
        <v>25.563808355296175</v>
      </c>
      <c r="F180" s="209" t="str">
        <f t="shared" si="5"/>
        <v/>
      </c>
    </row>
    <row r="181" spans="1:6">
      <c r="A181">
        <v>178</v>
      </c>
      <c r="B181" s="46">
        <f>VLOOKUP(DATE(YEAR(Dat_01!B$2)-1,MONTH(Dat_01!B$2),1)+A181,[3]Indices!$D:$D,1,)</f>
        <v>43644</v>
      </c>
      <c r="C181" s="285">
        <f>VLOOKUP(B181,[3]Indices!$D:$Q,3,)/1000</f>
        <v>35.391128383292454</v>
      </c>
      <c r="D181" s="285">
        <f>VLOOKUP(B181,[3]Indices!$D:$Q,14,)/1000</f>
        <v>65.277965296213353</v>
      </c>
      <c r="E181" s="181">
        <f t="shared" si="4"/>
        <v>35.391128383292454</v>
      </c>
      <c r="F181" s="209" t="str">
        <f t="shared" si="5"/>
        <v/>
      </c>
    </row>
    <row r="182" spans="1:6">
      <c r="A182">
        <v>179</v>
      </c>
      <c r="B182" s="46">
        <f>VLOOKUP(DATE(YEAR(Dat_01!B$2)-1,MONTH(Dat_01!B$2),1)+A182,[3]Indices!$D:$D,1,)</f>
        <v>43645</v>
      </c>
      <c r="C182" s="285">
        <f>VLOOKUP(B182,[3]Indices!$D:$Q,3,)/1000</f>
        <v>19.282172891294316</v>
      </c>
      <c r="D182" s="285">
        <f>VLOOKUP(B182,[3]Indices!$D:$Q,14,)/1000</f>
        <v>65.277965296213353</v>
      </c>
      <c r="E182" s="181">
        <f t="shared" si="4"/>
        <v>19.282172891294316</v>
      </c>
      <c r="F182" s="209" t="str">
        <f t="shared" si="5"/>
        <v/>
      </c>
    </row>
    <row r="183" spans="1:6">
      <c r="A183">
        <v>180</v>
      </c>
      <c r="B183" s="46">
        <f>VLOOKUP(DATE(YEAR(Dat_01!B$2)-1,MONTH(Dat_01!B$2),1)+A183,[3]Indices!$D:$D,1,)</f>
        <v>43646</v>
      </c>
      <c r="C183" s="285">
        <f>VLOOKUP(B183,[3]Indices!$D:$Q,3,)/1000</f>
        <v>18.156129819294314</v>
      </c>
      <c r="D183" s="285">
        <f>VLOOKUP(B183,[3]Indices!$D:$Q,14,)/1000</f>
        <v>65.277965296213353</v>
      </c>
      <c r="E183" s="181">
        <f t="shared" si="4"/>
        <v>18.156129819294314</v>
      </c>
      <c r="F183" s="209" t="str">
        <f t="shared" si="5"/>
        <v/>
      </c>
    </row>
    <row r="184" spans="1:6">
      <c r="A184">
        <v>181</v>
      </c>
      <c r="B184" s="46">
        <f>VLOOKUP(DATE(YEAR(Dat_01!B$2)-1,MONTH(Dat_01!B$2),1)+A184,[3]Indices!$D:$D,1,)</f>
        <v>43647</v>
      </c>
      <c r="C184" s="285">
        <f>VLOOKUP(B184,[3]Indices!$D:$Q,3,)/1000</f>
        <v>29.004554399294314</v>
      </c>
      <c r="D184" s="285">
        <f>VLOOKUP(B184,[3]Indices!$D:$Q,14,)/1000</f>
        <v>28.803266986435492</v>
      </c>
      <c r="E184" s="181">
        <f t="shared" si="4"/>
        <v>28.803266986435492</v>
      </c>
      <c r="F184" s="209" t="str">
        <f t="shared" si="5"/>
        <v/>
      </c>
    </row>
    <row r="185" spans="1:6">
      <c r="A185">
        <v>182</v>
      </c>
      <c r="B185" s="46">
        <f>VLOOKUP(DATE(YEAR(Dat_01!B$2)-1,MONTH(Dat_01!B$2),1)+A185,[3]Indices!$D:$D,1,)</f>
        <v>43648</v>
      </c>
      <c r="C185" s="285">
        <f>VLOOKUP(B185,[3]Indices!$D:$Q,3,)/1000</f>
        <v>23.819633133292452</v>
      </c>
      <c r="D185" s="285">
        <f>VLOOKUP(B185,[3]Indices!$D:$Q,14,)/1000</f>
        <v>28.803266986435492</v>
      </c>
      <c r="E185" s="181">
        <f t="shared" si="4"/>
        <v>23.819633133292452</v>
      </c>
      <c r="F185" s="209" t="str">
        <f t="shared" si="5"/>
        <v/>
      </c>
    </row>
    <row r="186" spans="1:6">
      <c r="A186">
        <v>183</v>
      </c>
      <c r="B186" s="46">
        <f>VLOOKUP(DATE(YEAR(Dat_01!B$2)-1,MONTH(Dat_01!B$2),1)+A186,[3]Indices!$D:$D,1,)</f>
        <v>43649</v>
      </c>
      <c r="C186" s="285">
        <f>VLOOKUP(B186,[3]Indices!$D:$Q,3,)/1000</f>
        <v>24.155151294324533</v>
      </c>
      <c r="D186" s="285">
        <f>VLOOKUP(B186,[3]Indices!$D:$Q,14,)/1000</f>
        <v>28.803266986435492</v>
      </c>
      <c r="E186" s="181">
        <f t="shared" si="4"/>
        <v>24.155151294324533</v>
      </c>
      <c r="F186" s="209" t="str">
        <f t="shared" si="5"/>
        <v/>
      </c>
    </row>
    <row r="187" spans="1:6">
      <c r="A187">
        <v>184</v>
      </c>
      <c r="B187" s="46">
        <f>VLOOKUP(DATE(YEAR(Dat_01!B$2)-1,MONTH(Dat_01!B$2),1)+A187,[3]Indices!$D:$D,1,)</f>
        <v>43650</v>
      </c>
      <c r="C187" s="285">
        <f>VLOOKUP(B187,[3]Indices!$D:$Q,3,)/1000</f>
        <v>24.502741548322664</v>
      </c>
      <c r="D187" s="285">
        <f>VLOOKUP(B187,[3]Indices!$D:$Q,14,)/1000</f>
        <v>28.803266986435492</v>
      </c>
      <c r="E187" s="181">
        <f t="shared" si="4"/>
        <v>24.502741548322664</v>
      </c>
      <c r="F187" s="209" t="str">
        <f t="shared" si="5"/>
        <v/>
      </c>
    </row>
    <row r="188" spans="1:6">
      <c r="A188">
        <v>185</v>
      </c>
      <c r="B188" s="46">
        <f>VLOOKUP(DATE(YEAR(Dat_01!B$2)-1,MONTH(Dat_01!B$2),1)+A188,[3]Indices!$D:$D,1,)</f>
        <v>43651</v>
      </c>
      <c r="C188" s="285">
        <f>VLOOKUP(B188,[3]Indices!$D:$Q,3,)/1000</f>
        <v>40.249711306324535</v>
      </c>
      <c r="D188" s="285">
        <f>VLOOKUP(B188,[3]Indices!$D:$Q,14,)/1000</f>
        <v>28.803266986435492</v>
      </c>
      <c r="E188" s="181">
        <f t="shared" si="4"/>
        <v>28.803266986435492</v>
      </c>
      <c r="F188" s="209" t="str">
        <f t="shared" si="5"/>
        <v/>
      </c>
    </row>
    <row r="189" spans="1:6">
      <c r="A189">
        <v>186</v>
      </c>
      <c r="B189" s="46">
        <f>VLOOKUP(DATE(YEAR(Dat_01!B$2)-1,MONTH(Dat_01!B$2),1)+A189,[3]Indices!$D:$D,1,)</f>
        <v>43652</v>
      </c>
      <c r="C189" s="285">
        <f>VLOOKUP(B189,[3]Indices!$D:$Q,3,)/1000</f>
        <v>13.159823920322669</v>
      </c>
      <c r="D189" s="285">
        <f>VLOOKUP(B189,[3]Indices!$D:$Q,14,)/1000</f>
        <v>28.803266986435492</v>
      </c>
      <c r="E189" s="181">
        <f t="shared" si="4"/>
        <v>13.159823920322669</v>
      </c>
      <c r="F189" s="209" t="str">
        <f t="shared" si="5"/>
        <v/>
      </c>
    </row>
    <row r="190" spans="1:6">
      <c r="A190">
        <v>187</v>
      </c>
      <c r="B190" s="46">
        <f>VLOOKUP(DATE(YEAR(Dat_01!B$2)-1,MONTH(Dat_01!B$2),1)+A190,[3]Indices!$D:$D,1,)</f>
        <v>43653</v>
      </c>
      <c r="C190" s="285">
        <f>VLOOKUP(B190,[3]Indices!$D:$Q,3,)/1000</f>
        <v>7.1812377363226698</v>
      </c>
      <c r="D190" s="285">
        <f>VLOOKUP(B190,[3]Indices!$D:$Q,14,)/1000</f>
        <v>28.803266986435492</v>
      </c>
      <c r="E190" s="181">
        <f t="shared" si="4"/>
        <v>7.1812377363226698</v>
      </c>
      <c r="F190" s="209" t="str">
        <f t="shared" si="5"/>
        <v/>
      </c>
    </row>
    <row r="191" spans="1:6">
      <c r="A191">
        <v>188</v>
      </c>
      <c r="B191" s="46">
        <f>VLOOKUP(DATE(YEAR(Dat_01!B$2)-1,MONTH(Dat_01!B$2),1)+A191,[3]Indices!$D:$D,1,)</f>
        <v>43654</v>
      </c>
      <c r="C191" s="285">
        <f>VLOOKUP(B191,[3]Indices!$D:$Q,3,)/1000</f>
        <v>8.1185563823245328</v>
      </c>
      <c r="D191" s="285">
        <f>VLOOKUP(B191,[3]Indices!$D:$Q,14,)/1000</f>
        <v>28.803266986435492</v>
      </c>
      <c r="E191" s="181">
        <f t="shared" si="4"/>
        <v>8.1185563823245328</v>
      </c>
      <c r="F191" s="209" t="str">
        <f t="shared" si="5"/>
        <v/>
      </c>
    </row>
    <row r="192" spans="1:6">
      <c r="A192">
        <v>189</v>
      </c>
      <c r="B192" s="46">
        <f>VLOOKUP(DATE(YEAR(Dat_01!B$2)-1,MONTH(Dat_01!B$2),1)+A192,[3]Indices!$D:$D,1,)</f>
        <v>43655</v>
      </c>
      <c r="C192" s="285">
        <f>VLOOKUP(B192,[3]Indices!$D:$Q,3,)/1000</f>
        <v>10.871763208322664</v>
      </c>
      <c r="D192" s="285">
        <f>VLOOKUP(B192,[3]Indices!$D:$Q,14,)/1000</f>
        <v>28.803266986435492</v>
      </c>
      <c r="E192" s="181">
        <f t="shared" si="4"/>
        <v>10.871763208322664</v>
      </c>
      <c r="F192" s="209" t="str">
        <f t="shared" si="5"/>
        <v/>
      </c>
    </row>
    <row r="193" spans="1:7">
      <c r="A193">
        <v>190</v>
      </c>
      <c r="B193" s="46">
        <f>VLOOKUP(DATE(YEAR(Dat_01!B$2)-1,MONTH(Dat_01!B$2),1)+A193,[3]Indices!$D:$D,1,)</f>
        <v>43656</v>
      </c>
      <c r="C193" s="285">
        <f>VLOOKUP(B193,[3]Indices!$D:$Q,3,)/1000</f>
        <v>20.648786620394116</v>
      </c>
      <c r="D193" s="285">
        <f>VLOOKUP(B193,[3]Indices!$D:$Q,14,)/1000</f>
        <v>28.803266986435492</v>
      </c>
      <c r="E193" s="181">
        <f t="shared" si="4"/>
        <v>20.648786620394116</v>
      </c>
      <c r="F193" s="209" t="str">
        <f t="shared" si="5"/>
        <v/>
      </c>
    </row>
    <row r="194" spans="1:7">
      <c r="A194">
        <v>191</v>
      </c>
      <c r="B194" s="46">
        <f>VLOOKUP(DATE(YEAR(Dat_01!B$2)-1,MONTH(Dat_01!B$2),1)+A194,[3]Indices!$D:$D,1,)</f>
        <v>43657</v>
      </c>
      <c r="C194" s="285">
        <f>VLOOKUP(B194,[3]Indices!$D:$Q,3,)/1000</f>
        <v>33.778294168395973</v>
      </c>
      <c r="D194" s="285">
        <f>VLOOKUP(B194,[3]Indices!$D:$Q,14,)/1000</f>
        <v>28.803266986435492</v>
      </c>
      <c r="E194" s="181">
        <f t="shared" si="4"/>
        <v>28.803266986435492</v>
      </c>
      <c r="F194" s="209" t="str">
        <f t="shared" si="5"/>
        <v/>
      </c>
    </row>
    <row r="195" spans="1:7">
      <c r="A195">
        <v>192</v>
      </c>
      <c r="B195" s="46">
        <f>VLOOKUP(DATE(YEAR(Dat_01!B$2)-1,MONTH(Dat_01!B$2),1)+A195,[3]Indices!$D:$D,1,)</f>
        <v>43658</v>
      </c>
      <c r="C195" s="285">
        <f>VLOOKUP(B195,[3]Indices!$D:$Q,3,)/1000</f>
        <v>47.432186778394112</v>
      </c>
      <c r="D195" s="285">
        <f>VLOOKUP(B195,[3]Indices!$D:$Q,14,)/1000</f>
        <v>28.803266986435492</v>
      </c>
      <c r="E195" s="181">
        <f t="shared" si="4"/>
        <v>28.803266986435492</v>
      </c>
      <c r="F195" s="209" t="str">
        <f t="shared" si="5"/>
        <v/>
      </c>
    </row>
    <row r="196" spans="1:7">
      <c r="A196">
        <v>193</v>
      </c>
      <c r="B196" s="46">
        <f>VLOOKUP(DATE(YEAR(Dat_01!B$2)-1,MONTH(Dat_01!B$2),1)+A196,[3]Indices!$D:$D,1,)</f>
        <v>43659</v>
      </c>
      <c r="C196" s="285">
        <f>VLOOKUP(B196,[3]Indices!$D:$Q,3,)/1000</f>
        <v>12.599754404394115</v>
      </c>
      <c r="D196" s="285">
        <f>VLOOKUP(B196,[3]Indices!$D:$Q,14,)/1000</f>
        <v>28.803266986435492</v>
      </c>
      <c r="E196" s="181">
        <f t="shared" ref="E196:E259" si="7">IF(C196&lt;D196,C196,D196)</f>
        <v>12.599754404394115</v>
      </c>
      <c r="F196" s="209" t="str">
        <f t="shared" ref="F196:F259" si="8">IF(DAY(B196)=15,IF(MONTH(B196)=1,"E",IF(MONTH(B196)=2,"F",IF(MONTH(B196)=3,"M",IF(MONTH(B196)=4,"A",IF(MONTH(B196)=5,"M",IF(MONTH(B196)=6,"J",IF(MONTH(B196)=7,"J",IF(MONTH(B196)=8,"A",IF(MONTH(B196)=9,"S",IF(MONTH(B196)=10,"O",IF(MONTH(B196)=11,"N",IF(MONTH(B196)=12,"D","")))))))))))),"")</f>
        <v/>
      </c>
    </row>
    <row r="197" spans="1:7">
      <c r="A197">
        <v>194</v>
      </c>
      <c r="B197" s="46">
        <f>VLOOKUP(DATE(YEAR(Dat_01!B$2)-1,MONTH(Dat_01!B$2),1)+A197,[3]Indices!$D:$D,1,)</f>
        <v>43660</v>
      </c>
      <c r="C197" s="285">
        <f>VLOOKUP(B197,[3]Indices!$D:$Q,3,)/1000</f>
        <v>5.0360476023959784</v>
      </c>
      <c r="D197" s="285">
        <f>VLOOKUP(B197,[3]Indices!$D:$Q,14,)/1000</f>
        <v>28.803266986435492</v>
      </c>
      <c r="E197" s="181">
        <f t="shared" si="7"/>
        <v>5.0360476023959784</v>
      </c>
      <c r="F197" s="209" t="str">
        <f t="shared" si="8"/>
        <v/>
      </c>
    </row>
    <row r="198" spans="1:7">
      <c r="A198">
        <v>195</v>
      </c>
      <c r="B198" s="46">
        <f>VLOOKUP(DATE(YEAR(Dat_01!B$2)-1,MONTH(Dat_01!B$2),1)+A198,[3]Indices!$D:$D,1,)</f>
        <v>43661</v>
      </c>
      <c r="C198" s="285">
        <f>VLOOKUP(B198,[3]Indices!$D:$Q,3,)/1000</f>
        <v>21.666046580394113</v>
      </c>
      <c r="D198" s="285">
        <f>VLOOKUP(B198,[3]Indices!$D:$Q,14,)/1000</f>
        <v>28.803266986435492</v>
      </c>
      <c r="E198" s="181">
        <f t="shared" si="7"/>
        <v>21.666046580394113</v>
      </c>
      <c r="F198" s="209" t="str">
        <f t="shared" si="8"/>
        <v>J</v>
      </c>
      <c r="G198" s="210">
        <f t="shared" ref="G198" si="9">IF(DAY(B198)=15,D198,"")</f>
        <v>28.803266986435492</v>
      </c>
    </row>
    <row r="199" spans="1:7">
      <c r="A199">
        <v>196</v>
      </c>
      <c r="B199" s="46">
        <f>VLOOKUP(DATE(YEAR(Dat_01!B$2)-1,MONTH(Dat_01!B$2),1)+A199,[3]Indices!$D:$D,1,)</f>
        <v>43662</v>
      </c>
      <c r="C199" s="285">
        <f>VLOOKUP(B199,[3]Indices!$D:$Q,3,)/1000</f>
        <v>17.970372188394112</v>
      </c>
      <c r="D199" s="285">
        <f>VLOOKUP(B199,[3]Indices!$D:$Q,14,)/1000</f>
        <v>28.803266986435492</v>
      </c>
      <c r="E199" s="181">
        <f t="shared" si="7"/>
        <v>17.970372188394112</v>
      </c>
      <c r="F199" s="209" t="str">
        <f t="shared" si="8"/>
        <v/>
      </c>
    </row>
    <row r="200" spans="1:7">
      <c r="A200">
        <v>197</v>
      </c>
      <c r="B200" s="46">
        <f>VLOOKUP(DATE(YEAR(Dat_01!B$2)-1,MONTH(Dat_01!B$2),1)+A200,[3]Indices!$D:$D,1,)</f>
        <v>43663</v>
      </c>
      <c r="C200" s="285">
        <f>VLOOKUP(B200,[3]Indices!$D:$Q,3,)/1000</f>
        <v>11.188179630132851</v>
      </c>
      <c r="D200" s="285">
        <f>VLOOKUP(B200,[3]Indices!$D:$Q,14,)/1000</f>
        <v>28.803266986435492</v>
      </c>
      <c r="E200" s="181">
        <f t="shared" si="7"/>
        <v>11.188179630132851</v>
      </c>
      <c r="F200" s="209" t="str">
        <f t="shared" si="8"/>
        <v/>
      </c>
    </row>
    <row r="201" spans="1:7">
      <c r="A201">
        <v>198</v>
      </c>
      <c r="B201" s="46">
        <f>VLOOKUP(DATE(YEAR(Dat_01!B$2)-1,MONTH(Dat_01!B$2),1)+A201,[3]Indices!$D:$D,1,)</f>
        <v>43664</v>
      </c>
      <c r="C201" s="285">
        <f>VLOOKUP(B201,[3]Indices!$D:$Q,3,)/1000</f>
        <v>7.9384117181347102</v>
      </c>
      <c r="D201" s="285">
        <f>VLOOKUP(B201,[3]Indices!$D:$Q,14,)/1000</f>
        <v>28.803266986435492</v>
      </c>
      <c r="E201" s="181">
        <f t="shared" si="7"/>
        <v>7.9384117181347102</v>
      </c>
      <c r="F201" s="209" t="str">
        <f t="shared" si="8"/>
        <v/>
      </c>
    </row>
    <row r="202" spans="1:7">
      <c r="A202">
        <v>199</v>
      </c>
      <c r="B202" s="46">
        <f>VLOOKUP(DATE(YEAR(Dat_01!B$2)-1,MONTH(Dat_01!B$2),1)+A202,[3]Indices!$D:$D,1,)</f>
        <v>43665</v>
      </c>
      <c r="C202" s="285">
        <f>VLOOKUP(B202,[3]Indices!$D:$Q,3,)/1000</f>
        <v>9.7740342381328524</v>
      </c>
      <c r="D202" s="285">
        <f>VLOOKUP(B202,[3]Indices!$D:$Q,14,)/1000</f>
        <v>28.803266986435492</v>
      </c>
      <c r="E202" s="181">
        <f t="shared" si="7"/>
        <v>9.7740342381328524</v>
      </c>
      <c r="F202" s="209" t="str">
        <f t="shared" si="8"/>
        <v/>
      </c>
    </row>
    <row r="203" spans="1:7">
      <c r="A203">
        <v>200</v>
      </c>
      <c r="B203" s="46">
        <f>VLOOKUP(DATE(YEAR(Dat_01!B$2)-1,MONTH(Dat_01!B$2),1)+A203,[3]Indices!$D:$D,1,)</f>
        <v>43666</v>
      </c>
      <c r="C203" s="285">
        <f>VLOOKUP(B203,[3]Indices!$D:$Q,3,)/1000</f>
        <v>1.0667203581328504</v>
      </c>
      <c r="D203" s="285">
        <f>VLOOKUP(B203,[3]Indices!$D:$Q,14,)/1000</f>
        <v>28.803266986435492</v>
      </c>
      <c r="E203" s="181">
        <f t="shared" si="7"/>
        <v>1.0667203581328504</v>
      </c>
      <c r="F203" s="209" t="str">
        <f t="shared" si="8"/>
        <v/>
      </c>
    </row>
    <row r="204" spans="1:7">
      <c r="A204">
        <v>201</v>
      </c>
      <c r="B204" s="46">
        <f>VLOOKUP(DATE(YEAR(Dat_01!B$2)-1,MONTH(Dat_01!B$2),1)+A204,[3]Indices!$D:$D,1,)</f>
        <v>43667</v>
      </c>
      <c r="C204" s="285">
        <f>VLOOKUP(B204,[3]Indices!$D:$Q,3,)/1000</f>
        <v>3.5535376941309877</v>
      </c>
      <c r="D204" s="285">
        <f>VLOOKUP(B204,[3]Indices!$D:$Q,14,)/1000</f>
        <v>28.803266986435492</v>
      </c>
      <c r="E204" s="181">
        <f t="shared" si="7"/>
        <v>3.5535376941309877</v>
      </c>
      <c r="F204" s="209" t="str">
        <f t="shared" si="8"/>
        <v/>
      </c>
    </row>
    <row r="205" spans="1:7">
      <c r="A205">
        <v>202</v>
      </c>
      <c r="B205" s="46">
        <f>VLOOKUP(DATE(YEAR(Dat_01!B$2)-1,MONTH(Dat_01!B$2),1)+A205,[3]Indices!$D:$D,1,)</f>
        <v>43668</v>
      </c>
      <c r="C205" s="285">
        <f>VLOOKUP(B205,[3]Indices!$D:$Q,3,)/1000</f>
        <v>4.9813734981347153</v>
      </c>
      <c r="D205" s="285">
        <f>VLOOKUP(B205,[3]Indices!$D:$Q,14,)/1000</f>
        <v>28.803266986435492</v>
      </c>
      <c r="E205" s="181">
        <f t="shared" si="7"/>
        <v>4.9813734981347153</v>
      </c>
      <c r="F205" s="209" t="str">
        <f t="shared" si="8"/>
        <v/>
      </c>
    </row>
    <row r="206" spans="1:7">
      <c r="A206">
        <v>203</v>
      </c>
      <c r="B206" s="46">
        <f>VLOOKUP(DATE(YEAR(Dat_01!B$2)-1,MONTH(Dat_01!B$2),1)+A206,[3]Indices!$D:$D,1,)</f>
        <v>43669</v>
      </c>
      <c r="C206" s="285">
        <f>VLOOKUP(B206,[3]Indices!$D:$Q,3,)/1000</f>
        <v>5.8243440341328458</v>
      </c>
      <c r="D206" s="285">
        <f>VLOOKUP(B206,[3]Indices!$D:$Q,14,)/1000</f>
        <v>28.803266986435492</v>
      </c>
      <c r="E206" s="181">
        <f t="shared" si="7"/>
        <v>5.8243440341328458</v>
      </c>
      <c r="F206" s="209" t="str">
        <f t="shared" si="8"/>
        <v/>
      </c>
    </row>
    <row r="207" spans="1:7">
      <c r="A207">
        <v>204</v>
      </c>
      <c r="B207" s="46">
        <f>VLOOKUP(DATE(YEAR(Dat_01!B$2)-1,MONTH(Dat_01!B$2),1)+A207,[3]Indices!$D:$D,1,)</f>
        <v>43670</v>
      </c>
      <c r="C207" s="285">
        <f>VLOOKUP(B207,[3]Indices!$D:$Q,3,)/1000</f>
        <v>4.6091382504418874</v>
      </c>
      <c r="D207" s="285">
        <f>VLOOKUP(B207,[3]Indices!$D:$Q,14,)/1000</f>
        <v>28.803266986435492</v>
      </c>
      <c r="E207" s="181">
        <f t="shared" si="7"/>
        <v>4.6091382504418874</v>
      </c>
      <c r="F207" s="209" t="str">
        <f t="shared" si="8"/>
        <v/>
      </c>
    </row>
    <row r="208" spans="1:7">
      <c r="A208">
        <v>205</v>
      </c>
      <c r="B208" s="46">
        <f>VLOOKUP(DATE(YEAR(Dat_01!B$2)-1,MONTH(Dat_01!B$2),1)+A208,[3]Indices!$D:$D,1,)</f>
        <v>43671</v>
      </c>
      <c r="C208" s="285">
        <f>VLOOKUP(B208,[3]Indices!$D:$Q,3,)/1000</f>
        <v>2.9597375264400254</v>
      </c>
      <c r="D208" s="285">
        <f>VLOOKUP(B208,[3]Indices!$D:$Q,14,)/1000</f>
        <v>28.803266986435492</v>
      </c>
      <c r="E208" s="181">
        <f t="shared" si="7"/>
        <v>2.9597375264400254</v>
      </c>
      <c r="F208" s="209" t="str">
        <f t="shared" si="8"/>
        <v/>
      </c>
    </row>
    <row r="209" spans="1:6">
      <c r="A209">
        <v>206</v>
      </c>
      <c r="B209" s="46">
        <f>VLOOKUP(DATE(YEAR(Dat_01!B$2)-1,MONTH(Dat_01!B$2),1)+A209,[3]Indices!$D:$D,1,)</f>
        <v>43672</v>
      </c>
      <c r="C209" s="285">
        <f>VLOOKUP(B209,[3]Indices!$D:$Q,3,)/1000</f>
        <v>1.843541032440029</v>
      </c>
      <c r="D209" s="285">
        <f>VLOOKUP(B209,[3]Indices!$D:$Q,14,)/1000</f>
        <v>28.803266986435492</v>
      </c>
      <c r="E209" s="181">
        <f t="shared" si="7"/>
        <v>1.843541032440029</v>
      </c>
      <c r="F209" s="209" t="str">
        <f t="shared" si="8"/>
        <v/>
      </c>
    </row>
    <row r="210" spans="1:6">
      <c r="A210">
        <v>207</v>
      </c>
      <c r="B210" s="46">
        <f>VLOOKUP(DATE(YEAR(Dat_01!B$2)-1,MONTH(Dat_01!B$2),1)+A210,[3]Indices!$D:$D,1,)</f>
        <v>43673</v>
      </c>
      <c r="C210" s="285">
        <f>VLOOKUP(B210,[3]Indices!$D:$Q,3,)/1000</f>
        <v>5.8267309124418896</v>
      </c>
      <c r="D210" s="285">
        <f>VLOOKUP(B210,[3]Indices!$D:$Q,14,)/1000</f>
        <v>28.803266986435492</v>
      </c>
      <c r="E210" s="181">
        <f t="shared" si="7"/>
        <v>5.8267309124418896</v>
      </c>
      <c r="F210" s="209" t="str">
        <f t="shared" si="8"/>
        <v/>
      </c>
    </row>
    <row r="211" spans="1:6">
      <c r="A211">
        <v>208</v>
      </c>
      <c r="B211" s="46">
        <f>VLOOKUP(DATE(YEAR(Dat_01!B$2)-1,MONTH(Dat_01!B$2),1)+A211,[3]Indices!$D:$D,1,)</f>
        <v>43674</v>
      </c>
      <c r="C211" s="285">
        <f>VLOOKUP(B211,[3]Indices!$D:$Q,3,)/1000</f>
        <v>4.9173575944381662</v>
      </c>
      <c r="D211" s="285">
        <f>VLOOKUP(B211,[3]Indices!$D:$Q,14,)/1000</f>
        <v>28.803266986435492</v>
      </c>
      <c r="E211" s="181">
        <f t="shared" si="7"/>
        <v>4.9173575944381662</v>
      </c>
      <c r="F211" s="209" t="str">
        <f t="shared" si="8"/>
        <v/>
      </c>
    </row>
    <row r="212" spans="1:6">
      <c r="A212">
        <v>209</v>
      </c>
      <c r="B212" s="46">
        <f>VLOOKUP(DATE(YEAR(Dat_01!B$2)-1,MONTH(Dat_01!B$2),1)+A212,[3]Indices!$D:$D,1,)</f>
        <v>43675</v>
      </c>
      <c r="C212" s="285">
        <f>VLOOKUP(B212,[3]Indices!$D:$Q,3,)/1000</f>
        <v>4.016378514441894</v>
      </c>
      <c r="D212" s="285">
        <f>VLOOKUP(B212,[3]Indices!$D:$Q,14,)/1000</f>
        <v>28.803266986435492</v>
      </c>
      <c r="E212" s="181">
        <f t="shared" si="7"/>
        <v>4.016378514441894</v>
      </c>
      <c r="F212" s="209" t="str">
        <f t="shared" si="8"/>
        <v/>
      </c>
    </row>
    <row r="213" spans="1:6">
      <c r="A213">
        <v>210</v>
      </c>
      <c r="B213" s="46">
        <f>VLOOKUP(DATE(YEAR(Dat_01!B$2)-1,MONTH(Dat_01!B$2),1)+A213,[3]Indices!$D:$D,1,)</f>
        <v>43676</v>
      </c>
      <c r="C213" s="285">
        <f>VLOOKUP(B213,[3]Indices!$D:$Q,3,)/1000</f>
        <v>3.7028108184390947</v>
      </c>
      <c r="D213" s="285">
        <f>VLOOKUP(B213,[3]Indices!$D:$Q,14,)/1000</f>
        <v>28.803266986435492</v>
      </c>
      <c r="E213" s="181">
        <f t="shared" si="7"/>
        <v>3.7028108184390947</v>
      </c>
      <c r="F213" s="209" t="str">
        <f t="shared" si="8"/>
        <v/>
      </c>
    </row>
    <row r="214" spans="1:6">
      <c r="A214">
        <v>211</v>
      </c>
      <c r="B214" s="46">
        <f>VLOOKUP(DATE(YEAR(Dat_01!B$2)-1,MONTH(Dat_01!B$2),1)+A214,[3]Indices!$D:$D,1,)</f>
        <v>43677</v>
      </c>
      <c r="C214" s="285">
        <f>VLOOKUP(B214,[3]Indices!$D:$Q,3,)/1000</f>
        <v>2.4336939225340322</v>
      </c>
      <c r="D214" s="285">
        <f>VLOOKUP(B214,[3]Indices!$D:$Q,14,)/1000</f>
        <v>28.803266986435492</v>
      </c>
      <c r="E214" s="181">
        <f t="shared" si="7"/>
        <v>2.4336939225340322</v>
      </c>
      <c r="F214" s="209" t="str">
        <f t="shared" si="8"/>
        <v/>
      </c>
    </row>
    <row r="215" spans="1:6">
      <c r="A215">
        <v>212</v>
      </c>
      <c r="B215" s="46">
        <f>VLOOKUP(DATE(YEAR(Dat_01!B$2)-1,MONTH(Dat_01!B$2),1)+A215,[3]Indices!$D:$D,1,)</f>
        <v>43678</v>
      </c>
      <c r="C215" s="285">
        <f>VLOOKUP(B215,[3]Indices!$D:$Q,3,)/1000</f>
        <v>7.9214282285340305</v>
      </c>
      <c r="D215" s="285">
        <f>VLOOKUP(B215,[3]Indices!$D:$Q,14,)/1000</f>
        <v>17.69576376333022</v>
      </c>
      <c r="E215" s="181">
        <f t="shared" si="7"/>
        <v>7.9214282285340305</v>
      </c>
      <c r="F215" s="209" t="str">
        <f t="shared" si="8"/>
        <v/>
      </c>
    </row>
    <row r="216" spans="1:6">
      <c r="A216">
        <v>213</v>
      </c>
      <c r="B216" s="46">
        <f>VLOOKUP(DATE(YEAR(Dat_01!B$2)-1,MONTH(Dat_01!B$2),1)+A216,[3]Indices!$D:$D,1,)</f>
        <v>43679</v>
      </c>
      <c r="C216" s="285">
        <f>VLOOKUP(B216,[3]Indices!$D:$Q,3,)/1000</f>
        <v>8.0697212285349664</v>
      </c>
      <c r="D216" s="285">
        <f>VLOOKUP(B216,[3]Indices!$D:$Q,14,)/1000</f>
        <v>17.69576376333022</v>
      </c>
      <c r="E216" s="181">
        <f t="shared" si="7"/>
        <v>8.0697212285349664</v>
      </c>
      <c r="F216" s="209" t="str">
        <f t="shared" si="8"/>
        <v/>
      </c>
    </row>
    <row r="217" spans="1:6">
      <c r="A217">
        <v>214</v>
      </c>
      <c r="B217" s="46">
        <f>VLOOKUP(DATE(YEAR(Dat_01!B$2)-1,MONTH(Dat_01!B$2),1)+A217,[3]Indices!$D:$D,1,)</f>
        <v>43680</v>
      </c>
      <c r="C217" s="285">
        <f>VLOOKUP(B217,[3]Indices!$D:$Q,3,)/1000</f>
        <v>2.3037371005331004</v>
      </c>
      <c r="D217" s="285">
        <f>VLOOKUP(B217,[3]Indices!$D:$Q,14,)/1000</f>
        <v>17.69576376333022</v>
      </c>
      <c r="E217" s="181">
        <f t="shared" si="7"/>
        <v>2.3037371005331004</v>
      </c>
      <c r="F217" s="209" t="str">
        <f t="shared" si="8"/>
        <v/>
      </c>
    </row>
    <row r="218" spans="1:6">
      <c r="A218">
        <v>215</v>
      </c>
      <c r="B218" s="46">
        <f>VLOOKUP(DATE(YEAR(Dat_01!B$2)-1,MONTH(Dat_01!B$2),1)+A218,[3]Indices!$D:$D,1,)</f>
        <v>43681</v>
      </c>
      <c r="C218" s="285">
        <f>VLOOKUP(B218,[3]Indices!$D:$Q,3,)/1000</f>
        <v>2.257930104535895</v>
      </c>
      <c r="D218" s="285">
        <f>VLOOKUP(B218,[3]Indices!$D:$Q,14,)/1000</f>
        <v>17.69576376333022</v>
      </c>
      <c r="E218" s="181">
        <f t="shared" si="7"/>
        <v>2.257930104535895</v>
      </c>
      <c r="F218" s="209" t="str">
        <f t="shared" si="8"/>
        <v/>
      </c>
    </row>
    <row r="219" spans="1:6">
      <c r="A219">
        <v>216</v>
      </c>
      <c r="B219" s="46">
        <f>VLOOKUP(DATE(YEAR(Dat_01!B$2)-1,MONTH(Dat_01!B$2),1)+A219,[3]Indices!$D:$D,1,)</f>
        <v>43682</v>
      </c>
      <c r="C219" s="285">
        <f>VLOOKUP(B219,[3]Indices!$D:$Q,3,)/1000</f>
        <v>8.6116978425331041</v>
      </c>
      <c r="D219" s="285">
        <f>VLOOKUP(B219,[3]Indices!$D:$Q,14,)/1000</f>
        <v>17.69576376333022</v>
      </c>
      <c r="E219" s="181">
        <f t="shared" si="7"/>
        <v>8.6116978425331041</v>
      </c>
      <c r="F219" s="209" t="str">
        <f t="shared" si="8"/>
        <v/>
      </c>
    </row>
    <row r="220" spans="1:6">
      <c r="A220">
        <v>217</v>
      </c>
      <c r="B220" s="46">
        <f>VLOOKUP(DATE(YEAR(Dat_01!B$2)-1,MONTH(Dat_01!B$2),1)+A220,[3]Indices!$D:$D,1,)</f>
        <v>43683</v>
      </c>
      <c r="C220" s="285">
        <f>VLOOKUP(B220,[3]Indices!$D:$Q,3,)/1000</f>
        <v>12.310531754534036</v>
      </c>
      <c r="D220" s="285">
        <f>VLOOKUP(B220,[3]Indices!$D:$Q,14,)/1000</f>
        <v>17.69576376333022</v>
      </c>
      <c r="E220" s="181">
        <f t="shared" si="7"/>
        <v>12.310531754534036</v>
      </c>
      <c r="F220" s="209" t="str">
        <f t="shared" si="8"/>
        <v/>
      </c>
    </row>
    <row r="221" spans="1:6">
      <c r="A221">
        <v>218</v>
      </c>
      <c r="B221" s="46">
        <f>VLOOKUP(DATE(YEAR(Dat_01!B$2)-1,MONTH(Dat_01!B$2),1)+A221,[3]Indices!$D:$D,1,)</f>
        <v>43684</v>
      </c>
      <c r="C221" s="285">
        <f>VLOOKUP(B221,[3]Indices!$D:$Q,3,)/1000</f>
        <v>13.944449399182115</v>
      </c>
      <c r="D221" s="285">
        <f>VLOOKUP(B221,[3]Indices!$D:$Q,14,)/1000</f>
        <v>17.69576376333022</v>
      </c>
      <c r="E221" s="181">
        <f t="shared" si="7"/>
        <v>13.944449399182115</v>
      </c>
      <c r="F221" s="209" t="str">
        <f t="shared" si="8"/>
        <v/>
      </c>
    </row>
    <row r="222" spans="1:6">
      <c r="A222">
        <v>219</v>
      </c>
      <c r="B222" s="46">
        <f>VLOOKUP(DATE(YEAR(Dat_01!B$2)-1,MONTH(Dat_01!B$2),1)+A222,[3]Indices!$D:$D,1,)</f>
        <v>43685</v>
      </c>
      <c r="C222" s="285">
        <f>VLOOKUP(B222,[3]Indices!$D:$Q,3,)/1000</f>
        <v>7.5493202591811857</v>
      </c>
      <c r="D222" s="285">
        <f>VLOOKUP(B222,[3]Indices!$D:$Q,14,)/1000</f>
        <v>17.69576376333022</v>
      </c>
      <c r="E222" s="181">
        <f t="shared" si="7"/>
        <v>7.5493202591811857</v>
      </c>
      <c r="F222" s="209" t="str">
        <f t="shared" si="8"/>
        <v/>
      </c>
    </row>
    <row r="223" spans="1:6">
      <c r="A223">
        <v>220</v>
      </c>
      <c r="B223" s="46">
        <f>VLOOKUP(DATE(YEAR(Dat_01!B$2)-1,MONTH(Dat_01!B$2),1)+A223,[3]Indices!$D:$D,1,)</f>
        <v>43686</v>
      </c>
      <c r="C223" s="285">
        <f>VLOOKUP(B223,[3]Indices!$D:$Q,3,)/1000</f>
        <v>9.3960193591811834</v>
      </c>
      <c r="D223" s="285">
        <f>VLOOKUP(B223,[3]Indices!$D:$Q,14,)/1000</f>
        <v>17.69576376333022</v>
      </c>
      <c r="E223" s="181">
        <f t="shared" si="7"/>
        <v>9.3960193591811834</v>
      </c>
      <c r="F223" s="209" t="str">
        <f t="shared" si="8"/>
        <v/>
      </c>
    </row>
    <row r="224" spans="1:6">
      <c r="A224">
        <v>221</v>
      </c>
      <c r="B224" s="46">
        <f>VLOOKUP(DATE(YEAR(Dat_01!B$2)-1,MONTH(Dat_01!B$2),1)+A224,[3]Indices!$D:$D,1,)</f>
        <v>43687</v>
      </c>
      <c r="C224" s="285">
        <f>VLOOKUP(B224,[3]Indices!$D:$Q,3,)/1000</f>
        <v>7.8897993671830484</v>
      </c>
      <c r="D224" s="285">
        <f>VLOOKUP(B224,[3]Indices!$D:$Q,14,)/1000</f>
        <v>17.69576376333022</v>
      </c>
      <c r="E224" s="181">
        <f t="shared" si="7"/>
        <v>7.8897993671830484</v>
      </c>
      <c r="F224" s="209" t="str">
        <f t="shared" si="8"/>
        <v/>
      </c>
    </row>
    <row r="225" spans="1:7">
      <c r="A225">
        <v>222</v>
      </c>
      <c r="B225" s="46">
        <f>VLOOKUP(DATE(YEAR(Dat_01!B$2)-1,MONTH(Dat_01!B$2),1)+A225,[3]Indices!$D:$D,1,)</f>
        <v>43688</v>
      </c>
      <c r="C225" s="285">
        <f>VLOOKUP(B225,[3]Indices!$D:$Q,3,)/1000</f>
        <v>1.068560027180254</v>
      </c>
      <c r="D225" s="285">
        <f>VLOOKUP(B225,[3]Indices!$D:$Q,14,)/1000</f>
        <v>17.69576376333022</v>
      </c>
      <c r="E225" s="181">
        <f t="shared" si="7"/>
        <v>1.068560027180254</v>
      </c>
      <c r="F225" s="209" t="str">
        <f t="shared" si="8"/>
        <v/>
      </c>
    </row>
    <row r="226" spans="1:7">
      <c r="A226">
        <v>223</v>
      </c>
      <c r="B226" s="46">
        <f>VLOOKUP(DATE(YEAR(Dat_01!B$2)-1,MONTH(Dat_01!B$2),1)+A226,[3]Indices!$D:$D,1,)</f>
        <v>43689</v>
      </c>
      <c r="C226" s="285">
        <f>VLOOKUP(B226,[3]Indices!$D:$Q,3,)/1000</f>
        <v>2.4958660811811861</v>
      </c>
      <c r="D226" s="285">
        <f>VLOOKUP(B226,[3]Indices!$D:$Q,14,)/1000</f>
        <v>17.69576376333022</v>
      </c>
      <c r="E226" s="181">
        <f t="shared" si="7"/>
        <v>2.4958660811811861</v>
      </c>
      <c r="F226" s="209" t="str">
        <f t="shared" si="8"/>
        <v/>
      </c>
    </row>
    <row r="227" spans="1:7">
      <c r="A227">
        <v>224</v>
      </c>
      <c r="B227" s="46">
        <f>VLOOKUP(DATE(YEAR(Dat_01!B$2)-1,MONTH(Dat_01!B$2),1)+A227,[3]Indices!$D:$D,1,)</f>
        <v>43690</v>
      </c>
      <c r="C227" s="285">
        <f>VLOOKUP(B227,[3]Indices!$D:$Q,3,)/1000</f>
        <v>7.113692349181183</v>
      </c>
      <c r="D227" s="285">
        <f>VLOOKUP(B227,[3]Indices!$D:$Q,14,)/1000</f>
        <v>17.69576376333022</v>
      </c>
      <c r="E227" s="181">
        <f t="shared" si="7"/>
        <v>7.113692349181183</v>
      </c>
      <c r="F227" s="209" t="str">
        <f t="shared" si="8"/>
        <v/>
      </c>
    </row>
    <row r="228" spans="1:7">
      <c r="A228">
        <v>225</v>
      </c>
      <c r="B228" s="46">
        <f>VLOOKUP(DATE(YEAR(Dat_01!B$2)-1,MONTH(Dat_01!B$2),1)+A228,[3]Indices!$D:$D,1,)</f>
        <v>43691</v>
      </c>
      <c r="C228" s="285">
        <f>VLOOKUP(B228,[3]Indices!$D:$Q,3,)/1000</f>
        <v>12.498108670538379</v>
      </c>
      <c r="D228" s="285">
        <f>VLOOKUP(B228,[3]Indices!$D:$Q,14,)/1000</f>
        <v>17.69576376333022</v>
      </c>
      <c r="E228" s="181">
        <f t="shared" si="7"/>
        <v>12.498108670538379</v>
      </c>
      <c r="F228" s="209" t="str">
        <f t="shared" si="8"/>
        <v/>
      </c>
    </row>
    <row r="229" spans="1:7">
      <c r="A229">
        <v>226</v>
      </c>
      <c r="B229" s="46">
        <f>VLOOKUP(DATE(YEAR(Dat_01!B$2)-1,MONTH(Dat_01!B$2),1)+A229,[3]Indices!$D:$D,1,)</f>
        <v>43692</v>
      </c>
      <c r="C229" s="285">
        <f>VLOOKUP(B229,[3]Indices!$D:$Q,3,)/1000</f>
        <v>6.7645505145355855</v>
      </c>
      <c r="D229" s="285">
        <f>VLOOKUP(B229,[3]Indices!$D:$Q,14,)/1000</f>
        <v>17.69576376333022</v>
      </c>
      <c r="E229" s="181">
        <f t="shared" si="7"/>
        <v>6.7645505145355855</v>
      </c>
      <c r="F229" s="209" t="str">
        <f t="shared" si="8"/>
        <v>A</v>
      </c>
      <c r="G229" s="210">
        <f t="shared" ref="G229:G260" si="10">IF(DAY(B229)=15,D229,"")</f>
        <v>17.69576376333022</v>
      </c>
    </row>
    <row r="230" spans="1:7">
      <c r="A230">
        <v>227</v>
      </c>
      <c r="B230" s="46">
        <f>VLOOKUP(DATE(YEAR(Dat_01!B$2)-1,MONTH(Dat_01!B$2),1)+A230,[3]Indices!$D:$D,1,)</f>
        <v>43693</v>
      </c>
      <c r="C230" s="285">
        <f>VLOOKUP(B230,[3]Indices!$D:$Q,3,)/1000</f>
        <v>10.198750332538372</v>
      </c>
      <c r="D230" s="285">
        <f>VLOOKUP(B230,[3]Indices!$D:$Q,14,)/1000</f>
        <v>17.69576376333022</v>
      </c>
      <c r="E230" s="181">
        <f t="shared" si="7"/>
        <v>10.198750332538372</v>
      </c>
      <c r="F230" s="209" t="str">
        <f t="shared" si="8"/>
        <v/>
      </c>
    </row>
    <row r="231" spans="1:7">
      <c r="A231">
        <v>228</v>
      </c>
      <c r="B231" s="46">
        <f>VLOOKUP(DATE(YEAR(Dat_01!B$2)-1,MONTH(Dat_01!B$2),1)+A231,[3]Indices!$D:$D,1,)</f>
        <v>43694</v>
      </c>
      <c r="C231" s="285">
        <f>VLOOKUP(B231,[3]Indices!$D:$Q,3,)/1000</f>
        <v>6.5070074045346482</v>
      </c>
      <c r="D231" s="285">
        <f>VLOOKUP(B231,[3]Indices!$D:$Q,14,)/1000</f>
        <v>17.69576376333022</v>
      </c>
      <c r="E231" s="181">
        <f t="shared" si="7"/>
        <v>6.5070074045346482</v>
      </c>
      <c r="F231" s="209" t="str">
        <f t="shared" si="8"/>
        <v/>
      </c>
    </row>
    <row r="232" spans="1:7">
      <c r="A232">
        <v>229</v>
      </c>
      <c r="B232" s="46">
        <f>VLOOKUP(DATE(YEAR(Dat_01!B$2)-1,MONTH(Dat_01!B$2),1)+A232,[3]Indices!$D:$D,1,)</f>
        <v>43695</v>
      </c>
      <c r="C232" s="285">
        <f>VLOOKUP(B232,[3]Indices!$D:$Q,3,)/1000</f>
        <v>5.2324443865365176</v>
      </c>
      <c r="D232" s="285">
        <f>VLOOKUP(B232,[3]Indices!$D:$Q,14,)/1000</f>
        <v>17.69576376333022</v>
      </c>
      <c r="E232" s="181">
        <f t="shared" si="7"/>
        <v>5.2324443865365176</v>
      </c>
      <c r="F232" s="209" t="str">
        <f t="shared" si="8"/>
        <v/>
      </c>
    </row>
    <row r="233" spans="1:7">
      <c r="A233">
        <v>230</v>
      </c>
      <c r="B233" s="46">
        <f>VLOOKUP(DATE(YEAR(Dat_01!B$2)-1,MONTH(Dat_01!B$2),1)+A233,[3]Indices!$D:$D,1,)</f>
        <v>43696</v>
      </c>
      <c r="C233" s="285">
        <f>VLOOKUP(B233,[3]Indices!$D:$Q,3,)/1000</f>
        <v>10.958338302537442</v>
      </c>
      <c r="D233" s="285">
        <f>VLOOKUP(B233,[3]Indices!$D:$Q,14,)/1000</f>
        <v>17.69576376333022</v>
      </c>
      <c r="E233" s="181">
        <f t="shared" si="7"/>
        <v>10.958338302537442</v>
      </c>
      <c r="F233" s="209" t="str">
        <f t="shared" si="8"/>
        <v/>
      </c>
    </row>
    <row r="234" spans="1:7">
      <c r="A234">
        <v>231</v>
      </c>
      <c r="B234" s="46">
        <f>VLOOKUP(DATE(YEAR(Dat_01!B$2)-1,MONTH(Dat_01!B$2),1)+A234,[3]Indices!$D:$D,1,)</f>
        <v>43697</v>
      </c>
      <c r="C234" s="285">
        <f>VLOOKUP(B234,[3]Indices!$D:$Q,3,)/1000</f>
        <v>9.7324790045374474</v>
      </c>
      <c r="D234" s="285">
        <f>VLOOKUP(B234,[3]Indices!$D:$Q,14,)/1000</f>
        <v>17.69576376333022</v>
      </c>
      <c r="E234" s="181">
        <f t="shared" si="7"/>
        <v>9.7324790045374474</v>
      </c>
      <c r="F234" s="209" t="str">
        <f t="shared" si="8"/>
        <v/>
      </c>
    </row>
    <row r="235" spans="1:7">
      <c r="A235">
        <v>232</v>
      </c>
      <c r="B235" s="46">
        <f>VLOOKUP(DATE(YEAR(Dat_01!B$2)-1,MONTH(Dat_01!B$2),1)+A235,[3]Indices!$D:$D,1,)</f>
        <v>43698</v>
      </c>
      <c r="C235" s="285">
        <f>VLOOKUP(B235,[3]Indices!$D:$Q,3,)/1000</f>
        <v>13.338055306264454</v>
      </c>
      <c r="D235" s="285">
        <f>VLOOKUP(B235,[3]Indices!$D:$Q,14,)/1000</f>
        <v>17.69576376333022</v>
      </c>
      <c r="E235" s="181">
        <f t="shared" si="7"/>
        <v>13.338055306264454</v>
      </c>
      <c r="F235" s="209" t="str">
        <f t="shared" si="8"/>
        <v/>
      </c>
    </row>
    <row r="236" spans="1:7">
      <c r="A236">
        <v>233</v>
      </c>
      <c r="B236" s="46">
        <f>VLOOKUP(DATE(YEAR(Dat_01!B$2)-1,MONTH(Dat_01!B$2),1)+A236,[3]Indices!$D:$D,1,)</f>
        <v>43699</v>
      </c>
      <c r="C236" s="285">
        <f>VLOOKUP(B236,[3]Indices!$D:$Q,3,)/1000</f>
        <v>16.765228846264456</v>
      </c>
      <c r="D236" s="285">
        <f>VLOOKUP(B236,[3]Indices!$D:$Q,14,)/1000</f>
        <v>17.69576376333022</v>
      </c>
      <c r="E236" s="181">
        <f t="shared" si="7"/>
        <v>16.765228846264456</v>
      </c>
      <c r="F236" s="209" t="str">
        <f t="shared" si="8"/>
        <v/>
      </c>
    </row>
    <row r="237" spans="1:7">
      <c r="A237">
        <v>234</v>
      </c>
      <c r="B237" s="46">
        <f>VLOOKUP(DATE(YEAR(Dat_01!B$2)-1,MONTH(Dat_01!B$2),1)+A237,[3]Indices!$D:$D,1,)</f>
        <v>43700</v>
      </c>
      <c r="C237" s="285">
        <f>VLOOKUP(B237,[3]Indices!$D:$Q,3,)/1000</f>
        <v>17.646445842265383</v>
      </c>
      <c r="D237" s="285">
        <f>VLOOKUP(B237,[3]Indices!$D:$Q,14,)/1000</f>
        <v>17.69576376333022</v>
      </c>
      <c r="E237" s="181">
        <f t="shared" si="7"/>
        <v>17.646445842265383</v>
      </c>
      <c r="F237" s="209" t="str">
        <f t="shared" si="8"/>
        <v/>
      </c>
    </row>
    <row r="238" spans="1:7">
      <c r="A238">
        <v>235</v>
      </c>
      <c r="B238" s="46">
        <f>VLOOKUP(DATE(YEAR(Dat_01!B$2)-1,MONTH(Dat_01!B$2),1)+A238,[3]Indices!$D:$D,1,)</f>
        <v>43701</v>
      </c>
      <c r="C238" s="285">
        <f>VLOOKUP(B238,[3]Indices!$D:$Q,3,)/1000</f>
        <v>9.763781318263522</v>
      </c>
      <c r="D238" s="285">
        <f>VLOOKUP(B238,[3]Indices!$D:$Q,14,)/1000</f>
        <v>17.69576376333022</v>
      </c>
      <c r="E238" s="181">
        <f t="shared" si="7"/>
        <v>9.763781318263522</v>
      </c>
      <c r="F238" s="209" t="str">
        <f t="shared" si="8"/>
        <v/>
      </c>
    </row>
    <row r="239" spans="1:7">
      <c r="A239">
        <v>236</v>
      </c>
      <c r="B239" s="46">
        <f>VLOOKUP(DATE(YEAR(Dat_01!B$2)-1,MONTH(Dat_01!B$2),1)+A239,[3]Indices!$D:$D,1,)</f>
        <v>43702</v>
      </c>
      <c r="C239" s="285">
        <f>VLOOKUP(B239,[3]Indices!$D:$Q,3,)/1000</f>
        <v>6.1929172722663166</v>
      </c>
      <c r="D239" s="285">
        <f>VLOOKUP(B239,[3]Indices!$D:$Q,14,)/1000</f>
        <v>17.69576376333022</v>
      </c>
      <c r="E239" s="181">
        <f t="shared" si="7"/>
        <v>6.1929172722663166</v>
      </c>
      <c r="F239" s="209" t="str">
        <f t="shared" si="8"/>
        <v/>
      </c>
    </row>
    <row r="240" spans="1:7">
      <c r="A240">
        <v>237</v>
      </c>
      <c r="B240" s="46">
        <f>VLOOKUP(DATE(YEAR(Dat_01!B$2)-1,MONTH(Dat_01!B$2),1)+A240,[3]Indices!$D:$D,1,)</f>
        <v>43703</v>
      </c>
      <c r="C240" s="285">
        <f>VLOOKUP(B240,[3]Indices!$D:$Q,3,)/1000</f>
        <v>21.388717054264454</v>
      </c>
      <c r="D240" s="285">
        <f>VLOOKUP(B240,[3]Indices!$D:$Q,14,)/1000</f>
        <v>17.69576376333022</v>
      </c>
      <c r="E240" s="181">
        <f t="shared" si="7"/>
        <v>17.69576376333022</v>
      </c>
      <c r="F240" s="209" t="str">
        <f t="shared" si="8"/>
        <v/>
      </c>
    </row>
    <row r="241" spans="1:6">
      <c r="A241">
        <v>238</v>
      </c>
      <c r="B241" s="46">
        <f>VLOOKUP(DATE(YEAR(Dat_01!B$2)-1,MONTH(Dat_01!B$2),1)+A241,[3]Indices!$D:$D,1,)</f>
        <v>43704</v>
      </c>
      <c r="C241" s="285">
        <f>VLOOKUP(B241,[3]Indices!$D:$Q,3,)/1000</f>
        <v>26.498922198264452</v>
      </c>
      <c r="D241" s="285">
        <f>VLOOKUP(B241,[3]Indices!$D:$Q,14,)/1000</f>
        <v>17.69576376333022</v>
      </c>
      <c r="E241" s="181">
        <f t="shared" si="7"/>
        <v>17.69576376333022</v>
      </c>
      <c r="F241" s="209" t="str">
        <f t="shared" si="8"/>
        <v/>
      </c>
    </row>
    <row r="242" spans="1:6">
      <c r="A242">
        <v>239</v>
      </c>
      <c r="B242" s="46">
        <f>VLOOKUP(DATE(YEAR(Dat_01!B$2)-1,MONTH(Dat_01!B$2),1)+A242,[3]Indices!$D:$D,1,)</f>
        <v>43705</v>
      </c>
      <c r="C242" s="285">
        <f>VLOOKUP(B242,[3]Indices!$D:$Q,3,)/1000</f>
        <v>22.003050261266647</v>
      </c>
      <c r="D242" s="285">
        <f>VLOOKUP(B242,[3]Indices!$D:$Q,14,)/1000</f>
        <v>17.69576376333022</v>
      </c>
      <c r="E242" s="181">
        <f t="shared" si="7"/>
        <v>17.69576376333022</v>
      </c>
      <c r="F242" s="209" t="str">
        <f t="shared" si="8"/>
        <v/>
      </c>
    </row>
    <row r="243" spans="1:6">
      <c r="A243">
        <v>240</v>
      </c>
      <c r="B243" s="46">
        <f>VLOOKUP(DATE(YEAR(Dat_01!B$2)-1,MONTH(Dat_01!B$2),1)+A243,[3]Indices!$D:$D,1,)</f>
        <v>43706</v>
      </c>
      <c r="C243" s="285">
        <f>VLOOKUP(B243,[3]Indices!$D:$Q,3,)/1000</f>
        <v>28.383762925263852</v>
      </c>
      <c r="D243" s="285">
        <f>VLOOKUP(B243,[3]Indices!$D:$Q,14,)/1000</f>
        <v>17.69576376333022</v>
      </c>
      <c r="E243" s="181">
        <f t="shared" si="7"/>
        <v>17.69576376333022</v>
      </c>
      <c r="F243" s="209" t="str">
        <f t="shared" si="8"/>
        <v/>
      </c>
    </row>
    <row r="244" spans="1:6">
      <c r="A244">
        <v>241</v>
      </c>
      <c r="B244" s="46">
        <f>VLOOKUP(DATE(YEAR(Dat_01!B$2)-1,MONTH(Dat_01!B$2),1)+A244,[3]Indices!$D:$D,1,)</f>
        <v>43707</v>
      </c>
      <c r="C244" s="285">
        <f>VLOOKUP(B244,[3]Indices!$D:$Q,3,)/1000</f>
        <v>25.551797657266643</v>
      </c>
      <c r="D244" s="285">
        <f>VLOOKUP(B244,[3]Indices!$D:$Q,14,)/1000</f>
        <v>17.69576376333022</v>
      </c>
      <c r="E244" s="181">
        <f t="shared" si="7"/>
        <v>17.69576376333022</v>
      </c>
      <c r="F244" s="209" t="str">
        <f t="shared" si="8"/>
        <v/>
      </c>
    </row>
    <row r="245" spans="1:6">
      <c r="A245">
        <v>242</v>
      </c>
      <c r="B245" s="46">
        <f>VLOOKUP(DATE(YEAR(Dat_01!B$2)-1,MONTH(Dat_01!B$2),1)+A245,[3]Indices!$D:$D,1,)</f>
        <v>43708</v>
      </c>
      <c r="C245" s="285">
        <f>VLOOKUP(B245,[3]Indices!$D:$Q,3,)/1000</f>
        <v>15.919595253264786</v>
      </c>
      <c r="D245" s="285">
        <f>VLOOKUP(B245,[3]Indices!$D:$Q,14,)/1000</f>
        <v>17.69576376333022</v>
      </c>
      <c r="E245" s="181">
        <f t="shared" si="7"/>
        <v>15.919595253264786</v>
      </c>
      <c r="F245" s="209" t="str">
        <f t="shared" si="8"/>
        <v/>
      </c>
    </row>
    <row r="246" spans="1:6">
      <c r="A246">
        <v>243</v>
      </c>
      <c r="B246" s="46">
        <f>VLOOKUP(DATE(YEAR(Dat_01!B$2)-1,MONTH(Dat_01!B$2),1)+A246,[3]Indices!$D:$D,1,)</f>
        <v>43709</v>
      </c>
      <c r="C246" s="285">
        <f>VLOOKUP(B246,[3]Indices!$D:$Q,3,)/1000</f>
        <v>1.0574971092657142</v>
      </c>
      <c r="D246" s="285">
        <f>VLOOKUP(B246,[3]Indices!$D:$Q,14,)/1000</f>
        <v>22.281040209732421</v>
      </c>
      <c r="E246" s="181">
        <f t="shared" si="7"/>
        <v>1.0574971092657142</v>
      </c>
      <c r="F246" s="209" t="str">
        <f t="shared" si="8"/>
        <v/>
      </c>
    </row>
    <row r="247" spans="1:6">
      <c r="A247">
        <v>244</v>
      </c>
      <c r="B247" s="46">
        <f>VLOOKUP(DATE(YEAR(Dat_01!B$2)-1,MONTH(Dat_01!B$2),1)+A247,[3]Indices!$D:$D,1,)</f>
        <v>43710</v>
      </c>
      <c r="C247" s="285">
        <f>VLOOKUP(B247,[3]Indices!$D:$Q,3,)/1000</f>
        <v>6.8017746692666474</v>
      </c>
      <c r="D247" s="285">
        <f>VLOOKUP(B247,[3]Indices!$D:$Q,14,)/1000</f>
        <v>22.281040209732421</v>
      </c>
      <c r="E247" s="181">
        <f t="shared" si="7"/>
        <v>6.8017746692666474</v>
      </c>
      <c r="F247" s="209" t="str">
        <f t="shared" si="8"/>
        <v/>
      </c>
    </row>
    <row r="248" spans="1:6">
      <c r="A248">
        <v>245</v>
      </c>
      <c r="B248" s="46">
        <f>VLOOKUP(DATE(YEAR(Dat_01!B$2)-1,MONTH(Dat_01!B$2),1)+A248,[3]Indices!$D:$D,1,)</f>
        <v>43711</v>
      </c>
      <c r="C248" s="285">
        <f>VLOOKUP(B248,[3]Indices!$D:$Q,3,)/1000</f>
        <v>7.4549108792647818</v>
      </c>
      <c r="D248" s="285">
        <f>VLOOKUP(B248,[3]Indices!$D:$Q,14,)/1000</f>
        <v>22.281040209732421</v>
      </c>
      <c r="E248" s="181">
        <f t="shared" si="7"/>
        <v>7.4549108792647818</v>
      </c>
      <c r="F248" s="209" t="str">
        <f t="shared" si="8"/>
        <v/>
      </c>
    </row>
    <row r="249" spans="1:6">
      <c r="A249">
        <v>246</v>
      </c>
      <c r="B249" s="46">
        <f>VLOOKUP(DATE(YEAR(Dat_01!B$2)-1,MONTH(Dat_01!B$2),1)+A249,[3]Indices!$D:$D,1,)</f>
        <v>43712</v>
      </c>
      <c r="C249" s="285">
        <f>VLOOKUP(B249,[3]Indices!$D:$Q,3,)/1000</f>
        <v>9.4749125041668165</v>
      </c>
      <c r="D249" s="285">
        <f>VLOOKUP(B249,[3]Indices!$D:$Q,14,)/1000</f>
        <v>22.281040209732421</v>
      </c>
      <c r="E249" s="181">
        <f t="shared" si="7"/>
        <v>9.4749125041668165</v>
      </c>
      <c r="F249" s="209" t="str">
        <f t="shared" si="8"/>
        <v/>
      </c>
    </row>
    <row r="250" spans="1:6">
      <c r="A250">
        <v>247</v>
      </c>
      <c r="B250" s="46">
        <f>VLOOKUP(DATE(YEAR(Dat_01!B$2)-1,MONTH(Dat_01!B$2),1)+A250,[3]Indices!$D:$D,1,)</f>
        <v>43713</v>
      </c>
      <c r="C250" s="285">
        <f>VLOOKUP(B250,[3]Indices!$D:$Q,3,)/1000</f>
        <v>7.5681810981686795</v>
      </c>
      <c r="D250" s="285">
        <f>VLOOKUP(B250,[3]Indices!$D:$Q,14,)/1000</f>
        <v>22.281040209732421</v>
      </c>
      <c r="E250" s="181">
        <f t="shared" si="7"/>
        <v>7.5681810981686795</v>
      </c>
      <c r="F250" s="209" t="str">
        <f t="shared" si="8"/>
        <v/>
      </c>
    </row>
    <row r="251" spans="1:6">
      <c r="A251">
        <v>248</v>
      </c>
      <c r="B251" s="46">
        <f>VLOOKUP(DATE(YEAR(Dat_01!B$2)-1,MONTH(Dat_01!B$2),1)+A251,[3]Indices!$D:$D,1,)</f>
        <v>43714</v>
      </c>
      <c r="C251" s="285">
        <f>VLOOKUP(B251,[3]Indices!$D:$Q,3,)/1000</f>
        <v>4.8948287881677501</v>
      </c>
      <c r="D251" s="285">
        <f>VLOOKUP(B251,[3]Indices!$D:$Q,14,)/1000</f>
        <v>22.281040209732421</v>
      </c>
      <c r="E251" s="181">
        <f t="shared" si="7"/>
        <v>4.8948287881677501</v>
      </c>
      <c r="F251" s="209" t="str">
        <f t="shared" si="8"/>
        <v/>
      </c>
    </row>
    <row r="252" spans="1:6">
      <c r="A252">
        <v>249</v>
      </c>
      <c r="B252" s="46">
        <f>VLOOKUP(DATE(YEAR(Dat_01!B$2)-1,MONTH(Dat_01!B$2),1)+A252,[3]Indices!$D:$D,1,)</f>
        <v>43715</v>
      </c>
      <c r="C252" s="285">
        <f>VLOOKUP(B252,[3]Indices!$D:$Q,3,)/1000</f>
        <v>8.5982141721677507</v>
      </c>
      <c r="D252" s="285">
        <f>VLOOKUP(B252,[3]Indices!$D:$Q,14,)/1000</f>
        <v>22.281040209732421</v>
      </c>
      <c r="E252" s="181">
        <f t="shared" si="7"/>
        <v>8.5982141721677507</v>
      </c>
      <c r="F252" s="209" t="str">
        <f t="shared" si="8"/>
        <v/>
      </c>
    </row>
    <row r="253" spans="1:6">
      <c r="A253">
        <v>250</v>
      </c>
      <c r="B253" s="46">
        <f>VLOOKUP(DATE(YEAR(Dat_01!B$2)-1,MONTH(Dat_01!B$2),1)+A253,[3]Indices!$D:$D,1,)</f>
        <v>43716</v>
      </c>
      <c r="C253" s="285">
        <f>VLOOKUP(B253,[3]Indices!$D:$Q,3,)/1000</f>
        <v>9.1360089501677511</v>
      </c>
      <c r="D253" s="285">
        <f>VLOOKUP(B253,[3]Indices!$D:$Q,14,)/1000</f>
        <v>22.281040209732421</v>
      </c>
      <c r="E253" s="181">
        <f t="shared" si="7"/>
        <v>9.1360089501677511</v>
      </c>
      <c r="F253" s="209" t="str">
        <f t="shared" si="8"/>
        <v/>
      </c>
    </row>
    <row r="254" spans="1:6">
      <c r="A254">
        <v>251</v>
      </c>
      <c r="B254" s="46">
        <f>VLOOKUP(DATE(YEAR(Dat_01!B$2)-1,MONTH(Dat_01!B$2),1)+A254,[3]Indices!$D:$D,1,)</f>
        <v>43717</v>
      </c>
      <c r="C254" s="285">
        <f>VLOOKUP(B254,[3]Indices!$D:$Q,3,)/1000</f>
        <v>19.102409328166818</v>
      </c>
      <c r="D254" s="285">
        <f>VLOOKUP(B254,[3]Indices!$D:$Q,14,)/1000</f>
        <v>22.281040209732421</v>
      </c>
      <c r="E254" s="181">
        <f t="shared" si="7"/>
        <v>19.102409328166818</v>
      </c>
      <c r="F254" s="209" t="str">
        <f t="shared" si="8"/>
        <v/>
      </c>
    </row>
    <row r="255" spans="1:6">
      <c r="A255">
        <v>252</v>
      </c>
      <c r="B255" s="46">
        <f>VLOOKUP(DATE(YEAR(Dat_01!B$2)-1,MONTH(Dat_01!B$2),1)+A255,[3]Indices!$D:$D,1,)</f>
        <v>43718</v>
      </c>
      <c r="C255" s="285">
        <f>VLOOKUP(B255,[3]Indices!$D:$Q,3,)/1000</f>
        <v>9.2524961541686785</v>
      </c>
      <c r="D255" s="285">
        <f>VLOOKUP(B255,[3]Indices!$D:$Q,14,)/1000</f>
        <v>22.281040209732421</v>
      </c>
      <c r="E255" s="181">
        <f t="shared" si="7"/>
        <v>9.2524961541686785</v>
      </c>
      <c r="F255" s="209" t="str">
        <f t="shared" si="8"/>
        <v/>
      </c>
    </row>
    <row r="256" spans="1:6">
      <c r="A256">
        <v>253</v>
      </c>
      <c r="B256" s="46">
        <f>VLOOKUP(DATE(YEAR(Dat_01!B$2)-1,MONTH(Dat_01!B$2),1)+A256,[3]Indices!$D:$D,1,)</f>
        <v>43719</v>
      </c>
      <c r="C256" s="285">
        <f>VLOOKUP(B256,[3]Indices!$D:$Q,3,)/1000</f>
        <v>17.113809906556309</v>
      </c>
      <c r="D256" s="285">
        <f>VLOOKUP(B256,[3]Indices!$D:$Q,14,)/1000</f>
        <v>22.281040209732421</v>
      </c>
      <c r="E256" s="181">
        <f t="shared" si="7"/>
        <v>17.113809906556309</v>
      </c>
      <c r="F256" s="209" t="str">
        <f t="shared" si="8"/>
        <v/>
      </c>
    </row>
    <row r="257" spans="1:7">
      <c r="A257">
        <v>254</v>
      </c>
      <c r="B257" s="46">
        <f>VLOOKUP(DATE(YEAR(Dat_01!B$2)-1,MONTH(Dat_01!B$2),1)+A257,[3]Indices!$D:$D,1,)</f>
        <v>43720</v>
      </c>
      <c r="C257" s="285">
        <f>VLOOKUP(B257,[3]Indices!$D:$Q,3,)/1000</f>
        <v>25.507597080556312</v>
      </c>
      <c r="D257" s="285">
        <f>VLOOKUP(B257,[3]Indices!$D:$Q,14,)/1000</f>
        <v>22.281040209732421</v>
      </c>
      <c r="E257" s="181">
        <f t="shared" si="7"/>
        <v>22.281040209732421</v>
      </c>
      <c r="F257" s="209" t="str">
        <f t="shared" si="8"/>
        <v/>
      </c>
    </row>
    <row r="258" spans="1:7">
      <c r="A258">
        <v>255</v>
      </c>
      <c r="B258" s="46">
        <f>VLOOKUP(DATE(YEAR(Dat_01!B$2)-1,MONTH(Dat_01!B$2),1)+A258,[3]Indices!$D:$D,1,)</f>
        <v>43721</v>
      </c>
      <c r="C258" s="285">
        <f>VLOOKUP(B258,[3]Indices!$D:$Q,3,)/1000</f>
        <v>20.034511860554449</v>
      </c>
      <c r="D258" s="285">
        <f>VLOOKUP(B258,[3]Indices!$D:$Q,14,)/1000</f>
        <v>22.281040209732421</v>
      </c>
      <c r="E258" s="181">
        <f t="shared" si="7"/>
        <v>20.034511860554449</v>
      </c>
      <c r="F258" s="209" t="str">
        <f t="shared" si="8"/>
        <v/>
      </c>
    </row>
    <row r="259" spans="1:7">
      <c r="A259">
        <v>256</v>
      </c>
      <c r="B259" s="46">
        <f>VLOOKUP(DATE(YEAR(Dat_01!B$2)-1,MONTH(Dat_01!B$2),1)+A259,[3]Indices!$D:$D,1,)</f>
        <v>43722</v>
      </c>
      <c r="C259" s="285">
        <f>VLOOKUP(B259,[3]Indices!$D:$Q,3,)/1000</f>
        <v>3.6371299425572396</v>
      </c>
      <c r="D259" s="285">
        <f>VLOOKUP(B259,[3]Indices!$D:$Q,14,)/1000</f>
        <v>22.281040209732421</v>
      </c>
      <c r="E259" s="181">
        <f t="shared" si="7"/>
        <v>3.6371299425572396</v>
      </c>
      <c r="F259" s="209" t="str">
        <f t="shared" si="8"/>
        <v/>
      </c>
    </row>
    <row r="260" spans="1:7">
      <c r="A260">
        <v>257</v>
      </c>
      <c r="B260" s="46">
        <f>VLOOKUP(DATE(YEAR(Dat_01!B$2)-1,MONTH(Dat_01!B$2),1)+A260,[3]Indices!$D:$D,1,)</f>
        <v>43723</v>
      </c>
      <c r="C260" s="285">
        <f>VLOOKUP(B260,[3]Indices!$D:$Q,3,)/1000</f>
        <v>2.6742494705553765</v>
      </c>
      <c r="D260" s="285">
        <f>VLOOKUP(B260,[3]Indices!$D:$Q,14,)/1000</f>
        <v>22.281040209732421</v>
      </c>
      <c r="E260" s="181">
        <f t="shared" ref="E260:E323" si="11">IF(C260&lt;D260,C260,D260)</f>
        <v>2.6742494705553765</v>
      </c>
      <c r="F260" s="209" t="str">
        <f t="shared" ref="F260:F323" si="12">IF(DAY(B260)=15,IF(MONTH(B260)=1,"E",IF(MONTH(B260)=2,"F",IF(MONTH(B260)=3,"M",IF(MONTH(B260)=4,"A",IF(MONTH(B260)=5,"M",IF(MONTH(B260)=6,"J",IF(MONTH(B260)=7,"J",IF(MONTH(B260)=8,"A",IF(MONTH(B260)=9,"S",IF(MONTH(B260)=10,"O",IF(MONTH(B260)=11,"N",IF(MONTH(B260)=12,"D","")))))))))))),"")</f>
        <v>S</v>
      </c>
      <c r="G260" s="210">
        <f t="shared" si="10"/>
        <v>22.281040209732421</v>
      </c>
    </row>
    <row r="261" spans="1:7">
      <c r="A261">
        <v>258</v>
      </c>
      <c r="B261" s="46">
        <f>VLOOKUP(DATE(YEAR(Dat_01!B$2)-1,MONTH(Dat_01!B$2),1)+A261,[3]Indices!$D:$D,1,)</f>
        <v>43724</v>
      </c>
      <c r="C261" s="285">
        <f>VLOOKUP(B261,[3]Indices!$D:$Q,3,)/1000</f>
        <v>40.739630954557242</v>
      </c>
      <c r="D261" s="285">
        <f>VLOOKUP(B261,[3]Indices!$D:$Q,14,)/1000</f>
        <v>22.281040209732421</v>
      </c>
      <c r="E261" s="181">
        <f t="shared" si="11"/>
        <v>22.281040209732421</v>
      </c>
      <c r="F261" s="209" t="str">
        <f t="shared" si="12"/>
        <v/>
      </c>
    </row>
    <row r="262" spans="1:7">
      <c r="A262">
        <v>259</v>
      </c>
      <c r="B262" s="46">
        <f>VLOOKUP(DATE(YEAR(Dat_01!B$2)-1,MONTH(Dat_01!B$2),1)+A262,[3]Indices!$D:$D,1,)</f>
        <v>43725</v>
      </c>
      <c r="C262" s="285">
        <f>VLOOKUP(B262,[3]Indices!$D:$Q,3,)/1000</f>
        <v>39.242641318555378</v>
      </c>
      <c r="D262" s="285">
        <f>VLOOKUP(B262,[3]Indices!$D:$Q,14,)/1000</f>
        <v>22.281040209732421</v>
      </c>
      <c r="E262" s="181">
        <f t="shared" si="11"/>
        <v>22.281040209732421</v>
      </c>
      <c r="F262" s="209" t="str">
        <f t="shared" si="12"/>
        <v/>
      </c>
    </row>
    <row r="263" spans="1:7">
      <c r="A263">
        <v>260</v>
      </c>
      <c r="B263" s="46">
        <f>VLOOKUP(DATE(YEAR(Dat_01!B$2)-1,MONTH(Dat_01!B$2),1)+A263,[3]Indices!$D:$D,1,)</f>
        <v>43726</v>
      </c>
      <c r="C263" s="285">
        <f>VLOOKUP(B263,[3]Indices!$D:$Q,3,)/1000</f>
        <v>23.118648947825168</v>
      </c>
      <c r="D263" s="285">
        <f>VLOOKUP(B263,[3]Indices!$D:$Q,14,)/1000</f>
        <v>22.281040209732421</v>
      </c>
      <c r="E263" s="181">
        <f t="shared" si="11"/>
        <v>22.281040209732421</v>
      </c>
      <c r="F263" s="209" t="str">
        <f t="shared" si="12"/>
        <v/>
      </c>
    </row>
    <row r="264" spans="1:7">
      <c r="A264">
        <v>261</v>
      </c>
      <c r="B264" s="46">
        <f>VLOOKUP(DATE(YEAR(Dat_01!B$2)-1,MONTH(Dat_01!B$2),1)+A264,[3]Indices!$D:$D,1,)</f>
        <v>43727</v>
      </c>
      <c r="C264" s="285">
        <f>VLOOKUP(B264,[3]Indices!$D:$Q,3,)/1000</f>
        <v>27.61844785182517</v>
      </c>
      <c r="D264" s="285">
        <f>VLOOKUP(B264,[3]Indices!$D:$Q,14,)/1000</f>
        <v>22.281040209732421</v>
      </c>
      <c r="E264" s="181">
        <f t="shared" si="11"/>
        <v>22.281040209732421</v>
      </c>
      <c r="F264" s="209" t="str">
        <f t="shared" si="12"/>
        <v/>
      </c>
    </row>
    <row r="265" spans="1:7">
      <c r="A265">
        <v>262</v>
      </c>
      <c r="B265" s="46">
        <f>VLOOKUP(DATE(YEAR(Dat_01!B$2)-1,MONTH(Dat_01!B$2),1)+A265,[3]Indices!$D:$D,1,)</f>
        <v>43728</v>
      </c>
      <c r="C265" s="285">
        <f>VLOOKUP(B265,[3]Indices!$D:$Q,3,)/1000</f>
        <v>6.5242940318261029</v>
      </c>
      <c r="D265" s="285">
        <f>VLOOKUP(B265,[3]Indices!$D:$Q,14,)/1000</f>
        <v>22.281040209732421</v>
      </c>
      <c r="E265" s="181">
        <f t="shared" si="11"/>
        <v>6.5242940318261029</v>
      </c>
      <c r="F265" s="209" t="str">
        <f t="shared" si="12"/>
        <v/>
      </c>
    </row>
    <row r="266" spans="1:7">
      <c r="A266">
        <v>263</v>
      </c>
      <c r="B266" s="46">
        <f>VLOOKUP(DATE(YEAR(Dat_01!B$2)-1,MONTH(Dat_01!B$2),1)+A266,[3]Indices!$D:$D,1,)</f>
        <v>43729</v>
      </c>
      <c r="C266" s="285">
        <f>VLOOKUP(B266,[3]Indices!$D:$Q,3,)/1000</f>
        <v>5.9345660678251697</v>
      </c>
      <c r="D266" s="285">
        <f>VLOOKUP(B266,[3]Indices!$D:$Q,14,)/1000</f>
        <v>22.281040209732421</v>
      </c>
      <c r="E266" s="181">
        <f t="shared" si="11"/>
        <v>5.9345660678251697</v>
      </c>
      <c r="F266" s="209" t="str">
        <f t="shared" si="12"/>
        <v/>
      </c>
    </row>
    <row r="267" spans="1:7">
      <c r="A267">
        <v>264</v>
      </c>
      <c r="B267" s="46">
        <f>VLOOKUP(DATE(YEAR(Dat_01!B$2)-1,MONTH(Dat_01!B$2),1)+A267,[3]Indices!$D:$D,1,)</f>
        <v>43730</v>
      </c>
      <c r="C267" s="285">
        <f>VLOOKUP(B267,[3]Indices!$D:$Q,3,)/1000</f>
        <v>2.0039890278251695</v>
      </c>
      <c r="D267" s="285">
        <f>VLOOKUP(B267,[3]Indices!$D:$Q,14,)/1000</f>
        <v>22.281040209732421</v>
      </c>
      <c r="E267" s="181">
        <f t="shared" si="11"/>
        <v>2.0039890278251695</v>
      </c>
      <c r="F267" s="209" t="str">
        <f t="shared" si="12"/>
        <v/>
      </c>
    </row>
    <row r="268" spans="1:7">
      <c r="A268">
        <v>265</v>
      </c>
      <c r="B268" s="46">
        <f>VLOOKUP(DATE(YEAR(Dat_01!B$2)-1,MONTH(Dat_01!B$2),1)+A268,[3]Indices!$D:$D,1,)</f>
        <v>43731</v>
      </c>
      <c r="C268" s="285">
        <f>VLOOKUP(B268,[3]Indices!$D:$Q,3,)/1000</f>
        <v>10.812123067824235</v>
      </c>
      <c r="D268" s="285">
        <f>VLOOKUP(B268,[3]Indices!$D:$Q,14,)/1000</f>
        <v>22.281040209732421</v>
      </c>
      <c r="E268" s="181">
        <f t="shared" si="11"/>
        <v>10.812123067824235</v>
      </c>
      <c r="F268" s="209" t="str">
        <f t="shared" si="12"/>
        <v/>
      </c>
    </row>
    <row r="269" spans="1:7">
      <c r="A269">
        <v>266</v>
      </c>
      <c r="B269" s="46">
        <f>VLOOKUP(DATE(YEAR(Dat_01!B$2)-1,MONTH(Dat_01!B$2),1)+A269,[3]Indices!$D:$D,1,)</f>
        <v>43732</v>
      </c>
      <c r="C269" s="285">
        <f>VLOOKUP(B269,[3]Indices!$D:$Q,3,)/1000</f>
        <v>6.8628073918270314</v>
      </c>
      <c r="D269" s="285">
        <f>VLOOKUP(B269,[3]Indices!$D:$Q,14,)/1000</f>
        <v>22.281040209732421</v>
      </c>
      <c r="E269" s="181">
        <f t="shared" si="11"/>
        <v>6.8628073918270314</v>
      </c>
      <c r="F269" s="209" t="str">
        <f t="shared" si="12"/>
        <v/>
      </c>
    </row>
    <row r="270" spans="1:7">
      <c r="A270">
        <v>267</v>
      </c>
      <c r="B270" s="46">
        <f>VLOOKUP(DATE(YEAR(Dat_01!B$2)-1,MONTH(Dat_01!B$2),1)+A270,[3]Indices!$D:$D,1,)</f>
        <v>43733</v>
      </c>
      <c r="C270" s="285">
        <f>VLOOKUP(B270,[3]Indices!$D:$Q,3,)/1000</f>
        <v>21.66226604055921</v>
      </c>
      <c r="D270" s="285">
        <f>VLOOKUP(B270,[3]Indices!$D:$Q,14,)/1000</f>
        <v>22.281040209732421</v>
      </c>
      <c r="E270" s="181">
        <f t="shared" si="11"/>
        <v>21.66226604055921</v>
      </c>
      <c r="F270" s="209" t="str">
        <f t="shared" si="12"/>
        <v/>
      </c>
    </row>
    <row r="271" spans="1:7">
      <c r="A271">
        <v>268</v>
      </c>
      <c r="B271" s="46">
        <f>VLOOKUP(DATE(YEAR(Dat_01!B$2)-1,MONTH(Dat_01!B$2),1)+A271,[3]Indices!$D:$D,1,)</f>
        <v>43734</v>
      </c>
      <c r="C271" s="285">
        <f>VLOOKUP(B271,[3]Indices!$D:$Q,3,)/1000</f>
        <v>22.57161161256014</v>
      </c>
      <c r="D271" s="285">
        <f>VLOOKUP(B271,[3]Indices!$D:$Q,14,)/1000</f>
        <v>22.281040209732421</v>
      </c>
      <c r="E271" s="181">
        <f t="shared" si="11"/>
        <v>22.281040209732421</v>
      </c>
      <c r="F271" s="209" t="str">
        <f t="shared" si="12"/>
        <v/>
      </c>
    </row>
    <row r="272" spans="1:7">
      <c r="A272">
        <v>269</v>
      </c>
      <c r="B272" s="46">
        <f>VLOOKUP(DATE(YEAR(Dat_01!B$2)-1,MONTH(Dat_01!B$2),1)+A272,[3]Indices!$D:$D,1,)</f>
        <v>43735</v>
      </c>
      <c r="C272" s="285">
        <f>VLOOKUP(B272,[3]Indices!$D:$Q,3,)/1000</f>
        <v>19.632589916559212</v>
      </c>
      <c r="D272" s="285">
        <f>VLOOKUP(B272,[3]Indices!$D:$Q,14,)/1000</f>
        <v>22.281040209732421</v>
      </c>
      <c r="E272" s="181">
        <f t="shared" si="11"/>
        <v>19.632589916559212</v>
      </c>
      <c r="F272" s="209" t="str">
        <f t="shared" si="12"/>
        <v/>
      </c>
    </row>
    <row r="273" spans="1:6">
      <c r="A273">
        <v>270</v>
      </c>
      <c r="B273" s="46">
        <f>VLOOKUP(DATE(YEAR(Dat_01!B$2)-1,MONTH(Dat_01!B$2),1)+A273,[3]Indices!$D:$D,1,)</f>
        <v>43736</v>
      </c>
      <c r="C273" s="285">
        <f>VLOOKUP(B273,[3]Indices!$D:$Q,3,)/1000</f>
        <v>13.274553664561074</v>
      </c>
      <c r="D273" s="285">
        <f>VLOOKUP(B273,[3]Indices!$D:$Q,14,)/1000</f>
        <v>22.281040209732421</v>
      </c>
      <c r="E273" s="181">
        <f t="shared" si="11"/>
        <v>13.274553664561074</v>
      </c>
      <c r="F273" s="209" t="str">
        <f t="shared" si="12"/>
        <v/>
      </c>
    </row>
    <row r="274" spans="1:6">
      <c r="A274">
        <v>271</v>
      </c>
      <c r="B274" s="46">
        <f>VLOOKUP(DATE(YEAR(Dat_01!B$2)-1,MONTH(Dat_01!B$2),1)+A274,[3]Indices!$D:$D,1,)</f>
        <v>43737</v>
      </c>
      <c r="C274" s="285">
        <f>VLOOKUP(B274,[3]Indices!$D:$Q,3,)/1000</f>
        <v>11.291133864560143</v>
      </c>
      <c r="D274" s="285">
        <f>VLOOKUP(B274,[3]Indices!$D:$Q,14,)/1000</f>
        <v>22.281040209732421</v>
      </c>
      <c r="E274" s="181">
        <f t="shared" si="11"/>
        <v>11.291133864560143</v>
      </c>
      <c r="F274" s="209" t="str">
        <f t="shared" si="12"/>
        <v/>
      </c>
    </row>
    <row r="275" spans="1:6">
      <c r="A275">
        <v>272</v>
      </c>
      <c r="B275" s="46">
        <f>VLOOKUP(DATE(YEAR(Dat_01!B$2)-1,MONTH(Dat_01!B$2),1)+A275,[3]Indices!$D:$D,1,)</f>
        <v>43738</v>
      </c>
      <c r="C275" s="285">
        <f>VLOOKUP(B275,[3]Indices!$D:$Q,3,)/1000</f>
        <v>24.859265244560142</v>
      </c>
      <c r="D275" s="285">
        <f>VLOOKUP(B275,[3]Indices!$D:$Q,14,)/1000</f>
        <v>22.281040209732421</v>
      </c>
      <c r="E275" s="181">
        <f t="shared" si="11"/>
        <v>22.281040209732421</v>
      </c>
      <c r="F275" s="209" t="str">
        <f t="shared" si="12"/>
        <v/>
      </c>
    </row>
    <row r="276" spans="1:6">
      <c r="A276">
        <v>273</v>
      </c>
      <c r="B276" s="46">
        <f>VLOOKUP(DATE(YEAR(Dat_01!B$2)-1,MONTH(Dat_01!B$2),1)+A276,[3]Indices!$D:$D,1,)</f>
        <v>43739</v>
      </c>
      <c r="C276" s="285">
        <f>VLOOKUP(B276,[3]Indices!$D:$Q,3,)/1000</f>
        <v>14.768948360559211</v>
      </c>
      <c r="D276" s="285">
        <f>VLOOKUP(B276,[3]Indices!$D:$Q,14,)/1000</f>
        <v>44.550149357058011</v>
      </c>
      <c r="E276" s="181">
        <f t="shared" si="11"/>
        <v>14.768948360559211</v>
      </c>
      <c r="F276" s="209" t="str">
        <f t="shared" si="12"/>
        <v/>
      </c>
    </row>
    <row r="277" spans="1:6">
      <c r="A277">
        <v>274</v>
      </c>
      <c r="B277" s="46">
        <f>VLOOKUP(DATE(YEAR(Dat_01!B$2)-1,MONTH(Dat_01!B$2),1)+A277,[3]Indices!$D:$D,1,)</f>
        <v>43740</v>
      </c>
      <c r="C277" s="285">
        <f>VLOOKUP(B277,[3]Indices!$D:$Q,3,)/1000</f>
        <v>6.2465913393767076</v>
      </c>
      <c r="D277" s="285">
        <f>VLOOKUP(B277,[3]Indices!$D:$Q,14,)/1000</f>
        <v>44.550149357058011</v>
      </c>
      <c r="E277" s="181">
        <f t="shared" si="11"/>
        <v>6.2465913393767076</v>
      </c>
      <c r="F277" s="209" t="str">
        <f t="shared" si="12"/>
        <v/>
      </c>
    </row>
    <row r="278" spans="1:6">
      <c r="A278">
        <v>275</v>
      </c>
      <c r="B278" s="46">
        <f>VLOOKUP(DATE(YEAR(Dat_01!B$2)-1,MONTH(Dat_01!B$2),1)+A278,[3]Indices!$D:$D,1,)</f>
        <v>43741</v>
      </c>
      <c r="C278" s="285">
        <f>VLOOKUP(B278,[3]Indices!$D:$Q,3,)/1000</f>
        <v>10.294657775379502</v>
      </c>
      <c r="D278" s="285">
        <f>VLOOKUP(B278,[3]Indices!$D:$Q,14,)/1000</f>
        <v>44.550149357058011</v>
      </c>
      <c r="E278" s="181">
        <f t="shared" si="11"/>
        <v>10.294657775379502</v>
      </c>
      <c r="F278" s="209" t="str">
        <f t="shared" si="12"/>
        <v/>
      </c>
    </row>
    <row r="279" spans="1:6">
      <c r="A279">
        <v>276</v>
      </c>
      <c r="B279" s="46">
        <f>VLOOKUP(DATE(YEAR(Dat_01!B$2)-1,MONTH(Dat_01!B$2),1)+A279,[3]Indices!$D:$D,1,)</f>
        <v>43742</v>
      </c>
      <c r="C279" s="285">
        <f>VLOOKUP(B279,[3]Indices!$D:$Q,3,)/1000</f>
        <v>15.231506839375776</v>
      </c>
      <c r="D279" s="285">
        <f>VLOOKUP(B279,[3]Indices!$D:$Q,14,)/1000</f>
        <v>44.550149357058011</v>
      </c>
      <c r="E279" s="181">
        <f t="shared" si="11"/>
        <v>15.231506839375776</v>
      </c>
      <c r="F279" s="209" t="str">
        <f t="shared" si="12"/>
        <v/>
      </c>
    </row>
    <row r="280" spans="1:6">
      <c r="A280">
        <v>277</v>
      </c>
      <c r="B280" s="46">
        <f>VLOOKUP(DATE(YEAR(Dat_01!B$2)-1,MONTH(Dat_01!B$2),1)+A280,[3]Indices!$D:$D,1,)</f>
        <v>43743</v>
      </c>
      <c r="C280" s="285">
        <f>VLOOKUP(B280,[3]Indices!$D:$Q,3,)/1000</f>
        <v>2.7791585433776382</v>
      </c>
      <c r="D280" s="285">
        <f>VLOOKUP(B280,[3]Indices!$D:$Q,14,)/1000</f>
        <v>44.550149357058011</v>
      </c>
      <c r="E280" s="181">
        <f t="shared" si="11"/>
        <v>2.7791585433776382</v>
      </c>
      <c r="F280" s="209" t="str">
        <f t="shared" si="12"/>
        <v/>
      </c>
    </row>
    <row r="281" spans="1:6">
      <c r="A281">
        <v>278</v>
      </c>
      <c r="B281" s="46">
        <f>VLOOKUP(DATE(YEAR(Dat_01!B$2)-1,MONTH(Dat_01!B$2),1)+A281,[3]Indices!$D:$D,1,)</f>
        <v>43744</v>
      </c>
      <c r="C281" s="285">
        <f>VLOOKUP(B281,[3]Indices!$D:$Q,3,)/1000</f>
        <v>3.1948578873776388</v>
      </c>
      <c r="D281" s="285">
        <f>VLOOKUP(B281,[3]Indices!$D:$Q,14,)/1000</f>
        <v>44.550149357058011</v>
      </c>
      <c r="E281" s="181">
        <f t="shared" si="11"/>
        <v>3.1948578873776388</v>
      </c>
      <c r="F281" s="209" t="str">
        <f t="shared" si="12"/>
        <v/>
      </c>
    </row>
    <row r="282" spans="1:6">
      <c r="A282">
        <v>279</v>
      </c>
      <c r="B282" s="46">
        <f>VLOOKUP(DATE(YEAR(Dat_01!B$2)-1,MONTH(Dat_01!B$2),1)+A282,[3]Indices!$D:$D,1,)</f>
        <v>43745</v>
      </c>
      <c r="C282" s="285">
        <f>VLOOKUP(B282,[3]Indices!$D:$Q,3,)/1000</f>
        <v>9.1765671673767066</v>
      </c>
      <c r="D282" s="285">
        <f>VLOOKUP(B282,[3]Indices!$D:$Q,14,)/1000</f>
        <v>44.550149357058011</v>
      </c>
      <c r="E282" s="181">
        <f t="shared" si="11"/>
        <v>9.1765671673767066</v>
      </c>
      <c r="F282" s="209" t="str">
        <f t="shared" si="12"/>
        <v/>
      </c>
    </row>
    <row r="283" spans="1:6">
      <c r="A283">
        <v>280</v>
      </c>
      <c r="B283" s="46">
        <f>VLOOKUP(DATE(YEAR(Dat_01!B$2)-1,MONTH(Dat_01!B$2),1)+A283,[3]Indices!$D:$D,1,)</f>
        <v>43746</v>
      </c>
      <c r="C283" s="285">
        <f>VLOOKUP(B283,[3]Indices!$D:$Q,3,)/1000</f>
        <v>11.670171503377638</v>
      </c>
      <c r="D283" s="285">
        <f>VLOOKUP(B283,[3]Indices!$D:$Q,14,)/1000</f>
        <v>44.550149357058011</v>
      </c>
      <c r="E283" s="181">
        <f t="shared" si="11"/>
        <v>11.670171503377638</v>
      </c>
      <c r="F283" s="209" t="str">
        <f t="shared" si="12"/>
        <v/>
      </c>
    </row>
    <row r="284" spans="1:6">
      <c r="A284">
        <v>281</v>
      </c>
      <c r="B284" s="46">
        <f>VLOOKUP(DATE(YEAR(Dat_01!B$2)-1,MONTH(Dat_01!B$2),1)+A284,[3]Indices!$D:$D,1,)</f>
        <v>43747</v>
      </c>
      <c r="C284" s="285">
        <f>VLOOKUP(B284,[3]Indices!$D:$Q,3,)/1000</f>
        <v>10.974282968998283</v>
      </c>
      <c r="D284" s="285">
        <f>VLOOKUP(B284,[3]Indices!$D:$Q,14,)/1000</f>
        <v>44.550149357058011</v>
      </c>
      <c r="E284" s="181">
        <f t="shared" si="11"/>
        <v>10.974282968998283</v>
      </c>
      <c r="F284" s="209" t="str">
        <f t="shared" si="12"/>
        <v/>
      </c>
    </row>
    <row r="285" spans="1:6">
      <c r="A285">
        <v>282</v>
      </c>
      <c r="B285" s="46">
        <f>VLOOKUP(DATE(YEAR(Dat_01!B$2)-1,MONTH(Dat_01!B$2),1)+A285,[3]Indices!$D:$D,1,)</f>
        <v>43748</v>
      </c>
      <c r="C285" s="285">
        <f>VLOOKUP(B285,[3]Indices!$D:$Q,3,)/1000</f>
        <v>12.436239417001078</v>
      </c>
      <c r="D285" s="285">
        <f>VLOOKUP(B285,[3]Indices!$D:$Q,14,)/1000</f>
        <v>44.550149357058011</v>
      </c>
      <c r="E285" s="181">
        <f t="shared" si="11"/>
        <v>12.436239417001078</v>
      </c>
      <c r="F285" s="209" t="str">
        <f t="shared" si="12"/>
        <v/>
      </c>
    </row>
    <row r="286" spans="1:6">
      <c r="A286">
        <v>283</v>
      </c>
      <c r="B286" s="46">
        <f>VLOOKUP(DATE(YEAR(Dat_01!B$2)-1,MONTH(Dat_01!B$2),1)+A286,[3]Indices!$D:$D,1,)</f>
        <v>43749</v>
      </c>
      <c r="C286" s="285">
        <f>VLOOKUP(B286,[3]Indices!$D:$Q,3,)/1000</f>
        <v>8.7710066969982829</v>
      </c>
      <c r="D286" s="285">
        <f>VLOOKUP(B286,[3]Indices!$D:$Q,14,)/1000</f>
        <v>44.550149357058011</v>
      </c>
      <c r="E286" s="181">
        <f t="shared" si="11"/>
        <v>8.7710066969982829</v>
      </c>
      <c r="F286" s="209" t="str">
        <f t="shared" si="12"/>
        <v/>
      </c>
    </row>
    <row r="287" spans="1:6">
      <c r="A287">
        <v>284</v>
      </c>
      <c r="B287" s="46">
        <f>VLOOKUP(DATE(YEAR(Dat_01!B$2)-1,MONTH(Dat_01!B$2),1)+A287,[3]Indices!$D:$D,1,)</f>
        <v>43750</v>
      </c>
      <c r="C287" s="285">
        <f>VLOOKUP(B287,[3]Indices!$D:$Q,3,)/1000</f>
        <v>2.3492717330001471</v>
      </c>
      <c r="D287" s="285">
        <f>VLOOKUP(B287,[3]Indices!$D:$Q,14,)/1000</f>
        <v>44.550149357058011</v>
      </c>
      <c r="E287" s="181">
        <f t="shared" si="11"/>
        <v>2.3492717330001471</v>
      </c>
      <c r="F287" s="209" t="str">
        <f t="shared" si="12"/>
        <v/>
      </c>
    </row>
    <row r="288" spans="1:6">
      <c r="A288">
        <v>285</v>
      </c>
      <c r="B288" s="46">
        <f>VLOOKUP(DATE(YEAR(Dat_01!B$2)-1,MONTH(Dat_01!B$2),1)+A288,[3]Indices!$D:$D,1,)</f>
        <v>43751</v>
      </c>
      <c r="C288" s="285">
        <f>VLOOKUP(B288,[3]Indices!$D:$Q,3,)/1000</f>
        <v>1.2920262790001471</v>
      </c>
      <c r="D288" s="285">
        <f>VLOOKUP(B288,[3]Indices!$D:$Q,14,)/1000</f>
        <v>44.550149357058011</v>
      </c>
      <c r="E288" s="181">
        <f t="shared" si="11"/>
        <v>1.2920262790001471</v>
      </c>
      <c r="F288" s="209" t="str">
        <f t="shared" si="12"/>
        <v/>
      </c>
    </row>
    <row r="289" spans="1:7">
      <c r="A289">
        <v>286</v>
      </c>
      <c r="B289" s="46">
        <f>VLOOKUP(DATE(YEAR(Dat_01!B$2)-1,MONTH(Dat_01!B$2),1)+A289,[3]Indices!$D:$D,1,)</f>
        <v>43752</v>
      </c>
      <c r="C289" s="285">
        <f>VLOOKUP(B289,[3]Indices!$D:$Q,3,)/1000</f>
        <v>4.4865502089992155</v>
      </c>
      <c r="D289" s="285">
        <f>VLOOKUP(B289,[3]Indices!$D:$Q,14,)/1000</f>
        <v>44.550149357058011</v>
      </c>
      <c r="E289" s="181">
        <f t="shared" si="11"/>
        <v>4.4865502089992155</v>
      </c>
      <c r="F289" s="209" t="str">
        <f t="shared" si="12"/>
        <v/>
      </c>
    </row>
    <row r="290" spans="1:7">
      <c r="A290">
        <v>287</v>
      </c>
      <c r="B290" s="46">
        <f>VLOOKUP(DATE(YEAR(Dat_01!B$2)-1,MONTH(Dat_01!B$2),1)+A290,[3]Indices!$D:$D,1,)</f>
        <v>43753</v>
      </c>
      <c r="C290" s="285">
        <f>VLOOKUP(B290,[3]Indices!$D:$Q,3,)/1000</f>
        <v>9.1113559910001456</v>
      </c>
      <c r="D290" s="285">
        <f>VLOOKUP(B290,[3]Indices!$D:$Q,14,)/1000</f>
        <v>44.550149357058011</v>
      </c>
      <c r="E290" s="181">
        <f t="shared" si="11"/>
        <v>9.1113559910001456</v>
      </c>
      <c r="F290" s="209" t="str">
        <f t="shared" si="12"/>
        <v>O</v>
      </c>
      <c r="G290" s="210">
        <f t="shared" ref="G290:G321" si="13">IF(DAY(B290)=15,D290,"")</f>
        <v>44.550149357058011</v>
      </c>
    </row>
    <row r="291" spans="1:7">
      <c r="A291">
        <v>288</v>
      </c>
      <c r="B291" s="46">
        <f>VLOOKUP(DATE(YEAR(Dat_01!B$2)-1,MONTH(Dat_01!B$2),1)+A291,[3]Indices!$D:$D,1,)</f>
        <v>43754</v>
      </c>
      <c r="C291" s="285">
        <f>VLOOKUP(B291,[3]Indices!$D:$Q,3,)/1000</f>
        <v>35.086366275212995</v>
      </c>
      <c r="D291" s="285">
        <f>VLOOKUP(B291,[3]Indices!$D:$Q,14,)/1000</f>
        <v>44.550149357058011</v>
      </c>
      <c r="E291" s="181">
        <f t="shared" si="11"/>
        <v>35.086366275212995</v>
      </c>
      <c r="F291" s="209" t="str">
        <f t="shared" si="12"/>
        <v/>
      </c>
    </row>
    <row r="292" spans="1:7">
      <c r="A292">
        <v>289</v>
      </c>
      <c r="B292" s="46">
        <f>VLOOKUP(DATE(YEAR(Dat_01!B$2)-1,MONTH(Dat_01!B$2),1)+A292,[3]Indices!$D:$D,1,)</f>
        <v>43755</v>
      </c>
      <c r="C292" s="285">
        <f>VLOOKUP(B292,[3]Indices!$D:$Q,3,)/1000</f>
        <v>45.871987463213927</v>
      </c>
      <c r="D292" s="285">
        <f>VLOOKUP(B292,[3]Indices!$D:$Q,14,)/1000</f>
        <v>44.550149357058011</v>
      </c>
      <c r="E292" s="181">
        <f t="shared" si="11"/>
        <v>44.550149357058011</v>
      </c>
      <c r="F292" s="209" t="str">
        <f t="shared" si="12"/>
        <v/>
      </c>
    </row>
    <row r="293" spans="1:7">
      <c r="A293">
        <v>290</v>
      </c>
      <c r="B293" s="46">
        <f>VLOOKUP(DATE(YEAR(Dat_01!B$2)-1,MONTH(Dat_01!B$2),1)+A293,[3]Indices!$D:$D,1,)</f>
        <v>43756</v>
      </c>
      <c r="C293" s="285">
        <f>VLOOKUP(B293,[3]Indices!$D:$Q,3,)/1000</f>
        <v>44.485241749213927</v>
      </c>
      <c r="D293" s="285">
        <f>VLOOKUP(B293,[3]Indices!$D:$Q,14,)/1000</f>
        <v>44.550149357058011</v>
      </c>
      <c r="E293" s="181">
        <f t="shared" si="11"/>
        <v>44.485241749213927</v>
      </c>
      <c r="F293" s="209" t="str">
        <f t="shared" si="12"/>
        <v/>
      </c>
    </row>
    <row r="294" spans="1:7">
      <c r="A294">
        <v>291</v>
      </c>
      <c r="B294" s="46">
        <f>VLOOKUP(DATE(YEAR(Dat_01!B$2)-1,MONTH(Dat_01!B$2),1)+A294,[3]Indices!$D:$D,1,)</f>
        <v>43757</v>
      </c>
      <c r="C294" s="285">
        <f>VLOOKUP(B294,[3]Indices!$D:$Q,3,)/1000</f>
        <v>37.269568681213933</v>
      </c>
      <c r="D294" s="285">
        <f>VLOOKUP(B294,[3]Indices!$D:$Q,14,)/1000</f>
        <v>44.550149357058011</v>
      </c>
      <c r="E294" s="181">
        <f t="shared" si="11"/>
        <v>37.269568681213933</v>
      </c>
      <c r="F294" s="209" t="str">
        <f t="shared" si="12"/>
        <v/>
      </c>
    </row>
    <row r="295" spans="1:7">
      <c r="A295">
        <v>292</v>
      </c>
      <c r="B295" s="46">
        <f>VLOOKUP(DATE(YEAR(Dat_01!B$2)-1,MONTH(Dat_01!B$2),1)+A295,[3]Indices!$D:$D,1,)</f>
        <v>43758</v>
      </c>
      <c r="C295" s="285">
        <f>VLOOKUP(B295,[3]Indices!$D:$Q,3,)/1000</f>
        <v>48.584789803214861</v>
      </c>
      <c r="D295" s="285">
        <f>VLOOKUP(B295,[3]Indices!$D:$Q,14,)/1000</f>
        <v>44.550149357058011</v>
      </c>
      <c r="E295" s="181">
        <f t="shared" si="11"/>
        <v>44.550149357058011</v>
      </c>
      <c r="F295" s="209" t="str">
        <f t="shared" si="12"/>
        <v/>
      </c>
    </row>
    <row r="296" spans="1:7">
      <c r="A296">
        <v>293</v>
      </c>
      <c r="B296" s="46">
        <f>VLOOKUP(DATE(YEAR(Dat_01!B$2)-1,MONTH(Dat_01!B$2),1)+A296,[3]Indices!$D:$D,1,)</f>
        <v>43759</v>
      </c>
      <c r="C296" s="285">
        <f>VLOOKUP(B296,[3]Indices!$D:$Q,3,)/1000</f>
        <v>71.337222037212058</v>
      </c>
      <c r="D296" s="285">
        <f>VLOOKUP(B296,[3]Indices!$D:$Q,14,)/1000</f>
        <v>44.550149357058011</v>
      </c>
      <c r="E296" s="181">
        <f t="shared" si="11"/>
        <v>44.550149357058011</v>
      </c>
      <c r="F296" s="209" t="str">
        <f t="shared" si="12"/>
        <v/>
      </c>
    </row>
    <row r="297" spans="1:7">
      <c r="A297">
        <v>294</v>
      </c>
      <c r="B297" s="46">
        <f>VLOOKUP(DATE(YEAR(Dat_01!B$2)-1,MONTH(Dat_01!B$2),1)+A297,[3]Indices!$D:$D,1,)</f>
        <v>43760</v>
      </c>
      <c r="C297" s="285">
        <f>VLOOKUP(B297,[3]Indices!$D:$Q,3,)/1000</f>
        <v>66.924923513213002</v>
      </c>
      <c r="D297" s="285">
        <f>VLOOKUP(B297,[3]Indices!$D:$Q,14,)/1000</f>
        <v>44.550149357058011</v>
      </c>
      <c r="E297" s="181">
        <f t="shared" si="11"/>
        <v>44.550149357058011</v>
      </c>
      <c r="F297" s="209" t="str">
        <f t="shared" si="12"/>
        <v/>
      </c>
    </row>
    <row r="298" spans="1:7">
      <c r="A298">
        <v>295</v>
      </c>
      <c r="B298" s="46">
        <f>VLOOKUP(DATE(YEAR(Dat_01!B$2)-1,MONTH(Dat_01!B$2),1)+A298,[3]Indices!$D:$D,1,)</f>
        <v>43761</v>
      </c>
      <c r="C298" s="285">
        <f>VLOOKUP(B298,[3]Indices!$D:$Q,3,)/1000</f>
        <v>69.413260461879204</v>
      </c>
      <c r="D298" s="285">
        <f>VLOOKUP(B298,[3]Indices!$D:$Q,14,)/1000</f>
        <v>44.550149357058011</v>
      </c>
      <c r="E298" s="181">
        <f t="shared" si="11"/>
        <v>44.550149357058011</v>
      </c>
      <c r="F298" s="209" t="str">
        <f t="shared" si="12"/>
        <v/>
      </c>
    </row>
    <row r="299" spans="1:7">
      <c r="A299">
        <v>296</v>
      </c>
      <c r="B299" s="46">
        <f>VLOOKUP(DATE(YEAR(Dat_01!B$2)-1,MONTH(Dat_01!B$2),1)+A299,[3]Indices!$D:$D,1,)</f>
        <v>43762</v>
      </c>
      <c r="C299" s="285">
        <f>VLOOKUP(B299,[3]Indices!$D:$Q,3,)/1000</f>
        <v>65.58422514187734</v>
      </c>
      <c r="D299" s="285">
        <f>VLOOKUP(B299,[3]Indices!$D:$Q,14,)/1000</f>
        <v>44.550149357058011</v>
      </c>
      <c r="E299" s="181">
        <f t="shared" si="11"/>
        <v>44.550149357058011</v>
      </c>
      <c r="F299" s="209" t="str">
        <f t="shared" si="12"/>
        <v/>
      </c>
    </row>
    <row r="300" spans="1:7">
      <c r="A300">
        <v>297</v>
      </c>
      <c r="B300" s="46">
        <f>VLOOKUP(DATE(YEAR(Dat_01!B$2)-1,MONTH(Dat_01!B$2),1)+A300,[3]Indices!$D:$D,1,)</f>
        <v>43763</v>
      </c>
      <c r="C300" s="285">
        <f>VLOOKUP(B300,[3]Indices!$D:$Q,3,)/1000</f>
        <v>58.938894661877342</v>
      </c>
      <c r="D300" s="285">
        <f>VLOOKUP(B300,[3]Indices!$D:$Q,14,)/1000</f>
        <v>44.550149357058011</v>
      </c>
      <c r="E300" s="181">
        <f t="shared" si="11"/>
        <v>44.550149357058011</v>
      </c>
      <c r="F300" s="209" t="str">
        <f t="shared" si="12"/>
        <v/>
      </c>
    </row>
    <row r="301" spans="1:7">
      <c r="A301">
        <v>298</v>
      </c>
      <c r="B301" s="46">
        <f>VLOOKUP(DATE(YEAR(Dat_01!B$2)-1,MONTH(Dat_01!B$2),1)+A301,[3]Indices!$D:$D,1,)</f>
        <v>43764</v>
      </c>
      <c r="C301" s="285">
        <f>VLOOKUP(B301,[3]Indices!$D:$Q,3,)/1000</f>
        <v>50.177881125876411</v>
      </c>
      <c r="D301" s="285">
        <f>VLOOKUP(B301,[3]Indices!$D:$Q,14,)/1000</f>
        <v>44.550149357058011</v>
      </c>
      <c r="E301" s="181">
        <f t="shared" si="11"/>
        <v>44.550149357058011</v>
      </c>
      <c r="F301" s="209" t="str">
        <f t="shared" si="12"/>
        <v/>
      </c>
    </row>
    <row r="302" spans="1:7">
      <c r="A302">
        <v>299</v>
      </c>
      <c r="B302" s="46">
        <f>VLOOKUP(DATE(YEAR(Dat_01!B$2)-1,MONTH(Dat_01!B$2),1)+A302,[3]Indices!$D:$D,1,)</f>
        <v>43765</v>
      </c>
      <c r="C302" s="285">
        <f>VLOOKUP(B302,[3]Indices!$D:$Q,3,)/1000</f>
        <v>53.409759997879206</v>
      </c>
      <c r="D302" s="285">
        <f>VLOOKUP(B302,[3]Indices!$D:$Q,14,)/1000</f>
        <v>44.550149357058011</v>
      </c>
      <c r="E302" s="181">
        <f t="shared" si="11"/>
        <v>44.550149357058011</v>
      </c>
      <c r="F302" s="209" t="str">
        <f t="shared" si="12"/>
        <v/>
      </c>
    </row>
    <row r="303" spans="1:7">
      <c r="A303">
        <v>300</v>
      </c>
      <c r="B303" s="46">
        <f>VLOOKUP(DATE(YEAR(Dat_01!B$2)-1,MONTH(Dat_01!B$2),1)+A303,[3]Indices!$D:$D,1,)</f>
        <v>43766</v>
      </c>
      <c r="C303" s="285">
        <f>VLOOKUP(B303,[3]Indices!$D:$Q,3,)/1000</f>
        <v>64.334243269877348</v>
      </c>
      <c r="D303" s="285">
        <f>VLOOKUP(B303,[3]Indices!$D:$Q,14,)/1000</f>
        <v>44.550149357058011</v>
      </c>
      <c r="E303" s="181">
        <f t="shared" si="11"/>
        <v>44.550149357058011</v>
      </c>
      <c r="F303" s="209" t="str">
        <f t="shared" si="12"/>
        <v/>
      </c>
    </row>
    <row r="304" spans="1:7">
      <c r="A304">
        <v>301</v>
      </c>
      <c r="B304" s="46">
        <f>VLOOKUP(DATE(YEAR(Dat_01!B$2)-1,MONTH(Dat_01!B$2),1)+A304,[3]Indices!$D:$D,1,)</f>
        <v>43767</v>
      </c>
      <c r="C304" s="285">
        <f>VLOOKUP(B304,[3]Indices!$D:$Q,3,)/1000</f>
        <v>70.119179819877345</v>
      </c>
      <c r="D304" s="285">
        <f>VLOOKUP(B304,[3]Indices!$D:$Q,14,)/1000</f>
        <v>44.550149357058011</v>
      </c>
      <c r="E304" s="181">
        <f t="shared" si="11"/>
        <v>44.550149357058011</v>
      </c>
      <c r="F304" s="209" t="str">
        <f t="shared" si="12"/>
        <v/>
      </c>
    </row>
    <row r="305" spans="1:6">
      <c r="A305">
        <v>302</v>
      </c>
      <c r="B305" s="46">
        <f>VLOOKUP(DATE(YEAR(Dat_01!B$2)-1,MONTH(Dat_01!B$2),1)+A305,[3]Indices!$D:$D,1,)</f>
        <v>43768</v>
      </c>
      <c r="C305" s="285">
        <f>VLOOKUP(B305,[3]Indices!$D:$Q,3,)/1000</f>
        <v>57.804457861749711</v>
      </c>
      <c r="D305" s="285">
        <f>VLOOKUP(B305,[3]Indices!$D:$Q,14,)/1000</f>
        <v>44.550149357058011</v>
      </c>
      <c r="E305" s="181">
        <f t="shared" si="11"/>
        <v>44.550149357058011</v>
      </c>
      <c r="F305" s="209" t="str">
        <f t="shared" si="12"/>
        <v/>
      </c>
    </row>
    <row r="306" spans="1:6">
      <c r="A306">
        <v>303</v>
      </c>
      <c r="B306" s="46">
        <f>VLOOKUP(DATE(YEAR(Dat_01!B$2)-1,MONTH(Dat_01!B$2),1)+A306,[3]Indices!$D:$D,1,)</f>
        <v>43769</v>
      </c>
      <c r="C306" s="285">
        <f>VLOOKUP(B306,[3]Indices!$D:$Q,3,)/1000</f>
        <v>48.783205057750635</v>
      </c>
      <c r="D306" s="285">
        <f>VLOOKUP(B306,[3]Indices!$D:$Q,14,)/1000</f>
        <v>44.550149357058011</v>
      </c>
      <c r="E306" s="181">
        <f t="shared" si="11"/>
        <v>44.550149357058011</v>
      </c>
      <c r="F306" s="209" t="str">
        <f t="shared" si="12"/>
        <v/>
      </c>
    </row>
    <row r="307" spans="1:6">
      <c r="A307">
        <v>304</v>
      </c>
      <c r="B307" s="46">
        <f>VLOOKUP(DATE(YEAR(Dat_01!B$2)-1,MONTH(Dat_01!B$2),1)+A307,[3]Indices!$D:$D,1,)</f>
        <v>43770</v>
      </c>
      <c r="C307" s="285">
        <f>VLOOKUP(B307,[3]Indices!$D:$Q,3,)/1000</f>
        <v>32.645414409750643</v>
      </c>
      <c r="D307" s="285">
        <f>VLOOKUP(B307,[3]Indices!$D:$Q,14,)/1000</f>
        <v>83.137557492553753</v>
      </c>
      <c r="E307" s="181">
        <f t="shared" si="11"/>
        <v>32.645414409750643</v>
      </c>
      <c r="F307" s="209" t="str">
        <f t="shared" si="12"/>
        <v/>
      </c>
    </row>
    <row r="308" spans="1:6">
      <c r="A308">
        <v>305</v>
      </c>
      <c r="B308" s="46">
        <f>VLOOKUP(DATE(YEAR(Dat_01!B$2)-1,MONTH(Dat_01!B$2),1)+A308,[3]Indices!$D:$D,1,)</f>
        <v>43771</v>
      </c>
      <c r="C308" s="285">
        <f>VLOOKUP(B308,[3]Indices!$D:$Q,3,)/1000</f>
        <v>33.302213801749708</v>
      </c>
      <c r="D308" s="285">
        <f>VLOOKUP(B308,[3]Indices!$D:$Q,14,)/1000</f>
        <v>83.137557492553753</v>
      </c>
      <c r="E308" s="181">
        <f t="shared" si="11"/>
        <v>33.302213801749708</v>
      </c>
      <c r="F308" s="209" t="str">
        <f t="shared" si="12"/>
        <v/>
      </c>
    </row>
    <row r="309" spans="1:6">
      <c r="A309">
        <v>306</v>
      </c>
      <c r="B309" s="46">
        <f>VLOOKUP(DATE(YEAR(Dat_01!B$2)-1,MONTH(Dat_01!B$2),1)+A309,[3]Indices!$D:$D,1,)</f>
        <v>43772</v>
      </c>
      <c r="C309" s="285">
        <f>VLOOKUP(B309,[3]Indices!$D:$Q,3,)/1000</f>
        <v>39.235533997751567</v>
      </c>
      <c r="D309" s="285">
        <f>VLOOKUP(B309,[3]Indices!$D:$Q,14,)/1000</f>
        <v>83.137557492553753</v>
      </c>
      <c r="E309" s="181">
        <f t="shared" si="11"/>
        <v>39.235533997751567</v>
      </c>
      <c r="F309" s="209" t="str">
        <f t="shared" si="12"/>
        <v/>
      </c>
    </row>
    <row r="310" spans="1:6">
      <c r="A310">
        <v>307</v>
      </c>
      <c r="B310" s="46">
        <f>VLOOKUP(DATE(YEAR(Dat_01!B$2)-1,MONTH(Dat_01!B$2),1)+A310,[3]Indices!$D:$D,1,)</f>
        <v>43773</v>
      </c>
      <c r="C310" s="285">
        <f>VLOOKUP(B310,[3]Indices!$D:$Q,3,)/1000</f>
        <v>49.432187269750642</v>
      </c>
      <c r="D310" s="285">
        <f>VLOOKUP(B310,[3]Indices!$D:$Q,14,)/1000</f>
        <v>83.137557492553753</v>
      </c>
      <c r="E310" s="181">
        <f t="shared" si="11"/>
        <v>49.432187269750642</v>
      </c>
      <c r="F310" s="209" t="str">
        <f t="shared" si="12"/>
        <v/>
      </c>
    </row>
    <row r="311" spans="1:6">
      <c r="A311">
        <v>308</v>
      </c>
      <c r="B311" s="46">
        <f>VLOOKUP(DATE(YEAR(Dat_01!B$2)-1,MONTH(Dat_01!B$2),1)+A311,[3]Indices!$D:$D,1,)</f>
        <v>43774</v>
      </c>
      <c r="C311" s="285">
        <f>VLOOKUP(B311,[3]Indices!$D:$Q,3,)/1000</f>
        <v>55.129035661749711</v>
      </c>
      <c r="D311" s="285">
        <f>VLOOKUP(B311,[3]Indices!$D:$Q,14,)/1000</f>
        <v>83.137557492553753</v>
      </c>
      <c r="E311" s="181">
        <f t="shared" si="11"/>
        <v>55.129035661749711</v>
      </c>
      <c r="F311" s="209" t="str">
        <f t="shared" si="12"/>
        <v/>
      </c>
    </row>
    <row r="312" spans="1:6">
      <c r="A312">
        <v>309</v>
      </c>
      <c r="B312" s="46">
        <f>VLOOKUP(DATE(YEAR(Dat_01!B$2)-1,MONTH(Dat_01!B$2),1)+A312,[3]Indices!$D:$D,1,)</f>
        <v>43775</v>
      </c>
      <c r="C312" s="285">
        <f>VLOOKUP(B312,[3]Indices!$D:$Q,3,)/1000</f>
        <v>96.517850272140009</v>
      </c>
      <c r="D312" s="285">
        <f>VLOOKUP(B312,[3]Indices!$D:$Q,14,)/1000</f>
        <v>83.137557492553753</v>
      </c>
      <c r="E312" s="181">
        <f t="shared" si="11"/>
        <v>83.137557492553753</v>
      </c>
      <c r="F312" s="209" t="str">
        <f t="shared" si="12"/>
        <v/>
      </c>
    </row>
    <row r="313" spans="1:6">
      <c r="A313">
        <v>310</v>
      </c>
      <c r="B313" s="46">
        <f>VLOOKUP(DATE(YEAR(Dat_01!B$2)-1,MONTH(Dat_01!B$2),1)+A313,[3]Indices!$D:$D,1,)</f>
        <v>43776</v>
      </c>
      <c r="C313" s="285">
        <f>VLOOKUP(B313,[3]Indices!$D:$Q,3,)/1000</f>
        <v>96.981097774139087</v>
      </c>
      <c r="D313" s="285">
        <f>VLOOKUP(B313,[3]Indices!$D:$Q,14,)/1000</f>
        <v>83.137557492553753</v>
      </c>
      <c r="E313" s="181">
        <f t="shared" si="11"/>
        <v>83.137557492553753</v>
      </c>
      <c r="F313" s="209" t="str">
        <f t="shared" si="12"/>
        <v/>
      </c>
    </row>
    <row r="314" spans="1:6">
      <c r="A314">
        <v>311</v>
      </c>
      <c r="B314" s="46">
        <f>VLOOKUP(DATE(YEAR(Dat_01!B$2)-1,MONTH(Dat_01!B$2),1)+A314,[3]Indices!$D:$D,1,)</f>
        <v>43777</v>
      </c>
      <c r="C314" s="285">
        <f>VLOOKUP(B314,[3]Indices!$D:$Q,3,)/1000</f>
        <v>99.267910608140028</v>
      </c>
      <c r="D314" s="285">
        <f>VLOOKUP(B314,[3]Indices!$D:$Q,14,)/1000</f>
        <v>83.137557492553753</v>
      </c>
      <c r="E314" s="181">
        <f t="shared" si="11"/>
        <v>83.137557492553753</v>
      </c>
      <c r="F314" s="209" t="str">
        <f t="shared" si="12"/>
        <v/>
      </c>
    </row>
    <row r="315" spans="1:6">
      <c r="A315">
        <v>312</v>
      </c>
      <c r="B315" s="46">
        <f>VLOOKUP(DATE(YEAR(Dat_01!B$2)-1,MONTH(Dat_01!B$2),1)+A315,[3]Indices!$D:$D,1,)</f>
        <v>43778</v>
      </c>
      <c r="C315" s="285">
        <f>VLOOKUP(B315,[3]Indices!$D:$Q,3,)/1000</f>
        <v>100.38756797614002</v>
      </c>
      <c r="D315" s="285">
        <f>VLOOKUP(B315,[3]Indices!$D:$Q,14,)/1000</f>
        <v>83.137557492553753</v>
      </c>
      <c r="E315" s="181">
        <f t="shared" si="11"/>
        <v>83.137557492553753</v>
      </c>
      <c r="F315" s="209" t="str">
        <f t="shared" si="12"/>
        <v/>
      </c>
    </row>
    <row r="316" spans="1:6">
      <c r="A316">
        <v>313</v>
      </c>
      <c r="B316" s="46">
        <f>VLOOKUP(DATE(YEAR(Dat_01!B$2)-1,MONTH(Dat_01!B$2),1)+A316,[3]Indices!$D:$D,1,)</f>
        <v>43779</v>
      </c>
      <c r="C316" s="285">
        <f>VLOOKUP(B316,[3]Indices!$D:$Q,3,)/1000</f>
        <v>100.00252910214002</v>
      </c>
      <c r="D316" s="285">
        <f>VLOOKUP(B316,[3]Indices!$D:$Q,14,)/1000</f>
        <v>83.137557492553753</v>
      </c>
      <c r="E316" s="181">
        <f t="shared" si="11"/>
        <v>83.137557492553753</v>
      </c>
      <c r="F316" s="209" t="str">
        <f t="shared" si="12"/>
        <v/>
      </c>
    </row>
    <row r="317" spans="1:6">
      <c r="A317">
        <v>314</v>
      </c>
      <c r="B317" s="46">
        <f>VLOOKUP(DATE(YEAR(Dat_01!B$2)-1,MONTH(Dat_01!B$2),1)+A317,[3]Indices!$D:$D,1,)</f>
        <v>43780</v>
      </c>
      <c r="C317" s="285">
        <f>VLOOKUP(B317,[3]Indices!$D:$Q,3,)/1000</f>
        <v>103.5793016841391</v>
      </c>
      <c r="D317" s="285">
        <f>VLOOKUP(B317,[3]Indices!$D:$Q,14,)/1000</f>
        <v>83.137557492553753</v>
      </c>
      <c r="E317" s="181">
        <f t="shared" si="11"/>
        <v>83.137557492553753</v>
      </c>
      <c r="F317" s="209" t="str">
        <f t="shared" si="12"/>
        <v/>
      </c>
    </row>
    <row r="318" spans="1:6">
      <c r="A318">
        <v>315</v>
      </c>
      <c r="B318" s="46">
        <f>VLOOKUP(DATE(YEAR(Dat_01!B$2)-1,MONTH(Dat_01!B$2),1)+A318,[3]Indices!$D:$D,1,)</f>
        <v>43781</v>
      </c>
      <c r="C318" s="285">
        <f>VLOOKUP(B318,[3]Indices!$D:$Q,3,)/1000</f>
        <v>107.87766753814094</v>
      </c>
      <c r="D318" s="285">
        <f>VLOOKUP(B318,[3]Indices!$D:$Q,14,)/1000</f>
        <v>83.137557492553753</v>
      </c>
      <c r="E318" s="181">
        <f t="shared" si="11"/>
        <v>83.137557492553753</v>
      </c>
      <c r="F318" s="209" t="str">
        <f t="shared" si="12"/>
        <v/>
      </c>
    </row>
    <row r="319" spans="1:6">
      <c r="A319">
        <v>316</v>
      </c>
      <c r="B319" s="46">
        <f>VLOOKUP(DATE(YEAR(Dat_01!B$2)-1,MONTH(Dat_01!B$2),1)+A319,[3]Indices!$D:$D,1,)</f>
        <v>43782</v>
      </c>
      <c r="C319" s="285">
        <f>VLOOKUP(B319,[3]Indices!$D:$Q,3,)/1000</f>
        <v>169.37504266546199</v>
      </c>
      <c r="D319" s="285">
        <f>VLOOKUP(B319,[3]Indices!$D:$Q,14,)/1000</f>
        <v>83.137557492553753</v>
      </c>
      <c r="E319" s="181">
        <f t="shared" si="11"/>
        <v>83.137557492553753</v>
      </c>
      <c r="F319" s="209" t="str">
        <f t="shared" si="12"/>
        <v/>
      </c>
    </row>
    <row r="320" spans="1:6">
      <c r="A320">
        <v>317</v>
      </c>
      <c r="B320" s="46">
        <f>VLOOKUP(DATE(YEAR(Dat_01!B$2)-1,MONTH(Dat_01!B$2),1)+A320,[3]Indices!$D:$D,1,)</f>
        <v>43783</v>
      </c>
      <c r="C320" s="285">
        <f>VLOOKUP(B320,[3]Indices!$D:$Q,3,)/1000</f>
        <v>178.92032890546014</v>
      </c>
      <c r="D320" s="285">
        <f>VLOOKUP(B320,[3]Indices!$D:$Q,14,)/1000</f>
        <v>83.137557492553753</v>
      </c>
      <c r="E320" s="181">
        <f t="shared" si="11"/>
        <v>83.137557492553753</v>
      </c>
      <c r="F320" s="209" t="str">
        <f t="shared" si="12"/>
        <v/>
      </c>
    </row>
    <row r="321" spans="1:7">
      <c r="A321">
        <v>318</v>
      </c>
      <c r="B321" s="46">
        <f>VLOOKUP(DATE(YEAR(Dat_01!B$2)-1,MONTH(Dat_01!B$2),1)+A321,[3]Indices!$D:$D,1,)</f>
        <v>43784</v>
      </c>
      <c r="C321" s="285">
        <f>VLOOKUP(B321,[3]Indices!$D:$Q,3,)/1000</f>
        <v>175.7299756654601</v>
      </c>
      <c r="D321" s="285">
        <f>VLOOKUP(B321,[3]Indices!$D:$Q,14,)/1000</f>
        <v>83.137557492553753</v>
      </c>
      <c r="E321" s="181">
        <f t="shared" si="11"/>
        <v>83.137557492553753</v>
      </c>
      <c r="F321" s="209" t="str">
        <f t="shared" si="12"/>
        <v>N</v>
      </c>
      <c r="G321" s="210">
        <f t="shared" si="13"/>
        <v>83.137557492553753</v>
      </c>
    </row>
    <row r="322" spans="1:7">
      <c r="A322">
        <v>319</v>
      </c>
      <c r="B322" s="46">
        <f>VLOOKUP(DATE(YEAR(Dat_01!B$2)-1,MONTH(Dat_01!B$2),1)+A322,[3]Indices!$D:$D,1,)</f>
        <v>43785</v>
      </c>
      <c r="C322" s="285">
        <f>VLOOKUP(B322,[3]Indices!$D:$Q,3,)/1000</f>
        <v>172.31068314546198</v>
      </c>
      <c r="D322" s="285">
        <f>VLOOKUP(B322,[3]Indices!$D:$Q,14,)/1000</f>
        <v>83.137557492553753</v>
      </c>
      <c r="E322" s="181">
        <f t="shared" si="11"/>
        <v>83.137557492553753</v>
      </c>
      <c r="F322" s="209" t="str">
        <f t="shared" si="12"/>
        <v/>
      </c>
    </row>
    <row r="323" spans="1:7">
      <c r="A323">
        <v>320</v>
      </c>
      <c r="B323" s="46">
        <f>VLOOKUP(DATE(YEAR(Dat_01!B$2)-1,MONTH(Dat_01!B$2),1)+A323,[3]Indices!$D:$D,1,)</f>
        <v>43786</v>
      </c>
      <c r="C323" s="285">
        <f>VLOOKUP(B323,[3]Indices!$D:$Q,3,)/1000</f>
        <v>168.51232138546013</v>
      </c>
      <c r="D323" s="285">
        <f>VLOOKUP(B323,[3]Indices!$D:$Q,14,)/1000</f>
        <v>83.137557492553753</v>
      </c>
      <c r="E323" s="181">
        <f t="shared" si="11"/>
        <v>83.137557492553753</v>
      </c>
      <c r="F323" s="209" t="str">
        <f t="shared" si="12"/>
        <v/>
      </c>
    </row>
    <row r="324" spans="1:7">
      <c r="A324">
        <v>321</v>
      </c>
      <c r="B324" s="46">
        <f>VLOOKUP(DATE(YEAR(Dat_01!B$2)-1,MONTH(Dat_01!B$2),1)+A324,[3]Indices!$D:$D,1,)</f>
        <v>43787</v>
      </c>
      <c r="C324" s="285">
        <f>VLOOKUP(B324,[3]Indices!$D:$Q,3,)/1000</f>
        <v>176.87608349546107</v>
      </c>
      <c r="D324" s="285">
        <f>VLOOKUP(B324,[3]Indices!$D:$Q,14,)/1000</f>
        <v>83.137557492553753</v>
      </c>
      <c r="E324" s="181">
        <f t="shared" ref="E324:E387" si="14">IF(C324&lt;D324,C324,D324)</f>
        <v>83.137557492553753</v>
      </c>
      <c r="F324" s="209" t="str">
        <f t="shared" ref="F324:F387" si="15">IF(DAY(B324)=15,IF(MONTH(B324)=1,"E",IF(MONTH(B324)=2,"F",IF(MONTH(B324)=3,"M",IF(MONTH(B324)=4,"A",IF(MONTH(B324)=5,"M",IF(MONTH(B324)=6,"J",IF(MONTH(B324)=7,"J",IF(MONTH(B324)=8,"A",IF(MONTH(B324)=9,"S",IF(MONTH(B324)=10,"O",IF(MONTH(B324)=11,"N",IF(MONTH(B324)=12,"D","")))))))))))),"")</f>
        <v/>
      </c>
    </row>
    <row r="325" spans="1:7">
      <c r="A325">
        <v>322</v>
      </c>
      <c r="B325" s="46">
        <f>VLOOKUP(DATE(YEAR(Dat_01!B$2)-1,MONTH(Dat_01!B$2),1)+A325,[3]Indices!$D:$D,1,)</f>
        <v>43788</v>
      </c>
      <c r="C325" s="285">
        <f>VLOOKUP(B325,[3]Indices!$D:$Q,3,)/1000</f>
        <v>191.19754494546009</v>
      </c>
      <c r="D325" s="285">
        <f>VLOOKUP(B325,[3]Indices!$D:$Q,14,)/1000</f>
        <v>83.137557492553753</v>
      </c>
      <c r="E325" s="181">
        <f t="shared" si="14"/>
        <v>83.137557492553753</v>
      </c>
      <c r="F325" s="209" t="str">
        <f t="shared" si="15"/>
        <v/>
      </c>
    </row>
    <row r="326" spans="1:7">
      <c r="A326">
        <v>323</v>
      </c>
      <c r="B326" s="46">
        <f>VLOOKUP(DATE(YEAR(Dat_01!B$2)-1,MONTH(Dat_01!B$2),1)+A326,[3]Indices!$D:$D,1,)</f>
        <v>43789</v>
      </c>
      <c r="C326" s="285">
        <f>VLOOKUP(B326,[3]Indices!$D:$Q,3,)/1000</f>
        <v>165.53610746046272</v>
      </c>
      <c r="D326" s="285">
        <f>VLOOKUP(B326,[3]Indices!$D:$Q,14,)/1000</f>
        <v>83.137557492553753</v>
      </c>
      <c r="E326" s="181">
        <f t="shared" si="14"/>
        <v>83.137557492553753</v>
      </c>
      <c r="F326" s="209" t="str">
        <f t="shared" si="15"/>
        <v/>
      </c>
    </row>
    <row r="327" spans="1:7">
      <c r="A327">
        <v>324</v>
      </c>
      <c r="B327" s="46">
        <f>VLOOKUP(DATE(YEAR(Dat_01!B$2)-1,MONTH(Dat_01!B$2),1)+A327,[3]Indices!$D:$D,1,)</f>
        <v>43790</v>
      </c>
      <c r="C327" s="285">
        <f>VLOOKUP(B327,[3]Indices!$D:$Q,3,)/1000</f>
        <v>164.48450008046365</v>
      </c>
      <c r="D327" s="285">
        <f>VLOOKUP(B327,[3]Indices!$D:$Q,14,)/1000</f>
        <v>83.137557492553753</v>
      </c>
      <c r="E327" s="181">
        <f t="shared" si="14"/>
        <v>83.137557492553753</v>
      </c>
      <c r="F327" s="209" t="str">
        <f t="shared" si="15"/>
        <v/>
      </c>
    </row>
    <row r="328" spans="1:7">
      <c r="A328">
        <v>325</v>
      </c>
      <c r="B328" s="46">
        <f>VLOOKUP(DATE(YEAR(Dat_01!B$2)-1,MONTH(Dat_01!B$2),1)+A328,[3]Indices!$D:$D,1,)</f>
        <v>43791</v>
      </c>
      <c r="C328" s="285">
        <f>VLOOKUP(B328,[3]Indices!$D:$Q,3,)/1000</f>
        <v>142.55365212046459</v>
      </c>
      <c r="D328" s="285">
        <f>VLOOKUP(B328,[3]Indices!$D:$Q,14,)/1000</f>
        <v>83.137557492553753</v>
      </c>
      <c r="E328" s="181">
        <f t="shared" si="14"/>
        <v>83.137557492553753</v>
      </c>
      <c r="F328" s="209" t="str">
        <f t="shared" si="15"/>
        <v/>
      </c>
    </row>
    <row r="329" spans="1:7">
      <c r="A329">
        <v>326</v>
      </c>
      <c r="B329" s="46">
        <f>VLOOKUP(DATE(YEAR(Dat_01!B$2)-1,MONTH(Dat_01!B$2),1)+A329,[3]Indices!$D:$D,1,)</f>
        <v>43792</v>
      </c>
      <c r="C329" s="285">
        <f>VLOOKUP(B329,[3]Indices!$D:$Q,3,)/1000</f>
        <v>149.79941410046365</v>
      </c>
      <c r="D329" s="285">
        <f>VLOOKUP(B329,[3]Indices!$D:$Q,14,)/1000</f>
        <v>83.137557492553753</v>
      </c>
      <c r="E329" s="181">
        <f t="shared" si="14"/>
        <v>83.137557492553753</v>
      </c>
      <c r="F329" s="209" t="str">
        <f t="shared" si="15"/>
        <v/>
      </c>
    </row>
    <row r="330" spans="1:7">
      <c r="A330">
        <v>327</v>
      </c>
      <c r="B330" s="46">
        <f>VLOOKUP(DATE(YEAR(Dat_01!B$2)-1,MONTH(Dat_01!B$2),1)+A330,[3]Indices!$D:$D,1,)</f>
        <v>43793</v>
      </c>
      <c r="C330" s="285">
        <f>VLOOKUP(B330,[3]Indices!$D:$Q,3,)/1000</f>
        <v>152.63351821046362</v>
      </c>
      <c r="D330" s="285">
        <f>VLOOKUP(B330,[3]Indices!$D:$Q,14,)/1000</f>
        <v>83.137557492553753</v>
      </c>
      <c r="E330" s="181">
        <f t="shared" si="14"/>
        <v>83.137557492553753</v>
      </c>
      <c r="F330" s="209" t="str">
        <f t="shared" si="15"/>
        <v/>
      </c>
    </row>
    <row r="331" spans="1:7">
      <c r="A331">
        <v>328</v>
      </c>
      <c r="B331" s="46">
        <f>VLOOKUP(DATE(YEAR(Dat_01!B$2)-1,MONTH(Dat_01!B$2),1)+A331,[3]Indices!$D:$D,1,)</f>
        <v>43794</v>
      </c>
      <c r="C331" s="285">
        <f>VLOOKUP(B331,[3]Indices!$D:$Q,3,)/1000</f>
        <v>160.46484280046366</v>
      </c>
      <c r="D331" s="285">
        <f>VLOOKUP(B331,[3]Indices!$D:$Q,14,)/1000</f>
        <v>83.137557492553753</v>
      </c>
      <c r="E331" s="181">
        <f t="shared" si="14"/>
        <v>83.137557492553753</v>
      </c>
      <c r="F331" s="209" t="str">
        <f t="shared" si="15"/>
        <v/>
      </c>
    </row>
    <row r="332" spans="1:7">
      <c r="A332">
        <v>329</v>
      </c>
      <c r="B332" s="46">
        <f>VLOOKUP(DATE(YEAR(Dat_01!B$2)-1,MONTH(Dat_01!B$2),1)+A332,[3]Indices!$D:$D,1,)</f>
        <v>43795</v>
      </c>
      <c r="C332" s="285">
        <f>VLOOKUP(B332,[3]Indices!$D:$Q,3,)/1000</f>
        <v>154.75039204046178</v>
      </c>
      <c r="D332" s="285">
        <f>VLOOKUP(B332,[3]Indices!$D:$Q,14,)/1000</f>
        <v>83.137557492553753</v>
      </c>
      <c r="E332" s="181">
        <f t="shared" si="14"/>
        <v>83.137557492553753</v>
      </c>
      <c r="F332" s="209" t="str">
        <f t="shared" si="15"/>
        <v/>
      </c>
    </row>
    <row r="333" spans="1:7">
      <c r="A333">
        <v>330</v>
      </c>
      <c r="B333" s="46">
        <f>VLOOKUP(DATE(YEAR(Dat_01!B$2)-1,MONTH(Dat_01!B$2),1)+A333,[3]Indices!$D:$D,1,)</f>
        <v>43796</v>
      </c>
      <c r="C333" s="285">
        <f>VLOOKUP(B333,[3]Indices!$D:$Q,3,)/1000</f>
        <v>208.72242819452077</v>
      </c>
      <c r="D333" s="285">
        <f>VLOOKUP(B333,[3]Indices!$D:$Q,14,)/1000</f>
        <v>83.137557492553753</v>
      </c>
      <c r="E333" s="181">
        <f t="shared" si="14"/>
        <v>83.137557492553753</v>
      </c>
      <c r="F333" s="209" t="str">
        <f t="shared" si="15"/>
        <v/>
      </c>
    </row>
    <row r="334" spans="1:7">
      <c r="A334">
        <v>331</v>
      </c>
      <c r="B334" s="46">
        <f>VLOOKUP(DATE(YEAR(Dat_01!B$2)-1,MONTH(Dat_01!B$2),1)+A334,[3]Indices!$D:$D,1,)</f>
        <v>43797</v>
      </c>
      <c r="C334" s="285">
        <f>VLOOKUP(B334,[3]Indices!$D:$Q,3,)/1000</f>
        <v>218.49035702451982</v>
      </c>
      <c r="D334" s="285">
        <f>VLOOKUP(B334,[3]Indices!$D:$Q,14,)/1000</f>
        <v>83.137557492553753</v>
      </c>
      <c r="E334" s="181">
        <f t="shared" si="14"/>
        <v>83.137557492553753</v>
      </c>
      <c r="F334" s="209" t="str">
        <f t="shared" si="15"/>
        <v/>
      </c>
    </row>
    <row r="335" spans="1:7">
      <c r="A335">
        <v>332</v>
      </c>
      <c r="B335" s="46">
        <f>VLOOKUP(DATE(YEAR(Dat_01!B$2)-1,MONTH(Dat_01!B$2),1)+A335,[3]Indices!$D:$D,1,)</f>
        <v>43798</v>
      </c>
      <c r="C335" s="285">
        <f>VLOOKUP(B335,[3]Indices!$D:$Q,3,)/1000</f>
        <v>228.39311174451981</v>
      </c>
      <c r="D335" s="285">
        <f>VLOOKUP(B335,[3]Indices!$D:$Q,14,)/1000</f>
        <v>83.137557492553753</v>
      </c>
      <c r="E335" s="181">
        <f t="shared" si="14"/>
        <v>83.137557492553753</v>
      </c>
      <c r="F335" s="209" t="str">
        <f t="shared" si="15"/>
        <v/>
      </c>
    </row>
    <row r="336" spans="1:7">
      <c r="A336">
        <v>333</v>
      </c>
      <c r="B336" s="46">
        <f>VLOOKUP(DATE(YEAR(Dat_01!B$2)-1,MONTH(Dat_01!B$2),1)+A336,[3]Indices!$D:$D,1,)</f>
        <v>43799</v>
      </c>
      <c r="C336" s="285">
        <f>VLOOKUP(B336,[3]Indices!$D:$Q,3,)/1000</f>
        <v>214.47707978452075</v>
      </c>
      <c r="D336" s="285">
        <f>VLOOKUP(B336,[3]Indices!$D:$Q,14,)/1000</f>
        <v>83.137557492553753</v>
      </c>
      <c r="E336" s="181">
        <f t="shared" si="14"/>
        <v>83.137557492553753</v>
      </c>
      <c r="F336" s="209" t="str">
        <f t="shared" si="15"/>
        <v/>
      </c>
    </row>
    <row r="337" spans="1:7">
      <c r="A337">
        <v>334</v>
      </c>
      <c r="B337" s="46">
        <f>VLOOKUP(DATE(YEAR(Dat_01!B$2)-1,MONTH(Dat_01!B$2),1)+A337,[3]Indices!$D:$D,1,)</f>
        <v>43800</v>
      </c>
      <c r="C337" s="285">
        <f>VLOOKUP(B337,[3]Indices!$D:$Q,3,)/1000</f>
        <v>217.97567370451887</v>
      </c>
      <c r="D337" s="285">
        <f>VLOOKUP(B337,[3]Indices!$D:$Q,14,)/1000</f>
        <v>104.08859355090497</v>
      </c>
      <c r="E337" s="181">
        <f t="shared" si="14"/>
        <v>104.08859355090497</v>
      </c>
      <c r="F337" s="209" t="str">
        <f t="shared" si="15"/>
        <v/>
      </c>
    </row>
    <row r="338" spans="1:7">
      <c r="A338">
        <v>335</v>
      </c>
      <c r="B338" s="46">
        <f>VLOOKUP(DATE(YEAR(Dat_01!B$2)-1,MONTH(Dat_01!B$2),1)+A338,[3]Indices!$D:$D,1,)</f>
        <v>43801</v>
      </c>
      <c r="C338" s="285">
        <f>VLOOKUP(B338,[3]Indices!$D:$Q,3,)/1000</f>
        <v>220.38607756452078</v>
      </c>
      <c r="D338" s="285">
        <f>VLOOKUP(B338,[3]Indices!$D:$Q,14,)/1000</f>
        <v>104.08859355090497</v>
      </c>
      <c r="E338" s="181">
        <f t="shared" si="14"/>
        <v>104.08859355090497</v>
      </c>
      <c r="F338" s="209" t="str">
        <f t="shared" si="15"/>
        <v/>
      </c>
    </row>
    <row r="339" spans="1:7">
      <c r="A339">
        <v>336</v>
      </c>
      <c r="B339" s="46">
        <f>VLOOKUP(DATE(YEAR(Dat_01!B$2)-1,MONTH(Dat_01!B$2),1)+A339,[3]Indices!$D:$D,1,)</f>
        <v>43802</v>
      </c>
      <c r="C339" s="285">
        <f>VLOOKUP(B339,[3]Indices!$D:$Q,3,)/1000</f>
        <v>238.12380746452078</v>
      </c>
      <c r="D339" s="285">
        <f>VLOOKUP(B339,[3]Indices!$D:$Q,14,)/1000</f>
        <v>104.08859355090497</v>
      </c>
      <c r="E339" s="181">
        <f t="shared" si="14"/>
        <v>104.08859355090497</v>
      </c>
      <c r="F339" s="209" t="str">
        <f t="shared" si="15"/>
        <v/>
      </c>
    </row>
    <row r="340" spans="1:7">
      <c r="A340">
        <v>337</v>
      </c>
      <c r="B340" s="46">
        <f>VLOOKUP(DATE(YEAR(Dat_01!B$2)-1,MONTH(Dat_01!B$2),1)+A340,[3]Indices!$D:$D,1,)</f>
        <v>43803</v>
      </c>
      <c r="C340" s="285">
        <f>VLOOKUP(B340,[3]Indices!$D:$Q,3,)/1000</f>
        <v>156.75214829175312</v>
      </c>
      <c r="D340" s="285">
        <f>VLOOKUP(B340,[3]Indices!$D:$Q,14,)/1000</f>
        <v>104.08859355090497</v>
      </c>
      <c r="E340" s="181">
        <f t="shared" si="14"/>
        <v>104.08859355090497</v>
      </c>
      <c r="F340" s="209" t="str">
        <f t="shared" si="15"/>
        <v/>
      </c>
    </row>
    <row r="341" spans="1:7">
      <c r="A341">
        <v>338</v>
      </c>
      <c r="B341" s="46">
        <f>VLOOKUP(DATE(YEAR(Dat_01!B$2)-1,MONTH(Dat_01!B$2),1)+A341,[3]Indices!$D:$D,1,)</f>
        <v>43804</v>
      </c>
      <c r="C341" s="285">
        <f>VLOOKUP(B341,[3]Indices!$D:$Q,3,)/1000</f>
        <v>156.11154397175403</v>
      </c>
      <c r="D341" s="285">
        <f>VLOOKUP(B341,[3]Indices!$D:$Q,14,)/1000</f>
        <v>104.08859355090497</v>
      </c>
      <c r="E341" s="181">
        <f t="shared" si="14"/>
        <v>104.08859355090497</v>
      </c>
      <c r="F341" s="209" t="str">
        <f t="shared" si="15"/>
        <v/>
      </c>
    </row>
    <row r="342" spans="1:7">
      <c r="A342">
        <v>339</v>
      </c>
      <c r="B342" s="46">
        <f>VLOOKUP(DATE(YEAR(Dat_01!B$2)-1,MONTH(Dat_01!B$2),1)+A342,[3]Indices!$D:$D,1,)</f>
        <v>43805</v>
      </c>
      <c r="C342" s="285">
        <f>VLOOKUP(B342,[3]Indices!$D:$Q,3,)/1000</f>
        <v>145.51518334175313</v>
      </c>
      <c r="D342" s="285">
        <f>VLOOKUP(B342,[3]Indices!$D:$Q,14,)/1000</f>
        <v>104.08859355090497</v>
      </c>
      <c r="E342" s="181">
        <f t="shared" si="14"/>
        <v>104.08859355090497</v>
      </c>
      <c r="F342" s="209" t="str">
        <f t="shared" si="15"/>
        <v/>
      </c>
    </row>
    <row r="343" spans="1:7">
      <c r="A343">
        <v>340</v>
      </c>
      <c r="B343" s="46">
        <f>VLOOKUP(DATE(YEAR(Dat_01!B$2)-1,MONTH(Dat_01!B$2),1)+A343,[3]Indices!$D:$D,1,)</f>
        <v>43806</v>
      </c>
      <c r="C343" s="285">
        <f>VLOOKUP(B343,[3]Indices!$D:$Q,3,)/1000</f>
        <v>138.26705353175311</v>
      </c>
      <c r="D343" s="285">
        <f>VLOOKUP(B343,[3]Indices!$D:$Q,14,)/1000</f>
        <v>104.08859355090497</v>
      </c>
      <c r="E343" s="181">
        <f t="shared" si="14"/>
        <v>104.08859355090497</v>
      </c>
      <c r="F343" s="209" t="str">
        <f t="shared" si="15"/>
        <v/>
      </c>
    </row>
    <row r="344" spans="1:7">
      <c r="A344">
        <v>341</v>
      </c>
      <c r="B344" s="46">
        <f>VLOOKUP(DATE(YEAR(Dat_01!B$2)-1,MONTH(Dat_01!B$2),1)+A344,[3]Indices!$D:$D,1,)</f>
        <v>43807</v>
      </c>
      <c r="C344" s="285">
        <f>VLOOKUP(B344,[3]Indices!$D:$Q,3,)/1000</f>
        <v>123.47569367175311</v>
      </c>
      <c r="D344" s="285">
        <f>VLOOKUP(B344,[3]Indices!$D:$Q,14,)/1000</f>
        <v>104.08859355090497</v>
      </c>
      <c r="E344" s="181">
        <f t="shared" si="14"/>
        <v>104.08859355090497</v>
      </c>
      <c r="F344" s="209" t="str">
        <f t="shared" si="15"/>
        <v/>
      </c>
    </row>
    <row r="345" spans="1:7">
      <c r="A345">
        <v>342</v>
      </c>
      <c r="B345" s="46">
        <f>VLOOKUP(DATE(YEAR(Dat_01!B$2)-1,MONTH(Dat_01!B$2),1)+A345,[3]Indices!$D:$D,1,)</f>
        <v>43808</v>
      </c>
      <c r="C345" s="285">
        <f>VLOOKUP(B345,[3]Indices!$D:$Q,3,)/1000</f>
        <v>121.07344309175217</v>
      </c>
      <c r="D345" s="285">
        <f>VLOOKUP(B345,[3]Indices!$D:$Q,14,)/1000</f>
        <v>104.08859355090497</v>
      </c>
      <c r="E345" s="181">
        <f t="shared" si="14"/>
        <v>104.08859355090497</v>
      </c>
      <c r="F345" s="209" t="str">
        <f t="shared" si="15"/>
        <v/>
      </c>
    </row>
    <row r="346" spans="1:7">
      <c r="A346">
        <v>343</v>
      </c>
      <c r="B346" s="46">
        <f>VLOOKUP(DATE(YEAR(Dat_01!B$2)-1,MONTH(Dat_01!B$2),1)+A346,[3]Indices!$D:$D,1,)</f>
        <v>43809</v>
      </c>
      <c r="C346" s="285">
        <f>VLOOKUP(B346,[3]Indices!$D:$Q,3,)/1000</f>
        <v>130.04852048375309</v>
      </c>
      <c r="D346" s="285">
        <f>VLOOKUP(B346,[3]Indices!$D:$Q,14,)/1000</f>
        <v>104.08859355090497</v>
      </c>
      <c r="E346" s="181">
        <f t="shared" si="14"/>
        <v>104.08859355090497</v>
      </c>
      <c r="F346" s="209" t="str">
        <f t="shared" si="15"/>
        <v/>
      </c>
    </row>
    <row r="347" spans="1:7">
      <c r="A347">
        <v>344</v>
      </c>
      <c r="B347" s="46">
        <f>VLOOKUP(DATE(YEAR(Dat_01!B$2)-1,MONTH(Dat_01!B$2),1)+A347,[3]Indices!$D:$D,1,)</f>
        <v>43810</v>
      </c>
      <c r="C347" s="285">
        <f>VLOOKUP(B347,[3]Indices!$D:$Q,3,)/1000</f>
        <v>138.49020952671947</v>
      </c>
      <c r="D347" s="285">
        <f>VLOOKUP(B347,[3]Indices!$D:$Q,14,)/1000</f>
        <v>104.08859355090497</v>
      </c>
      <c r="E347" s="181">
        <f t="shared" si="14"/>
        <v>104.08859355090497</v>
      </c>
      <c r="F347" s="209" t="str">
        <f t="shared" si="15"/>
        <v/>
      </c>
    </row>
    <row r="348" spans="1:7">
      <c r="A348">
        <v>345</v>
      </c>
      <c r="B348" s="46">
        <f>VLOOKUP(DATE(YEAR(Dat_01!B$2)-1,MONTH(Dat_01!B$2),1)+A348,[3]Indices!$D:$D,1,)</f>
        <v>43811</v>
      </c>
      <c r="C348" s="285">
        <f>VLOOKUP(B348,[3]Indices!$D:$Q,3,)/1000</f>
        <v>127.47935954672039</v>
      </c>
      <c r="D348" s="285">
        <f>VLOOKUP(B348,[3]Indices!$D:$Q,14,)/1000</f>
        <v>104.08859355090497</v>
      </c>
      <c r="E348" s="181">
        <f t="shared" si="14"/>
        <v>104.08859355090497</v>
      </c>
      <c r="F348" s="209" t="str">
        <f t="shared" si="15"/>
        <v/>
      </c>
    </row>
    <row r="349" spans="1:7">
      <c r="A349">
        <v>346</v>
      </c>
      <c r="B349" s="46">
        <f>VLOOKUP(DATE(YEAR(Dat_01!B$2)-1,MONTH(Dat_01!B$2),1)+A349,[3]Indices!$D:$D,1,)</f>
        <v>43812</v>
      </c>
      <c r="C349" s="285">
        <f>VLOOKUP(B349,[3]Indices!$D:$Q,3,)/1000</f>
        <v>135.27354444671852</v>
      </c>
      <c r="D349" s="285">
        <f>VLOOKUP(B349,[3]Indices!$D:$Q,14,)/1000</f>
        <v>104.08859355090497</v>
      </c>
      <c r="E349" s="181">
        <f t="shared" si="14"/>
        <v>104.08859355090497</v>
      </c>
      <c r="F349" s="209" t="str">
        <f t="shared" si="15"/>
        <v/>
      </c>
    </row>
    <row r="350" spans="1:7">
      <c r="A350">
        <v>347</v>
      </c>
      <c r="B350" s="46">
        <f>VLOOKUP(DATE(YEAR(Dat_01!B$2)-1,MONTH(Dat_01!B$2),1)+A350,[3]Indices!$D:$D,1,)</f>
        <v>43813</v>
      </c>
      <c r="C350" s="285">
        <f>VLOOKUP(B350,[3]Indices!$D:$Q,3,)/1000</f>
        <v>142.16881114671943</v>
      </c>
      <c r="D350" s="285">
        <f>VLOOKUP(B350,[3]Indices!$D:$Q,14,)/1000</f>
        <v>104.08859355090497</v>
      </c>
      <c r="E350" s="181">
        <f t="shared" si="14"/>
        <v>104.08859355090497</v>
      </c>
      <c r="F350" s="209" t="str">
        <f t="shared" si="15"/>
        <v/>
      </c>
    </row>
    <row r="351" spans="1:7">
      <c r="A351">
        <v>348</v>
      </c>
      <c r="B351" s="46">
        <f>VLOOKUP(DATE(YEAR(Dat_01!B$2)-1,MONTH(Dat_01!B$2),1)+A351,[3]Indices!$D:$D,1,)</f>
        <v>43814</v>
      </c>
      <c r="C351" s="285">
        <f>VLOOKUP(B351,[3]Indices!$D:$Q,3,)/1000</f>
        <v>136.56752488672038</v>
      </c>
      <c r="D351" s="285">
        <f>VLOOKUP(B351,[3]Indices!$D:$Q,14,)/1000</f>
        <v>104.08859355090497</v>
      </c>
      <c r="E351" s="181">
        <f t="shared" si="14"/>
        <v>104.08859355090497</v>
      </c>
      <c r="F351" s="209" t="str">
        <f t="shared" si="15"/>
        <v>D</v>
      </c>
      <c r="G351" s="210">
        <f>IF(DAY(B351)=15,D351,"")</f>
        <v>104.08859355090497</v>
      </c>
    </row>
    <row r="352" spans="1:7">
      <c r="A352">
        <v>349</v>
      </c>
      <c r="B352" s="46">
        <f>VLOOKUP(DATE(YEAR(Dat_01!B$2)-1,MONTH(Dat_01!B$2),1)+A352,[3]Indices!$D:$D,1,)</f>
        <v>43815</v>
      </c>
      <c r="C352" s="285">
        <f>VLOOKUP(B352,[3]Indices!$D:$Q,3,)/1000</f>
        <v>157.41493800672038</v>
      </c>
      <c r="D352" s="285">
        <f>VLOOKUP(B352,[3]Indices!$D:$Q,14,)/1000</f>
        <v>104.08859355090497</v>
      </c>
      <c r="E352" s="181">
        <f t="shared" si="14"/>
        <v>104.08859355090497</v>
      </c>
      <c r="F352" s="209" t="str">
        <f t="shared" si="15"/>
        <v/>
      </c>
    </row>
    <row r="353" spans="1:6">
      <c r="A353">
        <v>350</v>
      </c>
      <c r="B353" s="46">
        <f>VLOOKUP(DATE(YEAR(Dat_01!B$2)-1,MONTH(Dat_01!B$2),1)+A353,[3]Indices!$D:$D,1,)</f>
        <v>43816</v>
      </c>
      <c r="C353" s="285">
        <f>VLOOKUP(B353,[3]Indices!$D:$Q,3,)/1000</f>
        <v>173.46827267671944</v>
      </c>
      <c r="D353" s="285">
        <f>VLOOKUP(B353,[3]Indices!$D:$Q,14,)/1000</f>
        <v>104.08859355090497</v>
      </c>
      <c r="E353" s="181">
        <f t="shared" si="14"/>
        <v>104.08859355090497</v>
      </c>
      <c r="F353" s="209" t="str">
        <f t="shared" si="15"/>
        <v/>
      </c>
    </row>
    <row r="354" spans="1:6">
      <c r="A354">
        <v>351</v>
      </c>
      <c r="B354" s="46">
        <f>VLOOKUP(DATE(YEAR(Dat_01!B$2)-1,MONTH(Dat_01!B$2),1)+A354,[3]Indices!$D:$D,1,)</f>
        <v>43817</v>
      </c>
      <c r="C354" s="285">
        <f>VLOOKUP(B354,[3]Indices!$D:$Q,3,)/1000</f>
        <v>334.12964689784087</v>
      </c>
      <c r="D354" s="285">
        <f>VLOOKUP(B354,[3]Indices!$D:$Q,14,)/1000</f>
        <v>104.08859355090497</v>
      </c>
      <c r="E354" s="181">
        <f t="shared" si="14"/>
        <v>104.08859355090497</v>
      </c>
      <c r="F354" s="209" t="str">
        <f t="shared" si="15"/>
        <v/>
      </c>
    </row>
    <row r="355" spans="1:6">
      <c r="A355">
        <v>352</v>
      </c>
      <c r="B355" s="46">
        <f>VLOOKUP(DATE(YEAR(Dat_01!B$2)-1,MONTH(Dat_01!B$2),1)+A355,[3]Indices!$D:$D,1,)</f>
        <v>43818</v>
      </c>
      <c r="C355" s="285">
        <f>VLOOKUP(B355,[3]Indices!$D:$Q,3,)/1000</f>
        <v>332.56385904184464</v>
      </c>
      <c r="D355" s="285">
        <f>VLOOKUP(B355,[3]Indices!$D:$Q,14,)/1000</f>
        <v>104.08859355090497</v>
      </c>
      <c r="E355" s="181">
        <f t="shared" si="14"/>
        <v>104.08859355090497</v>
      </c>
      <c r="F355" s="209" t="str">
        <f t="shared" si="15"/>
        <v/>
      </c>
    </row>
    <row r="356" spans="1:6">
      <c r="A356">
        <v>353</v>
      </c>
      <c r="B356" s="46">
        <f>VLOOKUP(DATE(YEAR(Dat_01!B$2)-1,MONTH(Dat_01!B$2),1)+A356,[3]Indices!$D:$D,1,)</f>
        <v>43819</v>
      </c>
      <c r="C356" s="285">
        <f>VLOOKUP(B356,[3]Indices!$D:$Q,3,)/1000</f>
        <v>354.56233885584282</v>
      </c>
      <c r="D356" s="285">
        <f>VLOOKUP(B356,[3]Indices!$D:$Q,14,)/1000</f>
        <v>104.08859355090497</v>
      </c>
      <c r="E356" s="181">
        <f t="shared" si="14"/>
        <v>104.08859355090497</v>
      </c>
      <c r="F356" s="209" t="str">
        <f t="shared" si="15"/>
        <v/>
      </c>
    </row>
    <row r="357" spans="1:6">
      <c r="A357">
        <v>354</v>
      </c>
      <c r="B357" s="46">
        <f>VLOOKUP(DATE(YEAR(Dat_01!B$2)-1,MONTH(Dat_01!B$2),1)+A357,[3]Indices!$D:$D,1,)</f>
        <v>43820</v>
      </c>
      <c r="C357" s="285">
        <f>VLOOKUP(B357,[3]Indices!$D:$Q,3,)/1000</f>
        <v>354.27874643784463</v>
      </c>
      <c r="D357" s="285">
        <f>VLOOKUP(B357,[3]Indices!$D:$Q,14,)/1000</f>
        <v>104.08859355090497</v>
      </c>
      <c r="E357" s="181">
        <f t="shared" si="14"/>
        <v>104.08859355090497</v>
      </c>
      <c r="F357" s="209" t="str">
        <f t="shared" si="15"/>
        <v/>
      </c>
    </row>
    <row r="358" spans="1:6">
      <c r="A358">
        <v>355</v>
      </c>
      <c r="B358" s="46">
        <f>VLOOKUP(DATE(YEAR(Dat_01!B$2)-1,MONTH(Dat_01!B$2),1)+A358,[3]Indices!$D:$D,1,)</f>
        <v>43821</v>
      </c>
      <c r="C358" s="285">
        <f>VLOOKUP(B358,[3]Indices!$D:$Q,3,)/1000</f>
        <v>343.39449774784282</v>
      </c>
      <c r="D358" s="285">
        <f>VLOOKUP(B358,[3]Indices!$D:$Q,14,)/1000</f>
        <v>104.08859355090497</v>
      </c>
      <c r="E358" s="181">
        <f t="shared" si="14"/>
        <v>104.08859355090497</v>
      </c>
      <c r="F358" s="209" t="str">
        <f t="shared" si="15"/>
        <v/>
      </c>
    </row>
    <row r="359" spans="1:6">
      <c r="A359">
        <v>356</v>
      </c>
      <c r="B359" s="46">
        <f>VLOOKUP(DATE(YEAR(Dat_01!B$2)-1,MONTH(Dat_01!B$2),1)+A359,[3]Indices!$D:$D,1,)</f>
        <v>43822</v>
      </c>
      <c r="C359" s="285">
        <f>VLOOKUP(B359,[3]Indices!$D:$Q,3,)/1000</f>
        <v>350.60836738784468</v>
      </c>
      <c r="D359" s="285">
        <f>VLOOKUP(B359,[3]Indices!$D:$Q,14,)/1000</f>
        <v>104.08859355090497</v>
      </c>
      <c r="E359" s="181">
        <f t="shared" si="14"/>
        <v>104.08859355090497</v>
      </c>
      <c r="F359" s="209" t="str">
        <f t="shared" si="15"/>
        <v/>
      </c>
    </row>
    <row r="360" spans="1:6">
      <c r="A360">
        <v>357</v>
      </c>
      <c r="B360" s="46">
        <f>VLOOKUP(DATE(YEAR(Dat_01!B$2)-1,MONTH(Dat_01!B$2),1)+A360,[3]Indices!$D:$D,1,)</f>
        <v>43823</v>
      </c>
      <c r="C360" s="285">
        <f>VLOOKUP(B360,[3]Indices!$D:$Q,3,)/1000</f>
        <v>354.35816298784283</v>
      </c>
      <c r="D360" s="285">
        <f>VLOOKUP(B360,[3]Indices!$D:$Q,14,)/1000</f>
        <v>104.08859355090497</v>
      </c>
      <c r="E360" s="181">
        <f t="shared" si="14"/>
        <v>104.08859355090497</v>
      </c>
      <c r="F360" s="209" t="str">
        <f t="shared" si="15"/>
        <v/>
      </c>
    </row>
    <row r="361" spans="1:6">
      <c r="A361">
        <v>358</v>
      </c>
      <c r="B361" s="46">
        <f>VLOOKUP(DATE(YEAR(Dat_01!B$2)-1,MONTH(Dat_01!B$2),1)+A361,[3]Indices!$D:$D,1,)</f>
        <v>43824</v>
      </c>
      <c r="C361" s="285">
        <f>VLOOKUP(B361,[3]Indices!$D:$Q,3,)/1000</f>
        <v>172.68689226917945</v>
      </c>
      <c r="D361" s="285">
        <f>VLOOKUP(B361,[3]Indices!$D:$Q,14,)/1000</f>
        <v>104.08859355090497</v>
      </c>
      <c r="E361" s="181">
        <f t="shared" si="14"/>
        <v>104.08859355090497</v>
      </c>
      <c r="F361" s="209" t="str">
        <f t="shared" si="15"/>
        <v/>
      </c>
    </row>
    <row r="362" spans="1:6">
      <c r="A362">
        <v>359</v>
      </c>
      <c r="B362" s="46">
        <f>VLOOKUP(DATE(YEAR(Dat_01!B$2)-1,MONTH(Dat_01!B$2),1)+A362,[3]Indices!$D:$D,1,)</f>
        <v>43825</v>
      </c>
      <c r="C362" s="285">
        <f>VLOOKUP(B362,[3]Indices!$D:$Q,3,)/1000</f>
        <v>174.46318876918133</v>
      </c>
      <c r="D362" s="285">
        <f>VLOOKUP(B362,[3]Indices!$D:$Q,14,)/1000</f>
        <v>104.08859355090497</v>
      </c>
      <c r="E362" s="181">
        <f t="shared" si="14"/>
        <v>104.08859355090497</v>
      </c>
      <c r="F362" s="209" t="str">
        <f t="shared" si="15"/>
        <v/>
      </c>
    </row>
    <row r="363" spans="1:6">
      <c r="A363">
        <v>360</v>
      </c>
      <c r="B363" s="46">
        <f>VLOOKUP(DATE(YEAR(Dat_01!B$2)-1,MONTH(Dat_01!B$2),1)+A363,[3]Indices!$D:$D,1,)</f>
        <v>43826</v>
      </c>
      <c r="C363" s="285">
        <f>VLOOKUP(B363,[3]Indices!$D:$Q,3,)/1000</f>
        <v>178.31420186918319</v>
      </c>
      <c r="D363" s="285">
        <f>VLOOKUP(B363,[3]Indices!$D:$Q,14,)/1000</f>
        <v>104.08859355090497</v>
      </c>
      <c r="E363" s="181">
        <f t="shared" si="14"/>
        <v>104.08859355090497</v>
      </c>
      <c r="F363" s="209" t="str">
        <f t="shared" si="15"/>
        <v/>
      </c>
    </row>
    <row r="364" spans="1:6">
      <c r="A364">
        <v>361</v>
      </c>
      <c r="B364" s="46">
        <f>VLOOKUP(DATE(YEAR(Dat_01!B$2)-1,MONTH(Dat_01!B$2),1)+A364,[3]Indices!$D:$D,1,)</f>
        <v>43827</v>
      </c>
      <c r="C364" s="285">
        <f>VLOOKUP(B364,[3]Indices!$D:$Q,3,)/1000</f>
        <v>174.19467910117945</v>
      </c>
      <c r="D364" s="285">
        <f>VLOOKUP(B364,[3]Indices!$D:$Q,14,)/1000</f>
        <v>104.08859355090497</v>
      </c>
      <c r="E364" s="181">
        <f t="shared" si="14"/>
        <v>104.08859355090497</v>
      </c>
      <c r="F364" s="209" t="str">
        <f t="shared" si="15"/>
        <v/>
      </c>
    </row>
    <row r="365" spans="1:6">
      <c r="A365">
        <v>362</v>
      </c>
      <c r="B365" s="46">
        <f>VLOOKUP(DATE(YEAR(Dat_01!B$2)-1,MONTH(Dat_01!B$2),1)+A365,[3]Indices!$D:$D,1,)</f>
        <v>43828</v>
      </c>
      <c r="C365" s="285">
        <f>VLOOKUP(B365,[3]Indices!$D:$Q,3,)/1000</f>
        <v>164.00843339318129</v>
      </c>
      <c r="D365" s="285">
        <f>VLOOKUP(B365,[3]Indices!$D:$Q,14,)/1000</f>
        <v>104.08859355090497</v>
      </c>
      <c r="E365" s="181">
        <f t="shared" si="14"/>
        <v>104.08859355090497</v>
      </c>
      <c r="F365" s="209" t="str">
        <f t="shared" si="15"/>
        <v/>
      </c>
    </row>
    <row r="366" spans="1:6">
      <c r="A366">
        <v>363</v>
      </c>
      <c r="B366" s="46">
        <f>VLOOKUP(DATE(YEAR(Dat_01!B$2)-1,MONTH(Dat_01!B$2),1)+A366,[3]Indices!$D:$D,1,)</f>
        <v>43829</v>
      </c>
      <c r="C366" s="285">
        <f>VLOOKUP(B366,[3]Indices!$D:$Q,3,)/1000</f>
        <v>162.84888335718131</v>
      </c>
      <c r="D366" s="285">
        <f>VLOOKUP(B366,[3]Indices!$D:$Q,14,)/1000</f>
        <v>104.08859355090497</v>
      </c>
      <c r="E366" s="181">
        <f t="shared" si="14"/>
        <v>104.08859355090497</v>
      </c>
      <c r="F366" s="209" t="str">
        <f t="shared" si="15"/>
        <v/>
      </c>
    </row>
    <row r="367" spans="1:6">
      <c r="A367">
        <v>364</v>
      </c>
      <c r="B367" s="46">
        <f>VLOOKUP(DATE(YEAR(Dat_01!B$2)-1,MONTH(Dat_01!B$2),1)+A367,[3]Indices!$D:$D,1,)</f>
        <v>43830</v>
      </c>
      <c r="C367" s="285">
        <f>VLOOKUP(B367,[3]Indices!$D:$Q,3,)/1000</f>
        <v>160.96440108718133</v>
      </c>
      <c r="D367" s="285">
        <f>VLOOKUP(B367,[3]Indices!$D:$Q,14,)/1000</f>
        <v>104.08859355090497</v>
      </c>
      <c r="E367" s="181">
        <f t="shared" si="14"/>
        <v>104.08859355090497</v>
      </c>
      <c r="F367" s="209" t="str">
        <f t="shared" si="15"/>
        <v/>
      </c>
    </row>
    <row r="368" spans="1:6">
      <c r="A368">
        <v>365</v>
      </c>
      <c r="B368" s="46">
        <f>VLOOKUP(DATE(YEAR(Dat_01!B$2)-1,MONTH(Dat_01!B$2),1)+A368,[3]Indices!$D:$D,1,)</f>
        <v>43831</v>
      </c>
      <c r="C368" s="285">
        <f>VLOOKUP(B368,[3]Indices!$D:$Q,3,)/1000</f>
        <v>184.26620013992655</v>
      </c>
      <c r="D368" s="285">
        <f>VLOOKUP(B368,[3]Indices!$D:$Q,14,)/1000</f>
        <v>120.61015823780208</v>
      </c>
      <c r="E368" s="181">
        <f t="shared" si="14"/>
        <v>120.61015823780208</v>
      </c>
      <c r="F368" s="209" t="str">
        <f t="shared" si="15"/>
        <v/>
      </c>
    </row>
    <row r="369" spans="1:7">
      <c r="A369">
        <v>366</v>
      </c>
      <c r="B369" s="46">
        <f>VLOOKUP(DATE(YEAR(Dat_01!B$2)-1,MONTH(Dat_01!B$2),1)+A369,[3]Indices!$D:$D,1,)</f>
        <v>43832</v>
      </c>
      <c r="C369" s="285">
        <f>VLOOKUP(B369,[3]Indices!$D:$Q,3,)/1000</f>
        <v>191.94062220592653</v>
      </c>
      <c r="D369" s="285">
        <f>VLOOKUP(B369,[3]Indices!$D:$Q,14,)/1000</f>
        <v>120.61015823780208</v>
      </c>
      <c r="E369" s="181">
        <f t="shared" si="14"/>
        <v>120.61015823780208</v>
      </c>
      <c r="F369" s="209" t="str">
        <f t="shared" si="15"/>
        <v/>
      </c>
    </row>
    <row r="370" spans="1:7">
      <c r="A370">
        <v>367</v>
      </c>
      <c r="B370" s="46">
        <f>VLOOKUP(DATE(YEAR(Dat_01!B$2)-1,MONTH(Dat_01!B$2),1)+A370,[3]Indices!$D:$D,1,)</f>
        <v>43833</v>
      </c>
      <c r="C370" s="285">
        <f>VLOOKUP(B370,[3]Indices!$D:$Q,3,)/1000</f>
        <v>184.77754759392656</v>
      </c>
      <c r="D370" s="285">
        <f>VLOOKUP(B370,[3]Indices!$D:$Q,14,)/1000</f>
        <v>120.61015823780208</v>
      </c>
      <c r="E370" s="181">
        <f t="shared" si="14"/>
        <v>120.61015823780208</v>
      </c>
      <c r="F370" s="209" t="str">
        <f t="shared" si="15"/>
        <v/>
      </c>
    </row>
    <row r="371" spans="1:7">
      <c r="A371">
        <v>368</v>
      </c>
      <c r="B371" s="46">
        <f>VLOOKUP(DATE(YEAR(Dat_01!B$2)-1,MONTH(Dat_01!B$2),1)+A371,[3]Indices!$D:$D,1,)</f>
        <v>43834</v>
      </c>
      <c r="C371" s="285">
        <f>VLOOKUP(B371,[3]Indices!$D:$Q,3,)/1000</f>
        <v>172.67950600392467</v>
      </c>
      <c r="D371" s="285">
        <f>VLOOKUP(B371,[3]Indices!$D:$Q,14,)/1000</f>
        <v>120.61015823780208</v>
      </c>
      <c r="E371" s="181">
        <f t="shared" si="14"/>
        <v>120.61015823780208</v>
      </c>
      <c r="F371" s="209" t="str">
        <f t="shared" si="15"/>
        <v/>
      </c>
    </row>
    <row r="372" spans="1:7">
      <c r="A372">
        <v>369</v>
      </c>
      <c r="B372" s="46">
        <f>VLOOKUP(DATE(YEAR(Dat_01!B$2)-1,MONTH(Dat_01!B$2),1)+A372,[3]Indices!$D:$D,1,)</f>
        <v>43835</v>
      </c>
      <c r="C372" s="285">
        <f>VLOOKUP(B372,[3]Indices!$D:$Q,3,)/1000</f>
        <v>159.61731620392655</v>
      </c>
      <c r="D372" s="285">
        <f>VLOOKUP(B372,[3]Indices!$D:$Q,14,)/1000</f>
        <v>120.61015823780208</v>
      </c>
      <c r="E372" s="181">
        <f t="shared" si="14"/>
        <v>120.61015823780208</v>
      </c>
      <c r="F372" s="209" t="str">
        <f t="shared" si="15"/>
        <v/>
      </c>
    </row>
    <row r="373" spans="1:7">
      <c r="A373">
        <v>370</v>
      </c>
      <c r="B373" s="46">
        <f>VLOOKUP(DATE(YEAR(Dat_01!B$2)-1,MONTH(Dat_01!B$2),1)+A373,[3]Indices!$D:$D,1,)</f>
        <v>43836</v>
      </c>
      <c r="C373" s="285">
        <f>VLOOKUP(B373,[3]Indices!$D:$Q,3,)/1000</f>
        <v>163.10023949992657</v>
      </c>
      <c r="D373" s="285">
        <f>VLOOKUP(B373,[3]Indices!$D:$Q,14,)/1000</f>
        <v>120.61015823780208</v>
      </c>
      <c r="E373" s="181">
        <f t="shared" si="14"/>
        <v>120.61015823780208</v>
      </c>
      <c r="F373" s="209" t="str">
        <f t="shared" si="15"/>
        <v/>
      </c>
    </row>
    <row r="374" spans="1:7">
      <c r="A374">
        <v>371</v>
      </c>
      <c r="B374" s="46">
        <f>VLOOKUP(DATE(YEAR(Dat_01!B$2)-1,MONTH(Dat_01!B$2),1)+A374,[3]Indices!$D:$D,1,)</f>
        <v>43837</v>
      </c>
      <c r="C374" s="285">
        <f>VLOOKUP(B374,[3]Indices!$D:$Q,3,)/1000</f>
        <v>178.34972706792655</v>
      </c>
      <c r="D374" s="285">
        <f>VLOOKUP(B374,[3]Indices!$D:$Q,14,)/1000</f>
        <v>120.61015823780208</v>
      </c>
      <c r="E374" s="181">
        <f t="shared" si="14"/>
        <v>120.61015823780208</v>
      </c>
      <c r="F374" s="209" t="str">
        <f t="shared" si="15"/>
        <v/>
      </c>
    </row>
    <row r="375" spans="1:7">
      <c r="A375">
        <v>372</v>
      </c>
      <c r="B375" s="46">
        <f>VLOOKUP(DATE(YEAR(Dat_01!B$2)-1,MONTH(Dat_01!B$2),1)+A375,[3]Indices!$D:$D,1,)</f>
        <v>43838</v>
      </c>
      <c r="C375" s="285">
        <f>VLOOKUP(B375,[3]Indices!$D:$Q,3,)/1000</f>
        <v>184.27069932720477</v>
      </c>
      <c r="D375" s="285">
        <f>VLOOKUP(B375,[3]Indices!$D:$Q,14,)/1000</f>
        <v>120.61015823780208</v>
      </c>
      <c r="E375" s="181">
        <f t="shared" si="14"/>
        <v>120.61015823780208</v>
      </c>
      <c r="F375" s="209" t="str">
        <f t="shared" si="15"/>
        <v/>
      </c>
    </row>
    <row r="376" spans="1:7">
      <c r="A376">
        <v>373</v>
      </c>
      <c r="B376" s="46">
        <f>VLOOKUP(DATE(YEAR(Dat_01!B$2)-1,MONTH(Dat_01!B$2),1)+A376,[3]Indices!$D:$D,1,)</f>
        <v>43839</v>
      </c>
      <c r="C376" s="285">
        <f>VLOOKUP(B376,[3]Indices!$D:$Q,3,)/1000</f>
        <v>167.69535605720475</v>
      </c>
      <c r="D376" s="285">
        <f>VLOOKUP(B376,[3]Indices!$D:$Q,14,)/1000</f>
        <v>120.61015823780208</v>
      </c>
      <c r="E376" s="181">
        <f t="shared" si="14"/>
        <v>120.61015823780208</v>
      </c>
      <c r="F376" s="209" t="str">
        <f t="shared" si="15"/>
        <v/>
      </c>
    </row>
    <row r="377" spans="1:7">
      <c r="A377">
        <v>374</v>
      </c>
      <c r="B377" s="46">
        <f>VLOOKUP(DATE(YEAR(Dat_01!B$2)-1,MONTH(Dat_01!B$2),1)+A377,[3]Indices!$D:$D,1,)</f>
        <v>43840</v>
      </c>
      <c r="C377" s="285">
        <f>VLOOKUP(B377,[3]Indices!$D:$Q,3,)/1000</f>
        <v>172.43822710720474</v>
      </c>
      <c r="D377" s="285">
        <f>VLOOKUP(B377,[3]Indices!$D:$Q,14,)/1000</f>
        <v>120.61015823780208</v>
      </c>
      <c r="E377" s="181">
        <f t="shared" si="14"/>
        <v>120.61015823780208</v>
      </c>
      <c r="F377" s="209" t="str">
        <f t="shared" si="15"/>
        <v/>
      </c>
    </row>
    <row r="378" spans="1:7">
      <c r="A378">
        <v>375</v>
      </c>
      <c r="B378" s="46">
        <f>VLOOKUP(DATE(YEAR(Dat_01!B$2)-1,MONTH(Dat_01!B$2),1)+A378,[3]Indices!$D:$D,1,)</f>
        <v>43841</v>
      </c>
      <c r="C378" s="285">
        <f>VLOOKUP(B378,[3]Indices!$D:$Q,3,)/1000</f>
        <v>146.37702562920475</v>
      </c>
      <c r="D378" s="285">
        <f>VLOOKUP(B378,[3]Indices!$D:$Q,14,)/1000</f>
        <v>120.61015823780208</v>
      </c>
      <c r="E378" s="181">
        <f t="shared" si="14"/>
        <v>120.61015823780208</v>
      </c>
      <c r="F378" s="209" t="str">
        <f t="shared" si="15"/>
        <v/>
      </c>
    </row>
    <row r="379" spans="1:7">
      <c r="A379">
        <v>376</v>
      </c>
      <c r="B379" s="46">
        <f>VLOOKUP(DATE(YEAR(Dat_01!B$2)-1,MONTH(Dat_01!B$2),1)+A379,[3]Indices!$D:$D,1,)</f>
        <v>43842</v>
      </c>
      <c r="C379" s="285">
        <f>VLOOKUP(B379,[3]Indices!$D:$Q,3,)/1000</f>
        <v>143.11790912520473</v>
      </c>
      <c r="D379" s="285">
        <f>VLOOKUP(B379,[3]Indices!$D:$Q,14,)/1000</f>
        <v>120.61015823780208</v>
      </c>
      <c r="E379" s="181">
        <f t="shared" si="14"/>
        <v>120.61015823780208</v>
      </c>
      <c r="F379" s="209" t="str">
        <f t="shared" si="15"/>
        <v/>
      </c>
    </row>
    <row r="380" spans="1:7">
      <c r="A380">
        <v>377</v>
      </c>
      <c r="B380" s="46">
        <f>VLOOKUP(DATE(YEAR(Dat_01!B$2)-1,MONTH(Dat_01!B$2),1)+A380,[3]Indices!$D:$D,1,)</f>
        <v>43843</v>
      </c>
      <c r="C380" s="285">
        <f>VLOOKUP(B380,[3]Indices!$D:$Q,3,)/1000</f>
        <v>167.93812788120474</v>
      </c>
      <c r="D380" s="285">
        <f>VLOOKUP(B380,[3]Indices!$D:$Q,14,)/1000</f>
        <v>120.61015823780208</v>
      </c>
      <c r="E380" s="181">
        <f t="shared" si="14"/>
        <v>120.61015823780208</v>
      </c>
      <c r="F380" s="209" t="str">
        <f t="shared" si="15"/>
        <v/>
      </c>
    </row>
    <row r="381" spans="1:7">
      <c r="A381">
        <v>378</v>
      </c>
      <c r="B381" s="46">
        <f>VLOOKUP(DATE(YEAR(Dat_01!B$2)-1,MONTH(Dat_01!B$2),1)+A381,[3]Indices!$D:$D,1,)</f>
        <v>43844</v>
      </c>
      <c r="C381" s="285">
        <f>VLOOKUP(B381,[3]Indices!$D:$Q,3,)/1000</f>
        <v>161.90957078920474</v>
      </c>
      <c r="D381" s="285">
        <f>VLOOKUP(B381,[3]Indices!$D:$Q,14,)/1000</f>
        <v>120.61015823780208</v>
      </c>
      <c r="E381" s="181">
        <f t="shared" si="14"/>
        <v>120.61015823780208</v>
      </c>
      <c r="F381" s="209" t="str">
        <f t="shared" si="15"/>
        <v/>
      </c>
    </row>
    <row r="382" spans="1:7">
      <c r="A382">
        <v>379</v>
      </c>
      <c r="B382" s="46">
        <f>VLOOKUP(DATE(YEAR(Dat_01!B$2)-1,MONTH(Dat_01!B$2),1)+A382,[3]Indices!$D:$D,1,)</f>
        <v>43845</v>
      </c>
      <c r="C382" s="285">
        <f>VLOOKUP(B382,[3]Indices!$D:$Q,3,)/1000</f>
        <v>109.46004220692852</v>
      </c>
      <c r="D382" s="285">
        <f>VLOOKUP(B382,[3]Indices!$D:$Q,14,)/1000</f>
        <v>120.61015823780208</v>
      </c>
      <c r="E382" s="181">
        <f t="shared" si="14"/>
        <v>109.46004220692852</v>
      </c>
      <c r="F382" s="209" t="str">
        <f t="shared" si="15"/>
        <v>E</v>
      </c>
      <c r="G382" s="210">
        <f t="shared" ref="G382" si="16">IF(DAY(B382)=15,D382,"")</f>
        <v>120.61015823780208</v>
      </c>
    </row>
    <row r="383" spans="1:7">
      <c r="A383">
        <v>380</v>
      </c>
      <c r="B383" s="46">
        <f>VLOOKUP(DATE(YEAR(Dat_01!B$2)-1,MONTH(Dat_01!B$2),1)+A383,[3]Indices!$D:$D,1,)</f>
        <v>43846</v>
      </c>
      <c r="C383" s="285">
        <f>VLOOKUP(B383,[3]Indices!$D:$Q,3,)/1000</f>
        <v>102.64023779493037</v>
      </c>
      <c r="D383" s="285">
        <f>VLOOKUP(B383,[3]Indices!$D:$Q,14,)/1000</f>
        <v>120.61015823780208</v>
      </c>
      <c r="E383" s="181">
        <f t="shared" si="14"/>
        <v>102.64023779493037</v>
      </c>
      <c r="F383" s="209" t="str">
        <f t="shared" si="15"/>
        <v/>
      </c>
    </row>
    <row r="384" spans="1:7">
      <c r="A384">
        <v>381</v>
      </c>
      <c r="B384" s="46">
        <f>VLOOKUP(DATE(YEAR(Dat_01!B$2)-1,MONTH(Dat_01!B$2),1)+A384,[3]Indices!$D:$D,1,)</f>
        <v>43847</v>
      </c>
      <c r="C384" s="285">
        <f>VLOOKUP(B384,[3]Indices!$D:$Q,3,)/1000</f>
        <v>95.349337680928528</v>
      </c>
      <c r="D384" s="285">
        <f>VLOOKUP(B384,[3]Indices!$D:$Q,14,)/1000</f>
        <v>120.61015823780208</v>
      </c>
      <c r="E384" s="181">
        <f t="shared" si="14"/>
        <v>95.349337680928528</v>
      </c>
      <c r="F384" s="209" t="str">
        <f t="shared" si="15"/>
        <v/>
      </c>
    </row>
    <row r="385" spans="1:6">
      <c r="A385">
        <v>382</v>
      </c>
      <c r="B385" s="46">
        <f>VLOOKUP(DATE(YEAR(Dat_01!B$2)-1,MONTH(Dat_01!B$2),1)+A385,[3]Indices!$D:$D,1,)</f>
        <v>43848</v>
      </c>
      <c r="C385" s="285">
        <f>VLOOKUP(B385,[3]Indices!$D:$Q,3,)/1000</f>
        <v>78.364010868930393</v>
      </c>
      <c r="D385" s="285">
        <f>VLOOKUP(B385,[3]Indices!$D:$Q,14,)/1000</f>
        <v>120.61015823780208</v>
      </c>
      <c r="E385" s="181">
        <f t="shared" si="14"/>
        <v>78.364010868930393</v>
      </c>
      <c r="F385" s="209" t="str">
        <f t="shared" si="15"/>
        <v/>
      </c>
    </row>
    <row r="386" spans="1:6">
      <c r="A386">
        <v>383</v>
      </c>
      <c r="B386" s="46">
        <f>VLOOKUP(DATE(YEAR(Dat_01!B$2)-1,MONTH(Dat_01!B$2),1)+A386,[3]Indices!$D:$D,1,)</f>
        <v>43849</v>
      </c>
      <c r="C386" s="285">
        <f>VLOOKUP(B386,[3]Indices!$D:$Q,3,)/1000</f>
        <v>81.110602914928521</v>
      </c>
      <c r="D386" s="285">
        <f>VLOOKUP(B386,[3]Indices!$D:$Q,14,)/1000</f>
        <v>120.61015823780208</v>
      </c>
      <c r="E386" s="181">
        <f t="shared" si="14"/>
        <v>81.110602914928521</v>
      </c>
      <c r="F386" s="209" t="str">
        <f t="shared" si="15"/>
        <v/>
      </c>
    </row>
    <row r="387" spans="1:6">
      <c r="A387">
        <v>384</v>
      </c>
      <c r="B387" s="46">
        <f>VLOOKUP(DATE(YEAR(Dat_01!B$2)-1,MONTH(Dat_01!B$2),1)+A387,[3]Indices!$D:$D,1,)</f>
        <v>43850</v>
      </c>
      <c r="C387" s="285">
        <f>VLOOKUP(B387,[3]Indices!$D:$Q,3,)/1000</f>
        <v>107.01119799893038</v>
      </c>
      <c r="D387" s="285">
        <f>VLOOKUP(B387,[3]Indices!$D:$Q,14,)/1000</f>
        <v>120.61015823780208</v>
      </c>
      <c r="E387" s="181">
        <f t="shared" si="14"/>
        <v>107.01119799893038</v>
      </c>
      <c r="F387" s="209" t="str">
        <f t="shared" si="15"/>
        <v/>
      </c>
    </row>
    <row r="388" spans="1:6">
      <c r="A388">
        <v>385</v>
      </c>
      <c r="B388" s="46">
        <f>VLOOKUP(DATE(YEAR(Dat_01!B$2)-1,MONTH(Dat_01!B$2),1)+A388,[3]Indices!$D:$D,1,)</f>
        <v>43851</v>
      </c>
      <c r="C388" s="285">
        <f>VLOOKUP(B388,[3]Indices!$D:$Q,3,)/1000</f>
        <v>109.92191380092852</v>
      </c>
      <c r="D388" s="285">
        <f>VLOOKUP(B388,[3]Indices!$D:$Q,14,)/1000</f>
        <v>120.61015823780208</v>
      </c>
      <c r="E388" s="181">
        <f t="shared" ref="E388:E397" si="17">IF(C388&lt;D388,C388,D388)</f>
        <v>109.92191380092852</v>
      </c>
      <c r="F388" s="209" t="str">
        <f t="shared" ref="F388:F398" si="18">IF(DAY(B388)=15,IF(MONTH(B388)=1,"E",IF(MONTH(B388)=2,"F",IF(MONTH(B388)=3,"M",IF(MONTH(B388)=4,"A",IF(MONTH(B388)=5,"M",IF(MONTH(B388)=6,"J",IF(MONTH(B388)=7,"J",IF(MONTH(B388)=8,"A",IF(MONTH(B388)=9,"S",IF(MONTH(B388)=10,"O",IF(MONTH(B388)=11,"N",IF(MONTH(B388)=12,"D","")))))))))))),"")</f>
        <v/>
      </c>
    </row>
    <row r="389" spans="1:6">
      <c r="A389">
        <v>386</v>
      </c>
      <c r="B389" s="46">
        <f>VLOOKUP(DATE(YEAR(Dat_01!B$2)-1,MONTH(Dat_01!B$2),1)+A389,[3]Indices!$D:$D,1,)</f>
        <v>43852</v>
      </c>
      <c r="C389" s="285">
        <f>VLOOKUP(B389,[3]Indices!$D:$Q,3,)/1000</f>
        <v>156.51959722485577</v>
      </c>
      <c r="D389" s="285">
        <f>VLOOKUP(B389,[3]Indices!$D:$Q,14,)/1000</f>
        <v>120.61015823780208</v>
      </c>
      <c r="E389" s="181">
        <f t="shared" si="17"/>
        <v>120.61015823780208</v>
      </c>
      <c r="F389" s="209" t="str">
        <f t="shared" si="18"/>
        <v/>
      </c>
    </row>
    <row r="390" spans="1:6">
      <c r="A390">
        <v>387</v>
      </c>
      <c r="B390" s="46">
        <f>VLOOKUP(DATE(YEAR(Dat_01!B$2)-1,MONTH(Dat_01!B$2),1)+A390,[3]Indices!$D:$D,1,)</f>
        <v>43853</v>
      </c>
      <c r="C390" s="285">
        <f>VLOOKUP(B390,[3]Indices!$D:$Q,3,)/1000</f>
        <v>153.52301242085761</v>
      </c>
      <c r="D390" s="285">
        <f>VLOOKUP(B390,[3]Indices!$D:$Q,14,)/1000</f>
        <v>120.61015823780208</v>
      </c>
      <c r="E390" s="181">
        <f t="shared" si="17"/>
        <v>120.61015823780208</v>
      </c>
      <c r="F390" s="209" t="str">
        <f t="shared" si="18"/>
        <v/>
      </c>
    </row>
    <row r="391" spans="1:6">
      <c r="A391">
        <v>388</v>
      </c>
      <c r="B391" s="46">
        <f>VLOOKUP(DATE(YEAR(Dat_01!B$2)-1,MONTH(Dat_01!B$2),1)+A391,[3]Indices!$D:$D,1,)</f>
        <v>43854</v>
      </c>
      <c r="C391" s="285">
        <f>VLOOKUP(B391,[3]Indices!$D:$Q,3,)/1000</f>
        <v>158.05685952485578</v>
      </c>
      <c r="D391" s="285">
        <f>VLOOKUP(B391,[3]Indices!$D:$Q,14,)/1000</f>
        <v>120.61015823780208</v>
      </c>
      <c r="E391" s="181">
        <f t="shared" si="17"/>
        <v>120.61015823780208</v>
      </c>
      <c r="F391" s="209" t="str">
        <f t="shared" si="18"/>
        <v/>
      </c>
    </row>
    <row r="392" spans="1:6">
      <c r="A392">
        <v>389</v>
      </c>
      <c r="B392" s="46">
        <f>VLOOKUP(DATE(YEAR(Dat_01!B$2)-1,MONTH(Dat_01!B$2),1)+A392,[3]Indices!$D:$D,1,)</f>
        <v>43855</v>
      </c>
      <c r="C392" s="285">
        <f>VLOOKUP(B392,[3]Indices!$D:$Q,3,)/1000</f>
        <v>141.95535914085576</v>
      </c>
      <c r="D392" s="285">
        <f>VLOOKUP(B392,[3]Indices!$D:$Q,14,)/1000</f>
        <v>120.61015823780208</v>
      </c>
      <c r="E392" s="181">
        <f t="shared" si="17"/>
        <v>120.61015823780208</v>
      </c>
      <c r="F392" s="209" t="str">
        <f t="shared" si="18"/>
        <v/>
      </c>
    </row>
    <row r="393" spans="1:6">
      <c r="A393">
        <v>390</v>
      </c>
      <c r="B393" s="46">
        <f>VLOOKUP(DATE(YEAR(Dat_01!B$2)-1,MONTH(Dat_01!B$2),1)+A393,[3]Indices!$D:$D,1,)</f>
        <v>43856</v>
      </c>
      <c r="C393" s="285">
        <f>VLOOKUP(B393,[3]Indices!$D:$Q,3,)/1000</f>
        <v>112.84747781685577</v>
      </c>
      <c r="D393" s="285">
        <f>VLOOKUP(B393,[3]Indices!$D:$Q,14,)/1000</f>
        <v>120.61015823780208</v>
      </c>
      <c r="E393" s="181">
        <f t="shared" si="17"/>
        <v>112.84747781685577</v>
      </c>
      <c r="F393" s="209" t="str">
        <f t="shared" si="18"/>
        <v/>
      </c>
    </row>
    <row r="394" spans="1:6">
      <c r="A394">
        <v>391</v>
      </c>
      <c r="B394" s="46">
        <f>VLOOKUP(DATE(YEAR(Dat_01!B$2)-1,MONTH(Dat_01!B$2),1)+A394,[3]Indices!$D:$D,1,)</f>
        <v>43857</v>
      </c>
      <c r="C394" s="285">
        <f>VLOOKUP(B394,[3]Indices!$D:$Q,3,)/1000</f>
        <v>106.18140920485763</v>
      </c>
      <c r="D394" s="285">
        <f>VLOOKUP(B394,[3]Indices!$D:$Q,14,)/1000</f>
        <v>120.61015823780208</v>
      </c>
      <c r="E394" s="181">
        <f t="shared" si="17"/>
        <v>106.18140920485763</v>
      </c>
      <c r="F394" s="209" t="str">
        <f t="shared" si="18"/>
        <v/>
      </c>
    </row>
    <row r="395" spans="1:6">
      <c r="A395">
        <v>392</v>
      </c>
      <c r="B395" s="46">
        <f>VLOOKUP(DATE(YEAR(Dat_01!B$2)-1,MONTH(Dat_01!B$2),1)+A395,[3]Indices!$D:$D,1,)</f>
        <v>43858</v>
      </c>
      <c r="C395" s="285">
        <f>VLOOKUP(B395,[3]Indices!$D:$Q,3,)/1000</f>
        <v>117.11715567885577</v>
      </c>
      <c r="D395" s="285">
        <f>VLOOKUP(B395,[3]Indices!$D:$Q,14,)/1000</f>
        <v>120.61015823780208</v>
      </c>
      <c r="E395" s="181">
        <f t="shared" si="17"/>
        <v>117.11715567885577</v>
      </c>
      <c r="F395" s="209" t="str">
        <f t="shared" si="18"/>
        <v/>
      </c>
    </row>
    <row r="396" spans="1:6">
      <c r="A396">
        <v>393</v>
      </c>
      <c r="B396" s="46">
        <f>VLOOKUP(DATE(YEAR(Dat_01!B$2)-1,MONTH(Dat_01!B$2),1)+A396,[3]Indices!$D:$D,1,)</f>
        <v>43859</v>
      </c>
      <c r="C396" s="285">
        <f>VLOOKUP(B396,[3]Indices!$D:$Q,3,)/1000</f>
        <v>162.95080659618944</v>
      </c>
      <c r="D396" s="285">
        <f>VLOOKUP(B396,[3]Indices!$D:$Q,14,)/1000</f>
        <v>120.61015823780208</v>
      </c>
      <c r="E396" s="181">
        <f t="shared" si="17"/>
        <v>120.61015823780208</v>
      </c>
      <c r="F396" s="209" t="str">
        <f t="shared" si="18"/>
        <v/>
      </c>
    </row>
    <row r="397" spans="1:6">
      <c r="A397">
        <v>394</v>
      </c>
      <c r="B397" s="46">
        <f>VLOOKUP(DATE(YEAR(Dat_01!B$2)-1,MONTH(Dat_01!B$2),1)+A397,[3]Indices!$D:$D,1,)</f>
        <v>43860</v>
      </c>
      <c r="C397" s="285">
        <f>VLOOKUP(B397,[3]Indices!$D:$Q,3,)/1000</f>
        <v>149.09742134619128</v>
      </c>
      <c r="D397" s="285">
        <f>VLOOKUP(B397,[3]Indices!$D:$Q,14,)/1000</f>
        <v>120.61015823780208</v>
      </c>
      <c r="E397" s="181">
        <f t="shared" si="17"/>
        <v>120.61015823780208</v>
      </c>
      <c r="F397" s="209" t="str">
        <f t="shared" si="18"/>
        <v/>
      </c>
    </row>
    <row r="398" spans="1:6">
      <c r="A398">
        <v>395</v>
      </c>
      <c r="B398" s="46">
        <f>VLOOKUP(DATE(YEAR(Dat_01!B$2)-1,MONTH(Dat_01!B$2),1)+A398,[3]Indices!$D:$D,1,)</f>
        <v>43861</v>
      </c>
      <c r="C398" s="285">
        <f>VLOOKUP(B398,[3]Indices!$D:$Q,3,)/1000</f>
        <v>155.79503754418943</v>
      </c>
      <c r="D398" s="285">
        <f>VLOOKUP(B398,[3]Indices!$D:$Q,14,)/1000</f>
        <v>120.61015823780208</v>
      </c>
      <c r="E398" s="181">
        <f t="shared" ref="E398" si="19">IF(C398&lt;D398,C398,D398)</f>
        <v>120.61015823780208</v>
      </c>
      <c r="F398" s="209" t="str">
        <f t="shared" si="18"/>
        <v/>
      </c>
    </row>
    <row r="399" spans="1:6">
      <c r="B399" s="46"/>
      <c r="C399" s="285"/>
      <c r="D399" s="285"/>
      <c r="E399" s="181"/>
      <c r="F399" s="209" t="str">
        <f>IF(DAY(B399)=15,IF(MONTH(B399)=1,"E",IF(MONTH(B399)=2,"F",IF(MONTH(B399)=3,"M",IF(MONTH(B399)=4,"A",IF(MONTH(B399)=5,"M",IF(MONTH(B399)=6,"J",IF(MONTH(B399)=7,"J",IF(MONTH(B399)=8,"A",IF(MONTH(B399)=9,"S",IF(MONTH(B399)=10,"O",IF(MONTH(B399)=11,"N",IF(MONTH(B399)=12,"D","")))))))))))),"")</f>
        <v/>
      </c>
    </row>
    <row r="400" spans="1:6">
      <c r="C400" s="181" t="s">
        <v>575</v>
      </c>
      <c r="D400" s="181" t="s">
        <v>575</v>
      </c>
      <c r="E400" s="181" t="str">
        <f t="shared" ref="E400:E451" si="20">IF(C400&lt;D400,C400,D400)</f>
        <v/>
      </c>
      <c r="F400" s="209" t="str">
        <f t="shared" ref="F400:F412" si="21">IF(DAY(B400)=15,IF(MONTH(B400)=1,"E",IF(MONTH(B400)=2,"F",IF(MONTH(B400)=3,"M",IF(MONTH(B400)=4,"A",IF(MONTH(B400)=5,"M",IF(MONTH(B400)=6,"J",IF(MONTH(B400)=7,"J",IF(MONTH(B400)=8,"A",IF(MONTH(B400)=9,"S",IF(MONTH(B400)=10,"O",IF(MONTH(B400)=11,"N",IF(MONTH(B400)=12,"D","")))))))))))),"")</f>
        <v/>
      </c>
    </row>
    <row r="401" spans="3:7">
      <c r="C401" s="181" t="s">
        <v>575</v>
      </c>
      <c r="D401" s="181" t="s">
        <v>575</v>
      </c>
      <c r="E401" s="181" t="str">
        <f t="shared" si="20"/>
        <v/>
      </c>
      <c r="F401" s="209" t="str">
        <f t="shared" si="21"/>
        <v/>
      </c>
    </row>
    <row r="402" spans="3:7">
      <c r="C402" s="181" t="s">
        <v>575</v>
      </c>
      <c r="D402" s="181" t="s">
        <v>575</v>
      </c>
      <c r="E402" s="181" t="str">
        <f t="shared" si="20"/>
        <v/>
      </c>
      <c r="F402" s="209" t="str">
        <f t="shared" si="21"/>
        <v/>
      </c>
    </row>
    <row r="403" spans="3:7">
      <c r="C403" s="181" t="s">
        <v>575</v>
      </c>
      <c r="D403" s="181" t="s">
        <v>575</v>
      </c>
      <c r="E403" s="181" t="str">
        <f t="shared" si="20"/>
        <v/>
      </c>
      <c r="F403" s="209" t="str">
        <f t="shared" si="21"/>
        <v/>
      </c>
    </row>
    <row r="404" spans="3:7">
      <c r="C404" s="181" t="s">
        <v>575</v>
      </c>
      <c r="D404" s="181" t="s">
        <v>575</v>
      </c>
      <c r="E404" s="181" t="str">
        <f t="shared" si="20"/>
        <v/>
      </c>
      <c r="F404" s="209" t="str">
        <f t="shared" si="21"/>
        <v/>
      </c>
    </row>
    <row r="405" spans="3:7">
      <c r="C405" s="181" t="s">
        <v>575</v>
      </c>
      <c r="D405" s="181" t="s">
        <v>575</v>
      </c>
      <c r="E405" s="181" t="str">
        <f t="shared" si="20"/>
        <v/>
      </c>
      <c r="F405" s="209" t="str">
        <f t="shared" si="21"/>
        <v/>
      </c>
    </row>
    <row r="406" spans="3:7">
      <c r="C406" s="181" t="s">
        <v>575</v>
      </c>
      <c r="D406" s="181" t="s">
        <v>575</v>
      </c>
      <c r="E406" s="181" t="str">
        <f t="shared" si="20"/>
        <v/>
      </c>
      <c r="F406" s="209" t="str">
        <f t="shared" si="21"/>
        <v/>
      </c>
    </row>
    <row r="407" spans="3:7">
      <c r="C407" s="181" t="s">
        <v>575</v>
      </c>
      <c r="D407" s="181" t="s">
        <v>575</v>
      </c>
      <c r="E407" s="181" t="str">
        <f t="shared" si="20"/>
        <v/>
      </c>
      <c r="F407" s="209" t="str">
        <f t="shared" si="21"/>
        <v/>
      </c>
    </row>
    <row r="408" spans="3:7">
      <c r="C408" s="181" t="s">
        <v>575</v>
      </c>
      <c r="D408" s="181" t="s">
        <v>575</v>
      </c>
      <c r="E408" s="181" t="str">
        <f t="shared" si="20"/>
        <v/>
      </c>
      <c r="F408" s="209" t="str">
        <f t="shared" si="21"/>
        <v/>
      </c>
    </row>
    <row r="409" spans="3:7">
      <c r="C409" s="181" t="s">
        <v>575</v>
      </c>
      <c r="D409" s="181" t="s">
        <v>575</v>
      </c>
      <c r="E409" s="181" t="str">
        <f t="shared" si="20"/>
        <v/>
      </c>
      <c r="F409" s="209" t="str">
        <f t="shared" si="21"/>
        <v/>
      </c>
    </row>
    <row r="410" spans="3:7">
      <c r="C410" s="181" t="s">
        <v>575</v>
      </c>
      <c r="D410" s="181" t="s">
        <v>575</v>
      </c>
      <c r="E410" s="181" t="str">
        <f t="shared" si="20"/>
        <v/>
      </c>
      <c r="F410" s="209" t="str">
        <f t="shared" si="21"/>
        <v/>
      </c>
    </row>
    <row r="411" spans="3:7">
      <c r="C411" s="181" t="s">
        <v>575</v>
      </c>
      <c r="D411" s="181" t="s">
        <v>575</v>
      </c>
      <c r="E411" s="181" t="str">
        <f t="shared" si="20"/>
        <v/>
      </c>
      <c r="F411" s="209" t="str">
        <f t="shared" si="21"/>
        <v/>
      </c>
      <c r="G411" s="210" t="str">
        <f t="shared" ref="G411:G412" si="22">IF(DAY(B411)=15,D411,"")</f>
        <v/>
      </c>
    </row>
    <row r="412" spans="3:7">
      <c r="C412" s="181" t="s">
        <v>575</v>
      </c>
      <c r="D412" s="181" t="s">
        <v>575</v>
      </c>
      <c r="E412" s="181" t="str">
        <f t="shared" si="20"/>
        <v/>
      </c>
      <c r="F412" s="209" t="str">
        <f t="shared" si="21"/>
        <v/>
      </c>
      <c r="G412" s="210" t="str">
        <f t="shared" si="22"/>
        <v/>
      </c>
    </row>
    <row r="413" spans="3:7">
      <c r="C413" s="181" t="s">
        <v>575</v>
      </c>
      <c r="D413" s="181" t="s">
        <v>575</v>
      </c>
      <c r="E413" s="181" t="str">
        <f t="shared" si="20"/>
        <v/>
      </c>
    </row>
    <row r="414" spans="3:7">
      <c r="C414" s="181" t="s">
        <v>575</v>
      </c>
      <c r="D414" s="181" t="s">
        <v>575</v>
      </c>
      <c r="E414" s="181" t="str">
        <f t="shared" si="20"/>
        <v/>
      </c>
    </row>
    <row r="415" spans="3:7">
      <c r="C415" s="181" t="s">
        <v>575</v>
      </c>
      <c r="D415" s="181" t="s">
        <v>575</v>
      </c>
      <c r="E415" s="181" t="str">
        <f t="shared" si="20"/>
        <v/>
      </c>
    </row>
    <row r="416" spans="3:7">
      <c r="C416" s="181" t="s">
        <v>575</v>
      </c>
      <c r="D416" s="181" t="s">
        <v>575</v>
      </c>
      <c r="E416" s="181" t="str">
        <f t="shared" si="20"/>
        <v/>
      </c>
    </row>
    <row r="417" spans="3:5">
      <c r="C417" s="181" t="s">
        <v>575</v>
      </c>
      <c r="D417" s="181" t="s">
        <v>575</v>
      </c>
      <c r="E417" s="181" t="str">
        <f t="shared" si="20"/>
        <v/>
      </c>
    </row>
    <row r="418" spans="3:5">
      <c r="C418" s="181" t="s">
        <v>575</v>
      </c>
      <c r="D418" s="181" t="s">
        <v>575</v>
      </c>
      <c r="E418" s="181" t="str">
        <f t="shared" si="20"/>
        <v/>
      </c>
    </row>
    <row r="419" spans="3:5">
      <c r="C419" s="181" t="s">
        <v>575</v>
      </c>
      <c r="D419" s="181" t="s">
        <v>575</v>
      </c>
      <c r="E419" s="181" t="str">
        <f t="shared" si="20"/>
        <v/>
      </c>
    </row>
    <row r="420" spans="3:5">
      <c r="C420" s="181" t="s">
        <v>575</v>
      </c>
      <c r="D420" s="181" t="s">
        <v>575</v>
      </c>
      <c r="E420" s="181" t="str">
        <f t="shared" si="20"/>
        <v/>
      </c>
    </row>
    <row r="421" spans="3:5">
      <c r="C421" s="181" t="s">
        <v>575</v>
      </c>
      <c r="D421" s="181" t="s">
        <v>575</v>
      </c>
      <c r="E421" s="181" t="str">
        <f t="shared" si="20"/>
        <v/>
      </c>
    </row>
    <row r="422" spans="3:5">
      <c r="C422" s="181" t="s">
        <v>575</v>
      </c>
      <c r="D422" s="181" t="s">
        <v>575</v>
      </c>
      <c r="E422" s="181" t="str">
        <f t="shared" si="20"/>
        <v/>
      </c>
    </row>
    <row r="423" spans="3:5">
      <c r="C423" s="181" t="s">
        <v>575</v>
      </c>
      <c r="D423" s="181" t="s">
        <v>575</v>
      </c>
      <c r="E423" s="181" t="str">
        <f t="shared" si="20"/>
        <v/>
      </c>
    </row>
    <row r="424" spans="3:5">
      <c r="C424" s="181" t="s">
        <v>575</v>
      </c>
      <c r="D424" s="181" t="s">
        <v>575</v>
      </c>
      <c r="E424" s="181" t="str">
        <f t="shared" si="20"/>
        <v/>
      </c>
    </row>
    <row r="425" spans="3:5">
      <c r="C425" s="181" t="s">
        <v>575</v>
      </c>
      <c r="D425" s="181" t="s">
        <v>575</v>
      </c>
      <c r="E425" s="181" t="str">
        <f t="shared" si="20"/>
        <v/>
      </c>
    </row>
    <row r="426" spans="3:5">
      <c r="C426" s="181" t="s">
        <v>575</v>
      </c>
      <c r="D426" s="181" t="s">
        <v>575</v>
      </c>
      <c r="E426" s="181" t="str">
        <f t="shared" si="20"/>
        <v/>
      </c>
    </row>
    <row r="427" spans="3:5">
      <c r="C427" s="181" t="s">
        <v>575</v>
      </c>
      <c r="D427" s="181" t="s">
        <v>575</v>
      </c>
      <c r="E427" s="181" t="str">
        <f t="shared" si="20"/>
        <v/>
      </c>
    </row>
    <row r="428" spans="3:5">
      <c r="C428" s="181" t="s">
        <v>575</v>
      </c>
      <c r="D428" s="181" t="s">
        <v>575</v>
      </c>
      <c r="E428" s="181" t="str">
        <f t="shared" si="20"/>
        <v/>
      </c>
    </row>
    <row r="429" spans="3:5">
      <c r="C429" s="181" t="s">
        <v>575</v>
      </c>
      <c r="D429" s="181" t="s">
        <v>575</v>
      </c>
      <c r="E429" s="181" t="str">
        <f t="shared" si="20"/>
        <v/>
      </c>
    </row>
    <row r="430" spans="3:5">
      <c r="C430" s="181" t="s">
        <v>575</v>
      </c>
      <c r="D430" s="181" t="s">
        <v>575</v>
      </c>
      <c r="E430" s="181" t="str">
        <f t="shared" si="20"/>
        <v/>
      </c>
    </row>
    <row r="431" spans="3:5">
      <c r="C431" s="181" t="s">
        <v>575</v>
      </c>
      <c r="D431" s="181" t="s">
        <v>575</v>
      </c>
      <c r="E431" s="181" t="str">
        <f t="shared" si="20"/>
        <v/>
      </c>
    </row>
    <row r="432" spans="3:5">
      <c r="C432" s="181" t="s">
        <v>575</v>
      </c>
      <c r="D432" s="181" t="s">
        <v>575</v>
      </c>
      <c r="E432" s="181" t="str">
        <f t="shared" si="20"/>
        <v/>
      </c>
    </row>
    <row r="433" spans="3:5">
      <c r="C433" s="181" t="s">
        <v>575</v>
      </c>
      <c r="D433" s="181" t="s">
        <v>575</v>
      </c>
      <c r="E433" s="181" t="str">
        <f t="shared" si="20"/>
        <v/>
      </c>
    </row>
    <row r="434" spans="3:5">
      <c r="C434" s="181" t="s">
        <v>575</v>
      </c>
      <c r="D434" s="181" t="s">
        <v>575</v>
      </c>
      <c r="E434" s="181" t="str">
        <f t="shared" si="20"/>
        <v/>
      </c>
    </row>
    <row r="435" spans="3:5">
      <c r="C435" s="181" t="s">
        <v>575</v>
      </c>
      <c r="D435" s="181" t="s">
        <v>575</v>
      </c>
      <c r="E435" s="181" t="str">
        <f t="shared" si="20"/>
        <v/>
      </c>
    </row>
    <row r="436" spans="3:5">
      <c r="C436" s="181" t="s">
        <v>575</v>
      </c>
      <c r="D436" s="181" t="s">
        <v>575</v>
      </c>
      <c r="E436" s="181" t="str">
        <f t="shared" si="20"/>
        <v/>
      </c>
    </row>
    <row r="437" spans="3:5">
      <c r="C437" s="181" t="s">
        <v>575</v>
      </c>
      <c r="D437" s="181" t="s">
        <v>575</v>
      </c>
      <c r="E437" s="181" t="str">
        <f t="shared" si="20"/>
        <v/>
      </c>
    </row>
    <row r="438" spans="3:5">
      <c r="C438" s="181" t="s">
        <v>575</v>
      </c>
      <c r="D438" s="181" t="s">
        <v>575</v>
      </c>
      <c r="E438" s="181" t="str">
        <f t="shared" si="20"/>
        <v/>
      </c>
    </row>
    <row r="439" spans="3:5">
      <c r="C439" s="181" t="s">
        <v>575</v>
      </c>
      <c r="D439" s="181" t="s">
        <v>575</v>
      </c>
      <c r="E439" s="181" t="str">
        <f t="shared" si="20"/>
        <v/>
      </c>
    </row>
    <row r="440" spans="3:5">
      <c r="C440" s="181" t="s">
        <v>575</v>
      </c>
      <c r="D440" s="181" t="s">
        <v>575</v>
      </c>
      <c r="E440" s="181" t="str">
        <f t="shared" si="20"/>
        <v/>
      </c>
    </row>
    <row r="441" spans="3:5">
      <c r="C441" s="181" t="s">
        <v>575</v>
      </c>
      <c r="D441" s="181" t="s">
        <v>575</v>
      </c>
      <c r="E441" s="181" t="str">
        <f t="shared" si="20"/>
        <v/>
      </c>
    </row>
    <row r="442" spans="3:5">
      <c r="C442" s="181" t="s">
        <v>575</v>
      </c>
      <c r="D442" s="181" t="s">
        <v>575</v>
      </c>
      <c r="E442" s="181" t="str">
        <f t="shared" si="20"/>
        <v/>
      </c>
    </row>
    <row r="443" spans="3:5">
      <c r="C443" s="181" t="s">
        <v>575</v>
      </c>
      <c r="D443" s="181" t="s">
        <v>575</v>
      </c>
      <c r="E443" s="181" t="str">
        <f t="shared" si="20"/>
        <v/>
      </c>
    </row>
    <row r="444" spans="3:5">
      <c r="C444" s="181" t="s">
        <v>575</v>
      </c>
      <c r="D444" s="181" t="s">
        <v>575</v>
      </c>
      <c r="E444" s="181" t="str">
        <f t="shared" si="20"/>
        <v/>
      </c>
    </row>
    <row r="445" spans="3:5">
      <c r="C445" s="181" t="s">
        <v>575</v>
      </c>
      <c r="D445" s="181" t="s">
        <v>575</v>
      </c>
      <c r="E445" s="181" t="str">
        <f t="shared" si="20"/>
        <v/>
      </c>
    </row>
    <row r="446" spans="3:5">
      <c r="C446" s="181" t="s">
        <v>575</v>
      </c>
      <c r="D446" s="181" t="s">
        <v>575</v>
      </c>
      <c r="E446" s="181" t="str">
        <f t="shared" si="20"/>
        <v/>
      </c>
    </row>
    <row r="447" spans="3:5">
      <c r="C447" s="181" t="s">
        <v>575</v>
      </c>
      <c r="D447" s="181" t="s">
        <v>575</v>
      </c>
      <c r="E447" s="181" t="str">
        <f t="shared" si="20"/>
        <v/>
      </c>
    </row>
    <row r="448" spans="3:5">
      <c r="C448" s="181" t="s">
        <v>575</v>
      </c>
      <c r="D448" s="181" t="s">
        <v>575</v>
      </c>
      <c r="E448" s="181" t="str">
        <f t="shared" si="20"/>
        <v/>
      </c>
    </row>
    <row r="449" spans="3:5">
      <c r="C449" s="181" t="s">
        <v>575</v>
      </c>
      <c r="D449" s="181" t="s">
        <v>575</v>
      </c>
      <c r="E449" s="181" t="str">
        <f t="shared" si="20"/>
        <v/>
      </c>
    </row>
    <row r="450" spans="3:5">
      <c r="C450" s="181" t="s">
        <v>575</v>
      </c>
      <c r="D450" s="181" t="s">
        <v>575</v>
      </c>
      <c r="E450" s="181" t="str">
        <f t="shared" si="20"/>
        <v/>
      </c>
    </row>
    <row r="451" spans="3:5">
      <c r="C451" s="181" t="s">
        <v>575</v>
      </c>
      <c r="D451" s="181" t="s">
        <v>575</v>
      </c>
      <c r="E451" s="181" t="str">
        <f t="shared" si="20"/>
        <v/>
      </c>
    </row>
    <row r="452" spans="3:5">
      <c r="C452" s="181" t="s">
        <v>575</v>
      </c>
      <c r="D452" s="181" t="s">
        <v>575</v>
      </c>
      <c r="E452" s="181" t="str">
        <f t="shared" ref="E452:E515" si="23">IF(C452&lt;D452,C452,D452)</f>
        <v/>
      </c>
    </row>
    <row r="453" spans="3:5">
      <c r="C453" s="181" t="s">
        <v>575</v>
      </c>
      <c r="D453" s="181" t="s">
        <v>575</v>
      </c>
      <c r="E453" s="181" t="str">
        <f t="shared" si="23"/>
        <v/>
      </c>
    </row>
    <row r="454" spans="3:5">
      <c r="C454" s="181" t="s">
        <v>575</v>
      </c>
      <c r="D454" s="181" t="s">
        <v>575</v>
      </c>
      <c r="E454" s="181" t="str">
        <f t="shared" si="23"/>
        <v/>
      </c>
    </row>
    <row r="455" spans="3:5">
      <c r="C455" s="181" t="s">
        <v>575</v>
      </c>
      <c r="D455" s="181" t="s">
        <v>575</v>
      </c>
      <c r="E455" s="181" t="str">
        <f t="shared" si="23"/>
        <v/>
      </c>
    </row>
    <row r="456" spans="3:5">
      <c r="C456" s="181" t="s">
        <v>575</v>
      </c>
      <c r="D456" s="181" t="s">
        <v>575</v>
      </c>
      <c r="E456" s="181" t="str">
        <f t="shared" si="23"/>
        <v/>
      </c>
    </row>
    <row r="457" spans="3:5">
      <c r="C457" s="181" t="s">
        <v>575</v>
      </c>
      <c r="D457" s="181" t="s">
        <v>575</v>
      </c>
      <c r="E457" s="181" t="str">
        <f t="shared" si="23"/>
        <v/>
      </c>
    </row>
    <row r="458" spans="3:5">
      <c r="C458" s="181" t="s">
        <v>575</v>
      </c>
      <c r="D458" s="181" t="s">
        <v>575</v>
      </c>
      <c r="E458" s="181" t="str">
        <f t="shared" si="23"/>
        <v/>
      </c>
    </row>
    <row r="459" spans="3:5">
      <c r="C459" s="181" t="s">
        <v>575</v>
      </c>
      <c r="D459" s="181" t="s">
        <v>575</v>
      </c>
      <c r="E459" s="181" t="str">
        <f t="shared" si="23"/>
        <v/>
      </c>
    </row>
    <row r="460" spans="3:5">
      <c r="C460" s="181" t="s">
        <v>575</v>
      </c>
      <c r="D460" s="181" t="s">
        <v>575</v>
      </c>
      <c r="E460" s="181" t="str">
        <f t="shared" si="23"/>
        <v/>
      </c>
    </row>
    <row r="461" spans="3:5">
      <c r="C461" s="181" t="s">
        <v>575</v>
      </c>
      <c r="D461" s="181" t="s">
        <v>575</v>
      </c>
      <c r="E461" s="181" t="str">
        <f t="shared" si="23"/>
        <v/>
      </c>
    </row>
    <row r="462" spans="3:5">
      <c r="C462" s="181" t="s">
        <v>575</v>
      </c>
      <c r="D462" s="181" t="s">
        <v>575</v>
      </c>
      <c r="E462" s="181" t="str">
        <f t="shared" si="23"/>
        <v/>
      </c>
    </row>
    <row r="463" spans="3:5">
      <c r="C463" s="181" t="s">
        <v>575</v>
      </c>
      <c r="D463" s="181" t="s">
        <v>575</v>
      </c>
      <c r="E463" s="181" t="str">
        <f t="shared" si="23"/>
        <v/>
      </c>
    </row>
    <row r="464" spans="3:5">
      <c r="C464" s="181" t="s">
        <v>575</v>
      </c>
      <c r="D464" s="181" t="s">
        <v>575</v>
      </c>
      <c r="E464" s="181" t="str">
        <f t="shared" si="23"/>
        <v/>
      </c>
    </row>
    <row r="465" spans="3:5">
      <c r="C465" s="181" t="s">
        <v>575</v>
      </c>
      <c r="D465" s="181" t="s">
        <v>575</v>
      </c>
      <c r="E465" s="181" t="str">
        <f t="shared" si="23"/>
        <v/>
      </c>
    </row>
    <row r="466" spans="3:5">
      <c r="C466" s="181" t="s">
        <v>575</v>
      </c>
      <c r="D466" s="181" t="s">
        <v>575</v>
      </c>
      <c r="E466" s="181" t="str">
        <f t="shared" si="23"/>
        <v/>
      </c>
    </row>
    <row r="467" spans="3:5">
      <c r="C467" s="181" t="s">
        <v>575</v>
      </c>
      <c r="D467" s="181" t="s">
        <v>575</v>
      </c>
      <c r="E467" s="181" t="str">
        <f t="shared" si="23"/>
        <v/>
      </c>
    </row>
    <row r="468" spans="3:5">
      <c r="C468" s="181" t="s">
        <v>575</v>
      </c>
      <c r="D468" s="181" t="s">
        <v>575</v>
      </c>
      <c r="E468" s="181" t="str">
        <f t="shared" si="23"/>
        <v/>
      </c>
    </row>
    <row r="469" spans="3:5">
      <c r="C469" s="181" t="s">
        <v>575</v>
      </c>
      <c r="D469" s="181" t="s">
        <v>575</v>
      </c>
      <c r="E469" s="181" t="str">
        <f t="shared" si="23"/>
        <v/>
      </c>
    </row>
    <row r="470" spans="3:5">
      <c r="C470" s="181" t="s">
        <v>575</v>
      </c>
      <c r="D470" s="181" t="s">
        <v>575</v>
      </c>
      <c r="E470" s="181" t="str">
        <f t="shared" si="23"/>
        <v/>
      </c>
    </row>
    <row r="471" spans="3:5">
      <c r="C471" s="181" t="s">
        <v>575</v>
      </c>
      <c r="D471" s="181" t="s">
        <v>575</v>
      </c>
      <c r="E471" s="181" t="str">
        <f t="shared" si="23"/>
        <v/>
      </c>
    </row>
    <row r="472" spans="3:5">
      <c r="C472" s="181" t="s">
        <v>575</v>
      </c>
      <c r="D472" s="181" t="s">
        <v>575</v>
      </c>
      <c r="E472" s="181" t="str">
        <f t="shared" si="23"/>
        <v/>
      </c>
    </row>
    <row r="473" spans="3:5">
      <c r="C473" s="181" t="s">
        <v>575</v>
      </c>
      <c r="D473" s="181" t="s">
        <v>575</v>
      </c>
      <c r="E473" s="181" t="str">
        <f t="shared" si="23"/>
        <v/>
      </c>
    </row>
    <row r="474" spans="3:5">
      <c r="C474" s="181" t="s">
        <v>575</v>
      </c>
      <c r="D474" s="181" t="s">
        <v>575</v>
      </c>
      <c r="E474" s="181" t="str">
        <f t="shared" si="23"/>
        <v/>
      </c>
    </row>
    <row r="475" spans="3:5">
      <c r="C475" s="181" t="s">
        <v>575</v>
      </c>
      <c r="D475" s="181" t="s">
        <v>575</v>
      </c>
      <c r="E475" s="181" t="str">
        <f t="shared" si="23"/>
        <v/>
      </c>
    </row>
    <row r="476" spans="3:5">
      <c r="C476" s="181" t="s">
        <v>575</v>
      </c>
      <c r="D476" s="181" t="s">
        <v>575</v>
      </c>
      <c r="E476" s="181" t="str">
        <f t="shared" si="23"/>
        <v/>
      </c>
    </row>
    <row r="477" spans="3:5">
      <c r="C477" s="181" t="s">
        <v>575</v>
      </c>
      <c r="D477" s="181" t="s">
        <v>575</v>
      </c>
      <c r="E477" s="181" t="str">
        <f t="shared" si="23"/>
        <v/>
      </c>
    </row>
    <row r="478" spans="3:5">
      <c r="C478" s="181" t="s">
        <v>575</v>
      </c>
      <c r="D478" s="181" t="s">
        <v>575</v>
      </c>
      <c r="E478" s="181" t="str">
        <f t="shared" si="23"/>
        <v/>
      </c>
    </row>
    <row r="479" spans="3:5">
      <c r="C479" s="181" t="s">
        <v>575</v>
      </c>
      <c r="D479" s="181" t="s">
        <v>575</v>
      </c>
      <c r="E479" s="181" t="str">
        <f t="shared" si="23"/>
        <v/>
      </c>
    </row>
    <row r="480" spans="3:5">
      <c r="C480" s="181" t="s">
        <v>575</v>
      </c>
      <c r="D480" s="181" t="s">
        <v>575</v>
      </c>
      <c r="E480" s="181" t="str">
        <f t="shared" si="23"/>
        <v/>
      </c>
    </row>
    <row r="481" spans="3:5">
      <c r="C481" s="181" t="s">
        <v>575</v>
      </c>
      <c r="D481" s="181" t="s">
        <v>575</v>
      </c>
      <c r="E481" s="181" t="str">
        <f t="shared" si="23"/>
        <v/>
      </c>
    </row>
    <row r="482" spans="3:5">
      <c r="C482" s="181" t="s">
        <v>575</v>
      </c>
      <c r="D482" s="181" t="s">
        <v>575</v>
      </c>
      <c r="E482" s="181" t="str">
        <f t="shared" si="23"/>
        <v/>
      </c>
    </row>
    <row r="483" spans="3:5">
      <c r="C483" s="181" t="s">
        <v>575</v>
      </c>
      <c r="D483" s="181" t="s">
        <v>575</v>
      </c>
      <c r="E483" s="181" t="str">
        <f t="shared" si="23"/>
        <v/>
      </c>
    </row>
    <row r="484" spans="3:5">
      <c r="C484" s="181" t="s">
        <v>575</v>
      </c>
      <c r="D484" s="181" t="s">
        <v>575</v>
      </c>
      <c r="E484" s="181" t="str">
        <f t="shared" si="23"/>
        <v/>
      </c>
    </row>
    <row r="485" spans="3:5">
      <c r="C485" s="181" t="s">
        <v>575</v>
      </c>
      <c r="D485" s="181" t="s">
        <v>575</v>
      </c>
      <c r="E485" s="181" t="str">
        <f t="shared" si="23"/>
        <v/>
      </c>
    </row>
    <row r="486" spans="3:5">
      <c r="C486" s="181" t="s">
        <v>575</v>
      </c>
      <c r="D486" s="181" t="s">
        <v>575</v>
      </c>
      <c r="E486" s="181" t="str">
        <f t="shared" si="23"/>
        <v/>
      </c>
    </row>
    <row r="487" spans="3:5">
      <c r="C487" s="181" t="s">
        <v>575</v>
      </c>
      <c r="D487" s="181" t="s">
        <v>575</v>
      </c>
      <c r="E487" s="181" t="str">
        <f t="shared" si="23"/>
        <v/>
      </c>
    </row>
    <row r="488" spans="3:5">
      <c r="C488" s="181" t="s">
        <v>575</v>
      </c>
      <c r="D488" s="181" t="s">
        <v>575</v>
      </c>
      <c r="E488" s="181" t="str">
        <f t="shared" si="23"/>
        <v/>
      </c>
    </row>
    <row r="489" spans="3:5">
      <c r="C489" s="181" t="s">
        <v>575</v>
      </c>
      <c r="D489" s="181" t="s">
        <v>575</v>
      </c>
      <c r="E489" s="181" t="str">
        <f t="shared" si="23"/>
        <v/>
      </c>
    </row>
    <row r="490" spans="3:5">
      <c r="C490" s="181" t="s">
        <v>575</v>
      </c>
      <c r="D490" s="181" t="s">
        <v>575</v>
      </c>
      <c r="E490" s="181" t="str">
        <f t="shared" si="23"/>
        <v/>
      </c>
    </row>
    <row r="491" spans="3:5">
      <c r="C491" s="181" t="s">
        <v>575</v>
      </c>
      <c r="D491" s="181" t="s">
        <v>575</v>
      </c>
      <c r="E491" s="181" t="str">
        <f t="shared" si="23"/>
        <v/>
      </c>
    </row>
    <row r="492" spans="3:5">
      <c r="C492" s="181" t="s">
        <v>575</v>
      </c>
      <c r="D492" s="181" t="s">
        <v>575</v>
      </c>
      <c r="E492" s="181" t="str">
        <f t="shared" si="23"/>
        <v/>
      </c>
    </row>
    <row r="493" spans="3:5">
      <c r="C493" s="181" t="s">
        <v>575</v>
      </c>
      <c r="D493" s="181" t="s">
        <v>575</v>
      </c>
      <c r="E493" s="181" t="str">
        <f t="shared" si="23"/>
        <v/>
      </c>
    </row>
    <row r="494" spans="3:5">
      <c r="C494" s="181" t="s">
        <v>575</v>
      </c>
      <c r="D494" s="181" t="s">
        <v>575</v>
      </c>
      <c r="E494" s="181" t="str">
        <f t="shared" si="23"/>
        <v/>
      </c>
    </row>
    <row r="495" spans="3:5">
      <c r="C495" s="181" t="s">
        <v>575</v>
      </c>
      <c r="D495" s="181" t="s">
        <v>575</v>
      </c>
      <c r="E495" s="181" t="str">
        <f t="shared" si="23"/>
        <v/>
      </c>
    </row>
    <row r="496" spans="3:5">
      <c r="C496" s="181" t="s">
        <v>575</v>
      </c>
      <c r="D496" s="181" t="s">
        <v>575</v>
      </c>
      <c r="E496" s="181" t="str">
        <f t="shared" si="23"/>
        <v/>
      </c>
    </row>
    <row r="497" spans="3:5">
      <c r="C497" s="181" t="s">
        <v>575</v>
      </c>
      <c r="D497" s="181" t="s">
        <v>575</v>
      </c>
      <c r="E497" s="181" t="str">
        <f t="shared" si="23"/>
        <v/>
      </c>
    </row>
    <row r="498" spans="3:5">
      <c r="C498" s="181" t="s">
        <v>575</v>
      </c>
      <c r="D498" s="181" t="s">
        <v>575</v>
      </c>
      <c r="E498" s="181" t="str">
        <f t="shared" si="23"/>
        <v/>
      </c>
    </row>
    <row r="499" spans="3:5">
      <c r="C499" s="181" t="s">
        <v>575</v>
      </c>
      <c r="D499" s="181" t="s">
        <v>575</v>
      </c>
      <c r="E499" s="181" t="str">
        <f t="shared" si="23"/>
        <v/>
      </c>
    </row>
    <row r="500" spans="3:5">
      <c r="C500" s="181" t="s">
        <v>575</v>
      </c>
      <c r="D500" s="181" t="s">
        <v>575</v>
      </c>
      <c r="E500" s="181" t="str">
        <f t="shared" si="23"/>
        <v/>
      </c>
    </row>
    <row r="501" spans="3:5">
      <c r="C501" s="181" t="s">
        <v>575</v>
      </c>
      <c r="D501" s="181" t="s">
        <v>575</v>
      </c>
      <c r="E501" s="181" t="str">
        <f t="shared" si="23"/>
        <v/>
      </c>
    </row>
    <row r="502" spans="3:5">
      <c r="C502" s="181" t="s">
        <v>575</v>
      </c>
      <c r="D502" s="181" t="s">
        <v>575</v>
      </c>
      <c r="E502" s="181" t="str">
        <f t="shared" si="23"/>
        <v/>
      </c>
    </row>
    <row r="503" spans="3:5">
      <c r="C503" s="181" t="s">
        <v>575</v>
      </c>
      <c r="D503" s="181" t="s">
        <v>575</v>
      </c>
      <c r="E503" s="181" t="str">
        <f t="shared" si="23"/>
        <v/>
      </c>
    </row>
    <row r="504" spans="3:5">
      <c r="C504" s="181" t="s">
        <v>575</v>
      </c>
      <c r="D504" s="181" t="s">
        <v>575</v>
      </c>
      <c r="E504" s="181" t="str">
        <f t="shared" si="23"/>
        <v/>
      </c>
    </row>
    <row r="505" spans="3:5">
      <c r="C505" s="181" t="s">
        <v>575</v>
      </c>
      <c r="D505" s="181" t="s">
        <v>575</v>
      </c>
      <c r="E505" s="181" t="str">
        <f t="shared" si="23"/>
        <v/>
      </c>
    </row>
    <row r="506" spans="3:5">
      <c r="C506" s="181" t="s">
        <v>575</v>
      </c>
      <c r="D506" s="181" t="s">
        <v>575</v>
      </c>
      <c r="E506" s="181" t="str">
        <f t="shared" si="23"/>
        <v/>
      </c>
    </row>
    <row r="507" spans="3:5">
      <c r="C507" s="181" t="s">
        <v>575</v>
      </c>
      <c r="D507" s="181" t="s">
        <v>575</v>
      </c>
      <c r="E507" s="181" t="str">
        <f t="shared" si="23"/>
        <v/>
      </c>
    </row>
    <row r="508" spans="3:5">
      <c r="C508" s="181" t="s">
        <v>575</v>
      </c>
      <c r="D508" s="181" t="s">
        <v>575</v>
      </c>
      <c r="E508" s="181" t="str">
        <f t="shared" si="23"/>
        <v/>
      </c>
    </row>
    <row r="509" spans="3:5">
      <c r="C509" s="181" t="s">
        <v>575</v>
      </c>
      <c r="D509" s="181" t="s">
        <v>575</v>
      </c>
      <c r="E509" s="181" t="str">
        <f t="shared" si="23"/>
        <v/>
      </c>
    </row>
    <row r="510" spans="3:5">
      <c r="C510" s="181" t="s">
        <v>575</v>
      </c>
      <c r="D510" s="181" t="s">
        <v>575</v>
      </c>
      <c r="E510" s="181" t="str">
        <f t="shared" si="23"/>
        <v/>
      </c>
    </row>
    <row r="511" spans="3:5">
      <c r="C511" s="181" t="s">
        <v>575</v>
      </c>
      <c r="D511" s="181" t="s">
        <v>575</v>
      </c>
      <c r="E511" s="181" t="str">
        <f t="shared" si="23"/>
        <v/>
      </c>
    </row>
    <row r="512" spans="3:5">
      <c r="C512" s="181" t="s">
        <v>575</v>
      </c>
      <c r="D512" s="181" t="s">
        <v>575</v>
      </c>
      <c r="E512" s="181" t="str">
        <f t="shared" si="23"/>
        <v/>
      </c>
    </row>
    <row r="513" spans="3:5">
      <c r="C513" s="181" t="s">
        <v>575</v>
      </c>
      <c r="D513" s="181" t="s">
        <v>575</v>
      </c>
      <c r="E513" s="181" t="str">
        <f t="shared" si="23"/>
        <v/>
      </c>
    </row>
    <row r="514" spans="3:5">
      <c r="C514" s="181" t="s">
        <v>575</v>
      </c>
      <c r="D514" s="181" t="s">
        <v>575</v>
      </c>
      <c r="E514" s="181" t="str">
        <f t="shared" si="23"/>
        <v/>
      </c>
    </row>
    <row r="515" spans="3:5">
      <c r="C515" s="181" t="s">
        <v>575</v>
      </c>
      <c r="D515" s="181" t="s">
        <v>575</v>
      </c>
      <c r="E515" s="181" t="str">
        <f t="shared" si="23"/>
        <v/>
      </c>
    </row>
    <row r="516" spans="3:5">
      <c r="C516" s="181" t="s">
        <v>575</v>
      </c>
      <c r="D516" s="181" t="s">
        <v>575</v>
      </c>
      <c r="E516" s="181" t="str">
        <f t="shared" ref="E516:E579" si="24">IF(C516&lt;D516,C516,D516)</f>
        <v/>
      </c>
    </row>
    <row r="517" spans="3:5">
      <c r="C517" s="181" t="s">
        <v>575</v>
      </c>
      <c r="D517" s="181" t="s">
        <v>575</v>
      </c>
      <c r="E517" s="181" t="str">
        <f t="shared" si="24"/>
        <v/>
      </c>
    </row>
    <row r="518" spans="3:5">
      <c r="C518" s="181" t="s">
        <v>575</v>
      </c>
      <c r="D518" s="181" t="s">
        <v>575</v>
      </c>
      <c r="E518" s="181" t="str">
        <f t="shared" si="24"/>
        <v/>
      </c>
    </row>
    <row r="519" spans="3:5">
      <c r="C519" s="181" t="s">
        <v>575</v>
      </c>
      <c r="D519" s="181" t="s">
        <v>575</v>
      </c>
      <c r="E519" s="181" t="str">
        <f t="shared" si="24"/>
        <v/>
      </c>
    </row>
    <row r="520" spans="3:5">
      <c r="C520" s="181" t="s">
        <v>575</v>
      </c>
      <c r="D520" s="181" t="s">
        <v>575</v>
      </c>
      <c r="E520" s="181" t="str">
        <f t="shared" si="24"/>
        <v/>
      </c>
    </row>
    <row r="521" spans="3:5">
      <c r="C521" s="181" t="s">
        <v>575</v>
      </c>
      <c r="D521" s="181" t="s">
        <v>575</v>
      </c>
      <c r="E521" s="181" t="str">
        <f t="shared" si="24"/>
        <v/>
      </c>
    </row>
    <row r="522" spans="3:5">
      <c r="C522" s="181" t="s">
        <v>575</v>
      </c>
      <c r="D522" s="181" t="s">
        <v>575</v>
      </c>
      <c r="E522" s="181" t="str">
        <f t="shared" si="24"/>
        <v/>
      </c>
    </row>
    <row r="523" spans="3:5">
      <c r="C523" s="181" t="s">
        <v>575</v>
      </c>
      <c r="D523" s="181" t="s">
        <v>575</v>
      </c>
      <c r="E523" s="181" t="str">
        <f t="shared" si="24"/>
        <v/>
      </c>
    </row>
    <row r="524" spans="3:5">
      <c r="C524" s="181" t="s">
        <v>575</v>
      </c>
      <c r="D524" s="181" t="s">
        <v>575</v>
      </c>
      <c r="E524" s="181" t="str">
        <f t="shared" si="24"/>
        <v/>
      </c>
    </row>
    <row r="525" spans="3:5">
      <c r="C525" s="181" t="s">
        <v>575</v>
      </c>
      <c r="D525" s="181" t="s">
        <v>575</v>
      </c>
      <c r="E525" s="181" t="str">
        <f t="shared" si="24"/>
        <v/>
      </c>
    </row>
    <row r="526" spans="3:5">
      <c r="C526" s="181" t="s">
        <v>575</v>
      </c>
      <c r="D526" s="181" t="s">
        <v>575</v>
      </c>
      <c r="E526" s="181" t="str">
        <f t="shared" si="24"/>
        <v/>
      </c>
    </row>
    <row r="527" spans="3:5">
      <c r="C527" s="181" t="s">
        <v>575</v>
      </c>
      <c r="D527" s="181" t="s">
        <v>575</v>
      </c>
      <c r="E527" s="181" t="str">
        <f t="shared" si="24"/>
        <v/>
      </c>
    </row>
    <row r="528" spans="3:5">
      <c r="C528" s="181" t="s">
        <v>575</v>
      </c>
      <c r="D528" s="181" t="s">
        <v>575</v>
      </c>
      <c r="E528" s="181" t="str">
        <f t="shared" si="24"/>
        <v/>
      </c>
    </row>
    <row r="529" spans="3:5">
      <c r="C529" s="181" t="s">
        <v>575</v>
      </c>
      <c r="D529" s="181" t="s">
        <v>575</v>
      </c>
      <c r="E529" s="181" t="str">
        <f t="shared" si="24"/>
        <v/>
      </c>
    </row>
    <row r="530" spans="3:5">
      <c r="C530" s="181" t="s">
        <v>575</v>
      </c>
      <c r="D530" s="181" t="s">
        <v>575</v>
      </c>
      <c r="E530" s="181" t="str">
        <f t="shared" si="24"/>
        <v/>
      </c>
    </row>
    <row r="531" spans="3:5">
      <c r="C531" s="181" t="s">
        <v>575</v>
      </c>
      <c r="D531" s="181" t="s">
        <v>575</v>
      </c>
      <c r="E531" s="181" t="str">
        <f t="shared" si="24"/>
        <v/>
      </c>
    </row>
    <row r="532" spans="3:5">
      <c r="C532" s="181" t="s">
        <v>575</v>
      </c>
      <c r="D532" s="181" t="s">
        <v>575</v>
      </c>
      <c r="E532" s="181" t="str">
        <f t="shared" si="24"/>
        <v/>
      </c>
    </row>
    <row r="533" spans="3:5">
      <c r="C533" s="181" t="s">
        <v>575</v>
      </c>
      <c r="D533" s="181" t="s">
        <v>575</v>
      </c>
      <c r="E533" s="181" t="str">
        <f t="shared" si="24"/>
        <v/>
      </c>
    </row>
    <row r="534" spans="3:5">
      <c r="C534" s="181" t="s">
        <v>575</v>
      </c>
      <c r="D534" s="181" t="s">
        <v>575</v>
      </c>
      <c r="E534" s="181" t="str">
        <f t="shared" si="24"/>
        <v/>
      </c>
    </row>
    <row r="535" spans="3:5">
      <c r="C535" s="181" t="s">
        <v>575</v>
      </c>
      <c r="D535" s="181" t="s">
        <v>575</v>
      </c>
      <c r="E535" s="181" t="str">
        <f t="shared" si="24"/>
        <v/>
      </c>
    </row>
    <row r="536" spans="3:5">
      <c r="C536" s="181" t="s">
        <v>575</v>
      </c>
      <c r="D536" s="181" t="s">
        <v>575</v>
      </c>
      <c r="E536" s="181" t="str">
        <f t="shared" si="24"/>
        <v/>
      </c>
    </row>
    <row r="537" spans="3:5">
      <c r="C537" s="181" t="s">
        <v>575</v>
      </c>
      <c r="D537" s="181" t="s">
        <v>575</v>
      </c>
      <c r="E537" s="181" t="str">
        <f t="shared" si="24"/>
        <v/>
      </c>
    </row>
    <row r="538" spans="3:5">
      <c r="C538" s="181" t="s">
        <v>575</v>
      </c>
      <c r="D538" s="181" t="s">
        <v>575</v>
      </c>
      <c r="E538" s="181" t="str">
        <f t="shared" si="24"/>
        <v/>
      </c>
    </row>
    <row r="539" spans="3:5">
      <c r="C539" s="181" t="s">
        <v>575</v>
      </c>
      <c r="D539" s="181" t="s">
        <v>575</v>
      </c>
      <c r="E539" s="181" t="str">
        <f t="shared" si="24"/>
        <v/>
      </c>
    </row>
    <row r="540" spans="3:5">
      <c r="C540" s="181" t="s">
        <v>575</v>
      </c>
      <c r="D540" s="181" t="s">
        <v>575</v>
      </c>
      <c r="E540" s="181" t="str">
        <f t="shared" si="24"/>
        <v/>
      </c>
    </row>
    <row r="541" spans="3:5">
      <c r="C541" s="181" t="s">
        <v>575</v>
      </c>
      <c r="D541" s="181" t="s">
        <v>575</v>
      </c>
      <c r="E541" s="181" t="str">
        <f t="shared" si="24"/>
        <v/>
      </c>
    </row>
    <row r="542" spans="3:5">
      <c r="C542" s="181" t="s">
        <v>575</v>
      </c>
      <c r="D542" s="181" t="s">
        <v>575</v>
      </c>
      <c r="E542" s="181" t="str">
        <f t="shared" si="24"/>
        <v/>
      </c>
    </row>
    <row r="543" spans="3:5">
      <c r="C543" s="181" t="s">
        <v>575</v>
      </c>
      <c r="D543" s="181" t="s">
        <v>575</v>
      </c>
      <c r="E543" s="181" t="str">
        <f t="shared" si="24"/>
        <v/>
      </c>
    </row>
    <row r="544" spans="3:5">
      <c r="C544" s="181" t="s">
        <v>575</v>
      </c>
      <c r="D544" s="181" t="s">
        <v>575</v>
      </c>
      <c r="E544" s="181" t="str">
        <f t="shared" si="24"/>
        <v/>
      </c>
    </row>
    <row r="545" spans="3:5">
      <c r="C545" s="181" t="s">
        <v>575</v>
      </c>
      <c r="D545" s="181" t="s">
        <v>575</v>
      </c>
      <c r="E545" s="181" t="str">
        <f t="shared" si="24"/>
        <v/>
      </c>
    </row>
    <row r="546" spans="3:5">
      <c r="C546" s="181" t="s">
        <v>575</v>
      </c>
      <c r="D546" s="181" t="s">
        <v>575</v>
      </c>
      <c r="E546" s="181" t="str">
        <f t="shared" si="24"/>
        <v/>
      </c>
    </row>
    <row r="547" spans="3:5">
      <c r="C547" s="181" t="s">
        <v>575</v>
      </c>
      <c r="D547" s="181" t="s">
        <v>575</v>
      </c>
      <c r="E547" s="181" t="str">
        <f t="shared" si="24"/>
        <v/>
      </c>
    </row>
    <row r="548" spans="3:5">
      <c r="C548" s="181" t="s">
        <v>575</v>
      </c>
      <c r="D548" s="181" t="s">
        <v>575</v>
      </c>
      <c r="E548" s="181" t="str">
        <f t="shared" si="24"/>
        <v/>
      </c>
    </row>
    <row r="549" spans="3:5">
      <c r="C549" s="181" t="s">
        <v>575</v>
      </c>
      <c r="D549" s="181" t="s">
        <v>575</v>
      </c>
      <c r="E549" s="181" t="str">
        <f t="shared" si="24"/>
        <v/>
      </c>
    </row>
    <row r="550" spans="3:5">
      <c r="C550" s="181" t="s">
        <v>575</v>
      </c>
      <c r="D550" s="181" t="s">
        <v>575</v>
      </c>
      <c r="E550" s="181" t="str">
        <f t="shared" si="24"/>
        <v/>
      </c>
    </row>
    <row r="551" spans="3:5">
      <c r="C551" s="181" t="s">
        <v>575</v>
      </c>
      <c r="D551" s="181" t="s">
        <v>575</v>
      </c>
      <c r="E551" s="181" t="str">
        <f t="shared" si="24"/>
        <v/>
      </c>
    </row>
    <row r="552" spans="3:5">
      <c r="C552" s="181" t="s">
        <v>575</v>
      </c>
      <c r="D552" s="181" t="s">
        <v>575</v>
      </c>
      <c r="E552" s="181" t="str">
        <f t="shared" si="24"/>
        <v/>
      </c>
    </row>
    <row r="553" spans="3:5">
      <c r="C553" s="181" t="s">
        <v>575</v>
      </c>
      <c r="D553" s="181" t="s">
        <v>575</v>
      </c>
      <c r="E553" s="181" t="str">
        <f t="shared" si="24"/>
        <v/>
      </c>
    </row>
    <row r="554" spans="3:5">
      <c r="C554" s="181" t="s">
        <v>575</v>
      </c>
      <c r="D554" s="181" t="s">
        <v>575</v>
      </c>
      <c r="E554" s="181" t="str">
        <f t="shared" si="24"/>
        <v/>
      </c>
    </row>
    <row r="555" spans="3:5">
      <c r="C555" s="181" t="s">
        <v>575</v>
      </c>
      <c r="D555" s="181" t="s">
        <v>575</v>
      </c>
      <c r="E555" s="181" t="str">
        <f t="shared" si="24"/>
        <v/>
      </c>
    </row>
    <row r="556" spans="3:5">
      <c r="C556" s="181" t="s">
        <v>575</v>
      </c>
      <c r="D556" s="181" t="s">
        <v>575</v>
      </c>
      <c r="E556" s="181" t="str">
        <f t="shared" si="24"/>
        <v/>
      </c>
    </row>
    <row r="557" spans="3:5">
      <c r="C557" s="181" t="s">
        <v>575</v>
      </c>
      <c r="D557" s="181" t="s">
        <v>575</v>
      </c>
      <c r="E557" s="181" t="str">
        <f t="shared" si="24"/>
        <v/>
      </c>
    </row>
    <row r="558" spans="3:5">
      <c r="C558" s="181" t="s">
        <v>575</v>
      </c>
      <c r="D558" s="181" t="s">
        <v>575</v>
      </c>
      <c r="E558" s="181" t="str">
        <f t="shared" si="24"/>
        <v/>
      </c>
    </row>
    <row r="559" spans="3:5">
      <c r="C559" s="181" t="s">
        <v>575</v>
      </c>
      <c r="D559" s="181" t="s">
        <v>575</v>
      </c>
      <c r="E559" s="181" t="str">
        <f t="shared" si="24"/>
        <v/>
      </c>
    </row>
    <row r="560" spans="3:5">
      <c r="C560" s="181" t="s">
        <v>575</v>
      </c>
      <c r="D560" s="181" t="s">
        <v>575</v>
      </c>
      <c r="E560" s="181" t="str">
        <f t="shared" si="24"/>
        <v/>
      </c>
    </row>
    <row r="561" spans="3:5">
      <c r="C561" s="181" t="s">
        <v>575</v>
      </c>
      <c r="D561" s="181" t="s">
        <v>575</v>
      </c>
      <c r="E561" s="181" t="str">
        <f t="shared" si="24"/>
        <v/>
      </c>
    </row>
    <row r="562" spans="3:5">
      <c r="C562" s="181" t="s">
        <v>575</v>
      </c>
      <c r="D562" s="181" t="s">
        <v>575</v>
      </c>
      <c r="E562" s="181" t="str">
        <f t="shared" si="24"/>
        <v/>
      </c>
    </row>
    <row r="563" spans="3:5">
      <c r="C563" s="181" t="s">
        <v>575</v>
      </c>
      <c r="D563" s="181" t="s">
        <v>575</v>
      </c>
      <c r="E563" s="181" t="str">
        <f t="shared" si="24"/>
        <v/>
      </c>
    </row>
    <row r="564" spans="3:5">
      <c r="C564" s="181" t="s">
        <v>575</v>
      </c>
      <c r="D564" s="181" t="s">
        <v>575</v>
      </c>
      <c r="E564" s="181" t="str">
        <f t="shared" si="24"/>
        <v/>
      </c>
    </row>
    <row r="565" spans="3:5">
      <c r="C565" s="181" t="s">
        <v>575</v>
      </c>
      <c r="D565" s="181" t="s">
        <v>575</v>
      </c>
      <c r="E565" s="181" t="str">
        <f t="shared" si="24"/>
        <v/>
      </c>
    </row>
    <row r="566" spans="3:5">
      <c r="C566" s="181" t="s">
        <v>575</v>
      </c>
      <c r="D566" s="181" t="s">
        <v>575</v>
      </c>
      <c r="E566" s="181" t="str">
        <f t="shared" si="24"/>
        <v/>
      </c>
    </row>
    <row r="567" spans="3:5">
      <c r="C567" s="181" t="s">
        <v>575</v>
      </c>
      <c r="D567" s="181" t="s">
        <v>575</v>
      </c>
      <c r="E567" s="181" t="str">
        <f t="shared" si="24"/>
        <v/>
      </c>
    </row>
    <row r="568" spans="3:5">
      <c r="C568" s="181" t="s">
        <v>575</v>
      </c>
      <c r="D568" s="181" t="s">
        <v>575</v>
      </c>
      <c r="E568" s="181" t="str">
        <f t="shared" si="24"/>
        <v/>
      </c>
    </row>
    <row r="569" spans="3:5">
      <c r="C569" s="181" t="s">
        <v>575</v>
      </c>
      <c r="D569" s="181" t="s">
        <v>575</v>
      </c>
      <c r="E569" s="181" t="str">
        <f t="shared" si="24"/>
        <v/>
      </c>
    </row>
    <row r="570" spans="3:5">
      <c r="C570" s="181" t="s">
        <v>575</v>
      </c>
      <c r="D570" s="181" t="s">
        <v>575</v>
      </c>
      <c r="E570" s="181" t="str">
        <f t="shared" si="24"/>
        <v/>
      </c>
    </row>
    <row r="571" spans="3:5">
      <c r="C571" s="181" t="s">
        <v>575</v>
      </c>
      <c r="D571" s="181" t="s">
        <v>575</v>
      </c>
      <c r="E571" s="181" t="str">
        <f t="shared" si="24"/>
        <v/>
      </c>
    </row>
    <row r="572" spans="3:5">
      <c r="C572" s="181" t="s">
        <v>575</v>
      </c>
      <c r="D572" s="181" t="s">
        <v>575</v>
      </c>
      <c r="E572" s="181" t="str">
        <f t="shared" si="24"/>
        <v/>
      </c>
    </row>
    <row r="573" spans="3:5">
      <c r="C573" s="181" t="s">
        <v>575</v>
      </c>
      <c r="D573" s="181" t="s">
        <v>575</v>
      </c>
      <c r="E573" s="181" t="str">
        <f t="shared" si="24"/>
        <v/>
      </c>
    </row>
    <row r="574" spans="3:5">
      <c r="C574" s="181" t="s">
        <v>575</v>
      </c>
      <c r="D574" s="181" t="s">
        <v>575</v>
      </c>
      <c r="E574" s="181" t="str">
        <f t="shared" si="24"/>
        <v/>
      </c>
    </row>
    <row r="575" spans="3:5">
      <c r="C575" s="181" t="s">
        <v>575</v>
      </c>
      <c r="D575" s="181" t="s">
        <v>575</v>
      </c>
      <c r="E575" s="181" t="str">
        <f t="shared" si="24"/>
        <v/>
      </c>
    </row>
    <row r="576" spans="3:5">
      <c r="C576" s="181" t="s">
        <v>575</v>
      </c>
      <c r="D576" s="181" t="s">
        <v>575</v>
      </c>
      <c r="E576" s="181" t="str">
        <f t="shared" si="24"/>
        <v/>
      </c>
    </row>
    <row r="577" spans="3:5">
      <c r="C577" s="181" t="s">
        <v>575</v>
      </c>
      <c r="D577" s="181" t="s">
        <v>575</v>
      </c>
      <c r="E577" s="181" t="str">
        <f t="shared" si="24"/>
        <v/>
      </c>
    </row>
    <row r="578" spans="3:5">
      <c r="C578" s="181" t="s">
        <v>575</v>
      </c>
      <c r="D578" s="181" t="s">
        <v>575</v>
      </c>
      <c r="E578" s="181" t="str">
        <f t="shared" si="24"/>
        <v/>
      </c>
    </row>
    <row r="579" spans="3:5">
      <c r="C579" s="181" t="s">
        <v>575</v>
      </c>
      <c r="D579" s="181" t="s">
        <v>575</v>
      </c>
      <c r="E579" s="181" t="str">
        <f t="shared" si="24"/>
        <v/>
      </c>
    </row>
    <row r="580" spans="3:5">
      <c r="C580" s="181" t="s">
        <v>575</v>
      </c>
      <c r="D580" s="181" t="s">
        <v>575</v>
      </c>
      <c r="E580" s="181" t="str">
        <f t="shared" ref="E580:E643" si="25">IF(C580&lt;D580,C580,D580)</f>
        <v/>
      </c>
    </row>
    <row r="581" spans="3:5">
      <c r="C581" s="181" t="s">
        <v>575</v>
      </c>
      <c r="D581" s="181" t="s">
        <v>575</v>
      </c>
      <c r="E581" s="181" t="str">
        <f t="shared" si="25"/>
        <v/>
      </c>
    </row>
    <row r="582" spans="3:5">
      <c r="C582" s="181" t="s">
        <v>575</v>
      </c>
      <c r="D582" s="181" t="s">
        <v>575</v>
      </c>
      <c r="E582" s="181" t="str">
        <f t="shared" si="25"/>
        <v/>
      </c>
    </row>
    <row r="583" spans="3:5">
      <c r="C583" s="181" t="s">
        <v>575</v>
      </c>
      <c r="D583" s="181" t="s">
        <v>575</v>
      </c>
      <c r="E583" s="181" t="str">
        <f t="shared" si="25"/>
        <v/>
      </c>
    </row>
    <row r="584" spans="3:5">
      <c r="C584" s="181" t="s">
        <v>575</v>
      </c>
      <c r="D584" s="181" t="s">
        <v>575</v>
      </c>
      <c r="E584" s="181" t="str">
        <f t="shared" si="25"/>
        <v/>
      </c>
    </row>
    <row r="585" spans="3:5">
      <c r="C585" s="181" t="s">
        <v>575</v>
      </c>
      <c r="D585" s="181" t="s">
        <v>575</v>
      </c>
      <c r="E585" s="181" t="str">
        <f t="shared" si="25"/>
        <v/>
      </c>
    </row>
    <row r="586" spans="3:5">
      <c r="C586" s="181" t="s">
        <v>575</v>
      </c>
      <c r="D586" s="181" t="s">
        <v>575</v>
      </c>
      <c r="E586" s="181" t="str">
        <f t="shared" si="25"/>
        <v/>
      </c>
    </row>
    <row r="587" spans="3:5">
      <c r="C587" s="181" t="s">
        <v>575</v>
      </c>
      <c r="D587" s="181" t="s">
        <v>575</v>
      </c>
      <c r="E587" s="181" t="str">
        <f t="shared" si="25"/>
        <v/>
      </c>
    </row>
    <row r="588" spans="3:5">
      <c r="C588" s="181" t="s">
        <v>575</v>
      </c>
      <c r="D588" s="181" t="s">
        <v>575</v>
      </c>
      <c r="E588" s="181" t="str">
        <f t="shared" si="25"/>
        <v/>
      </c>
    </row>
    <row r="589" spans="3:5">
      <c r="C589" s="181" t="s">
        <v>575</v>
      </c>
      <c r="D589" s="181" t="s">
        <v>575</v>
      </c>
      <c r="E589" s="181" t="str">
        <f t="shared" si="25"/>
        <v/>
      </c>
    </row>
    <row r="590" spans="3:5">
      <c r="C590" s="181" t="s">
        <v>575</v>
      </c>
      <c r="D590" s="181" t="s">
        <v>575</v>
      </c>
      <c r="E590" s="181" t="str">
        <f t="shared" si="25"/>
        <v/>
      </c>
    </row>
    <row r="591" spans="3:5">
      <c r="C591" s="181" t="s">
        <v>575</v>
      </c>
      <c r="D591" s="181" t="s">
        <v>575</v>
      </c>
      <c r="E591" s="181" t="str">
        <f t="shared" si="25"/>
        <v/>
      </c>
    </row>
    <row r="592" spans="3:5">
      <c r="C592" s="181" t="s">
        <v>575</v>
      </c>
      <c r="D592" s="181" t="s">
        <v>575</v>
      </c>
      <c r="E592" s="181" t="str">
        <f t="shared" si="25"/>
        <v/>
      </c>
    </row>
    <row r="593" spans="3:5">
      <c r="C593" s="181" t="s">
        <v>575</v>
      </c>
      <c r="D593" s="181" t="s">
        <v>575</v>
      </c>
      <c r="E593" s="181" t="str">
        <f t="shared" si="25"/>
        <v/>
      </c>
    </row>
    <row r="594" spans="3:5">
      <c r="C594" s="181" t="s">
        <v>575</v>
      </c>
      <c r="D594" s="181" t="s">
        <v>575</v>
      </c>
      <c r="E594" s="181" t="str">
        <f t="shared" si="25"/>
        <v/>
      </c>
    </row>
    <row r="595" spans="3:5">
      <c r="C595" s="181" t="s">
        <v>575</v>
      </c>
      <c r="D595" s="181" t="s">
        <v>575</v>
      </c>
      <c r="E595" s="181" t="str">
        <f t="shared" si="25"/>
        <v/>
      </c>
    </row>
    <row r="596" spans="3:5">
      <c r="C596" s="181" t="s">
        <v>575</v>
      </c>
      <c r="D596" s="181" t="s">
        <v>575</v>
      </c>
      <c r="E596" s="181" t="str">
        <f t="shared" si="25"/>
        <v/>
      </c>
    </row>
    <row r="597" spans="3:5">
      <c r="C597" s="181" t="s">
        <v>575</v>
      </c>
      <c r="D597" s="181" t="s">
        <v>575</v>
      </c>
      <c r="E597" s="181" t="str">
        <f t="shared" si="25"/>
        <v/>
      </c>
    </row>
    <row r="598" spans="3:5">
      <c r="C598" s="181" t="s">
        <v>575</v>
      </c>
      <c r="D598" s="181" t="s">
        <v>575</v>
      </c>
      <c r="E598" s="181" t="str">
        <f t="shared" si="25"/>
        <v/>
      </c>
    </row>
    <row r="599" spans="3:5">
      <c r="C599" s="181" t="s">
        <v>575</v>
      </c>
      <c r="D599" s="181" t="s">
        <v>575</v>
      </c>
      <c r="E599" s="181" t="str">
        <f t="shared" si="25"/>
        <v/>
      </c>
    </row>
    <row r="600" spans="3:5">
      <c r="C600" s="181" t="s">
        <v>575</v>
      </c>
      <c r="D600" s="181" t="s">
        <v>575</v>
      </c>
      <c r="E600" s="181" t="str">
        <f t="shared" si="25"/>
        <v/>
      </c>
    </row>
    <row r="601" spans="3:5">
      <c r="C601" s="181" t="s">
        <v>575</v>
      </c>
      <c r="D601" s="181" t="s">
        <v>575</v>
      </c>
      <c r="E601" s="181" t="str">
        <f t="shared" si="25"/>
        <v/>
      </c>
    </row>
    <row r="602" spans="3:5">
      <c r="C602" s="181" t="s">
        <v>575</v>
      </c>
      <c r="D602" s="181" t="s">
        <v>575</v>
      </c>
      <c r="E602" s="181" t="str">
        <f t="shared" si="25"/>
        <v/>
      </c>
    </row>
    <row r="603" spans="3:5">
      <c r="C603" s="181" t="s">
        <v>575</v>
      </c>
      <c r="D603" s="181" t="s">
        <v>575</v>
      </c>
      <c r="E603" s="181" t="str">
        <f t="shared" si="25"/>
        <v/>
      </c>
    </row>
    <row r="604" spans="3:5">
      <c r="C604" s="181" t="s">
        <v>575</v>
      </c>
      <c r="D604" s="181" t="s">
        <v>575</v>
      </c>
      <c r="E604" s="181" t="str">
        <f t="shared" si="25"/>
        <v/>
      </c>
    </row>
    <row r="605" spans="3:5">
      <c r="C605" s="181" t="s">
        <v>575</v>
      </c>
      <c r="D605" s="181" t="s">
        <v>575</v>
      </c>
      <c r="E605" s="181" t="str">
        <f t="shared" si="25"/>
        <v/>
      </c>
    </row>
    <row r="606" spans="3:5">
      <c r="C606" s="181" t="s">
        <v>575</v>
      </c>
      <c r="D606" s="181" t="s">
        <v>575</v>
      </c>
      <c r="E606" s="181" t="str">
        <f t="shared" si="25"/>
        <v/>
      </c>
    </row>
    <row r="607" spans="3:5">
      <c r="C607" s="181" t="s">
        <v>575</v>
      </c>
      <c r="D607" s="181" t="s">
        <v>575</v>
      </c>
      <c r="E607" s="181" t="str">
        <f t="shared" si="25"/>
        <v/>
      </c>
    </row>
    <row r="608" spans="3:5">
      <c r="C608" s="181" t="s">
        <v>575</v>
      </c>
      <c r="D608" s="181" t="s">
        <v>575</v>
      </c>
      <c r="E608" s="181" t="str">
        <f t="shared" si="25"/>
        <v/>
      </c>
    </row>
    <row r="609" spans="3:5">
      <c r="C609" s="181" t="s">
        <v>575</v>
      </c>
      <c r="D609" s="181" t="s">
        <v>575</v>
      </c>
      <c r="E609" s="181" t="str">
        <f t="shared" si="25"/>
        <v/>
      </c>
    </row>
    <row r="610" spans="3:5">
      <c r="C610" s="181" t="s">
        <v>575</v>
      </c>
      <c r="D610" s="181" t="s">
        <v>575</v>
      </c>
      <c r="E610" s="181" t="str">
        <f t="shared" si="25"/>
        <v/>
      </c>
    </row>
    <row r="611" spans="3:5">
      <c r="C611" s="181" t="s">
        <v>575</v>
      </c>
      <c r="D611" s="181" t="s">
        <v>575</v>
      </c>
      <c r="E611" s="181" t="str">
        <f t="shared" si="25"/>
        <v/>
      </c>
    </row>
    <row r="612" spans="3:5">
      <c r="C612" s="181" t="s">
        <v>575</v>
      </c>
      <c r="D612" s="181" t="s">
        <v>575</v>
      </c>
      <c r="E612" s="181" t="str">
        <f t="shared" si="25"/>
        <v/>
      </c>
    </row>
    <row r="613" spans="3:5">
      <c r="C613" s="181" t="s">
        <v>575</v>
      </c>
      <c r="D613" s="181" t="s">
        <v>575</v>
      </c>
      <c r="E613" s="181" t="str">
        <f t="shared" si="25"/>
        <v/>
      </c>
    </row>
    <row r="614" spans="3:5">
      <c r="C614" s="181" t="s">
        <v>575</v>
      </c>
      <c r="D614" s="181" t="s">
        <v>575</v>
      </c>
      <c r="E614" s="181" t="str">
        <f t="shared" si="25"/>
        <v/>
      </c>
    </row>
    <row r="615" spans="3:5">
      <c r="C615" s="181" t="s">
        <v>575</v>
      </c>
      <c r="D615" s="181" t="s">
        <v>575</v>
      </c>
      <c r="E615" s="181" t="str">
        <f t="shared" si="25"/>
        <v/>
      </c>
    </row>
    <row r="616" spans="3:5">
      <c r="C616" s="181" t="s">
        <v>575</v>
      </c>
      <c r="D616" s="181" t="s">
        <v>575</v>
      </c>
      <c r="E616" s="181" t="str">
        <f t="shared" si="25"/>
        <v/>
      </c>
    </row>
    <row r="617" spans="3:5">
      <c r="C617" s="181" t="s">
        <v>575</v>
      </c>
      <c r="D617" s="181" t="s">
        <v>575</v>
      </c>
      <c r="E617" s="181" t="str">
        <f t="shared" si="25"/>
        <v/>
      </c>
    </row>
    <row r="618" spans="3:5">
      <c r="C618" s="181" t="s">
        <v>575</v>
      </c>
      <c r="D618" s="181" t="s">
        <v>575</v>
      </c>
      <c r="E618" s="181" t="str">
        <f t="shared" si="25"/>
        <v/>
      </c>
    </row>
    <row r="619" spans="3:5">
      <c r="C619" s="181" t="s">
        <v>575</v>
      </c>
      <c r="D619" s="181" t="s">
        <v>575</v>
      </c>
      <c r="E619" s="181" t="str">
        <f t="shared" si="25"/>
        <v/>
      </c>
    </row>
    <row r="620" spans="3:5">
      <c r="C620" s="181" t="s">
        <v>575</v>
      </c>
      <c r="D620" s="181" t="s">
        <v>575</v>
      </c>
      <c r="E620" s="181" t="str">
        <f t="shared" si="25"/>
        <v/>
      </c>
    </row>
    <row r="621" spans="3:5">
      <c r="C621" s="181" t="s">
        <v>575</v>
      </c>
      <c r="D621" s="181" t="s">
        <v>575</v>
      </c>
      <c r="E621" s="181" t="str">
        <f t="shared" si="25"/>
        <v/>
      </c>
    </row>
    <row r="622" spans="3:5">
      <c r="C622" s="181" t="s">
        <v>575</v>
      </c>
      <c r="D622" s="181" t="s">
        <v>575</v>
      </c>
      <c r="E622" s="181" t="str">
        <f t="shared" si="25"/>
        <v/>
      </c>
    </row>
    <row r="623" spans="3:5">
      <c r="C623" s="181" t="s">
        <v>575</v>
      </c>
      <c r="D623" s="181" t="s">
        <v>575</v>
      </c>
      <c r="E623" s="181" t="str">
        <f t="shared" si="25"/>
        <v/>
      </c>
    </row>
    <row r="624" spans="3:5">
      <c r="C624" s="181" t="s">
        <v>575</v>
      </c>
      <c r="D624" s="181" t="s">
        <v>575</v>
      </c>
      <c r="E624" s="181" t="str">
        <f t="shared" si="25"/>
        <v/>
      </c>
    </row>
    <row r="625" spans="3:5">
      <c r="C625" s="181" t="s">
        <v>575</v>
      </c>
      <c r="D625" s="181" t="s">
        <v>575</v>
      </c>
      <c r="E625" s="181" t="str">
        <f t="shared" si="25"/>
        <v/>
      </c>
    </row>
    <row r="626" spans="3:5">
      <c r="C626" s="181" t="s">
        <v>575</v>
      </c>
      <c r="D626" s="181" t="s">
        <v>575</v>
      </c>
      <c r="E626" s="181" t="str">
        <f t="shared" si="25"/>
        <v/>
      </c>
    </row>
    <row r="627" spans="3:5">
      <c r="C627" s="181" t="s">
        <v>575</v>
      </c>
      <c r="D627" s="181" t="s">
        <v>575</v>
      </c>
      <c r="E627" s="181" t="str">
        <f t="shared" si="25"/>
        <v/>
      </c>
    </row>
    <row r="628" spans="3:5">
      <c r="C628" s="181" t="s">
        <v>575</v>
      </c>
      <c r="D628" s="181" t="s">
        <v>575</v>
      </c>
      <c r="E628" s="181" t="str">
        <f t="shared" si="25"/>
        <v/>
      </c>
    </row>
    <row r="629" spans="3:5">
      <c r="C629" s="181" t="s">
        <v>575</v>
      </c>
      <c r="D629" s="181" t="s">
        <v>575</v>
      </c>
      <c r="E629" s="181" t="str">
        <f t="shared" si="25"/>
        <v/>
      </c>
    </row>
    <row r="630" spans="3:5">
      <c r="C630" s="181" t="s">
        <v>575</v>
      </c>
      <c r="D630" s="181" t="s">
        <v>575</v>
      </c>
      <c r="E630" s="181" t="str">
        <f t="shared" si="25"/>
        <v/>
      </c>
    </row>
    <row r="631" spans="3:5">
      <c r="C631" s="181" t="s">
        <v>575</v>
      </c>
      <c r="D631" s="181" t="s">
        <v>575</v>
      </c>
      <c r="E631" s="181" t="str">
        <f t="shared" si="25"/>
        <v/>
      </c>
    </row>
    <row r="632" spans="3:5">
      <c r="C632" s="181" t="s">
        <v>575</v>
      </c>
      <c r="D632" s="181" t="s">
        <v>575</v>
      </c>
      <c r="E632" s="181" t="str">
        <f t="shared" si="25"/>
        <v/>
      </c>
    </row>
    <row r="633" spans="3:5">
      <c r="C633" s="181" t="s">
        <v>575</v>
      </c>
      <c r="D633" s="181" t="s">
        <v>575</v>
      </c>
      <c r="E633" s="181" t="str">
        <f t="shared" si="25"/>
        <v/>
      </c>
    </row>
    <row r="634" spans="3:5">
      <c r="C634" s="181" t="s">
        <v>575</v>
      </c>
      <c r="D634" s="181" t="s">
        <v>575</v>
      </c>
      <c r="E634" s="181" t="str">
        <f t="shared" si="25"/>
        <v/>
      </c>
    </row>
    <row r="635" spans="3:5">
      <c r="C635" s="181" t="s">
        <v>575</v>
      </c>
      <c r="D635" s="181" t="s">
        <v>575</v>
      </c>
      <c r="E635" s="181" t="str">
        <f t="shared" si="25"/>
        <v/>
      </c>
    </row>
    <row r="636" spans="3:5">
      <c r="C636" s="181" t="s">
        <v>575</v>
      </c>
      <c r="D636" s="181" t="s">
        <v>575</v>
      </c>
      <c r="E636" s="181" t="str">
        <f t="shared" si="25"/>
        <v/>
      </c>
    </row>
    <row r="637" spans="3:5">
      <c r="C637" s="181" t="s">
        <v>575</v>
      </c>
      <c r="D637" s="181" t="s">
        <v>575</v>
      </c>
      <c r="E637" s="181" t="str">
        <f t="shared" si="25"/>
        <v/>
      </c>
    </row>
    <row r="638" spans="3:5">
      <c r="C638" s="181" t="s">
        <v>575</v>
      </c>
      <c r="D638" s="181" t="s">
        <v>575</v>
      </c>
      <c r="E638" s="181" t="str">
        <f t="shared" si="25"/>
        <v/>
      </c>
    </row>
    <row r="639" spans="3:5">
      <c r="C639" s="181" t="s">
        <v>575</v>
      </c>
      <c r="D639" s="181" t="s">
        <v>575</v>
      </c>
      <c r="E639" s="181" t="str">
        <f t="shared" si="25"/>
        <v/>
      </c>
    </row>
    <row r="640" spans="3:5">
      <c r="C640" s="181" t="s">
        <v>575</v>
      </c>
      <c r="D640" s="181" t="s">
        <v>575</v>
      </c>
      <c r="E640" s="181" t="str">
        <f t="shared" si="25"/>
        <v/>
      </c>
    </row>
    <row r="641" spans="3:5">
      <c r="C641" s="181" t="s">
        <v>575</v>
      </c>
      <c r="D641" s="181" t="s">
        <v>575</v>
      </c>
      <c r="E641" s="181" t="str">
        <f t="shared" si="25"/>
        <v/>
      </c>
    </row>
    <row r="642" spans="3:5">
      <c r="C642" s="181" t="s">
        <v>575</v>
      </c>
      <c r="D642" s="181" t="s">
        <v>575</v>
      </c>
      <c r="E642" s="181" t="str">
        <f t="shared" si="25"/>
        <v/>
      </c>
    </row>
    <row r="643" spans="3:5">
      <c r="C643" s="181" t="s">
        <v>575</v>
      </c>
      <c r="D643" s="181" t="s">
        <v>575</v>
      </c>
      <c r="E643" s="181" t="str">
        <f t="shared" si="25"/>
        <v/>
      </c>
    </row>
    <row r="644" spans="3:5">
      <c r="C644" s="181" t="s">
        <v>575</v>
      </c>
      <c r="D644" s="181" t="s">
        <v>575</v>
      </c>
      <c r="E644" s="181" t="str">
        <f t="shared" ref="E644:E707" si="26">IF(C644&lt;D644,C644,D644)</f>
        <v/>
      </c>
    </row>
    <row r="645" spans="3:5">
      <c r="C645" s="181" t="s">
        <v>575</v>
      </c>
      <c r="D645" s="181" t="s">
        <v>575</v>
      </c>
      <c r="E645" s="181" t="str">
        <f t="shared" si="26"/>
        <v/>
      </c>
    </row>
    <row r="646" spans="3:5">
      <c r="C646" s="181" t="s">
        <v>575</v>
      </c>
      <c r="D646" s="181" t="s">
        <v>575</v>
      </c>
      <c r="E646" s="181" t="str">
        <f t="shared" si="26"/>
        <v/>
      </c>
    </row>
    <row r="647" spans="3:5">
      <c r="C647" s="181" t="s">
        <v>575</v>
      </c>
      <c r="D647" s="181" t="s">
        <v>575</v>
      </c>
      <c r="E647" s="181" t="str">
        <f t="shared" si="26"/>
        <v/>
      </c>
    </row>
    <row r="648" spans="3:5">
      <c r="C648" s="181" t="s">
        <v>575</v>
      </c>
      <c r="D648" s="181" t="s">
        <v>575</v>
      </c>
      <c r="E648" s="181" t="str">
        <f t="shared" si="26"/>
        <v/>
      </c>
    </row>
    <row r="649" spans="3:5">
      <c r="C649" s="181" t="s">
        <v>575</v>
      </c>
      <c r="D649" s="181" t="s">
        <v>575</v>
      </c>
      <c r="E649" s="181" t="str">
        <f t="shared" si="26"/>
        <v/>
      </c>
    </row>
    <row r="650" spans="3:5">
      <c r="C650" s="181" t="s">
        <v>575</v>
      </c>
      <c r="D650" s="181" t="s">
        <v>575</v>
      </c>
      <c r="E650" s="181" t="str">
        <f t="shared" si="26"/>
        <v/>
      </c>
    </row>
    <row r="651" spans="3:5">
      <c r="C651" s="181" t="s">
        <v>575</v>
      </c>
      <c r="D651" s="181" t="s">
        <v>575</v>
      </c>
      <c r="E651" s="181" t="str">
        <f t="shared" si="26"/>
        <v/>
      </c>
    </row>
    <row r="652" spans="3:5">
      <c r="C652" s="181" t="s">
        <v>575</v>
      </c>
      <c r="D652" s="181" t="s">
        <v>575</v>
      </c>
      <c r="E652" s="181" t="str">
        <f t="shared" si="26"/>
        <v/>
      </c>
    </row>
    <row r="653" spans="3:5">
      <c r="C653" s="181" t="s">
        <v>575</v>
      </c>
      <c r="D653" s="181" t="s">
        <v>575</v>
      </c>
      <c r="E653" s="181" t="str">
        <f t="shared" si="26"/>
        <v/>
      </c>
    </row>
    <row r="654" spans="3:5">
      <c r="C654" s="181" t="s">
        <v>575</v>
      </c>
      <c r="D654" s="181" t="s">
        <v>575</v>
      </c>
      <c r="E654" s="181" t="str">
        <f t="shared" si="26"/>
        <v/>
      </c>
    </row>
    <row r="655" spans="3:5">
      <c r="C655" s="181" t="s">
        <v>575</v>
      </c>
      <c r="D655" s="181" t="s">
        <v>575</v>
      </c>
      <c r="E655" s="181" t="str">
        <f t="shared" si="26"/>
        <v/>
      </c>
    </row>
    <row r="656" spans="3:5">
      <c r="C656" s="181" t="s">
        <v>575</v>
      </c>
      <c r="D656" s="181" t="s">
        <v>575</v>
      </c>
      <c r="E656" s="181" t="str">
        <f t="shared" si="26"/>
        <v/>
      </c>
    </row>
    <row r="657" spans="3:5">
      <c r="C657" s="181" t="s">
        <v>575</v>
      </c>
      <c r="D657" s="181" t="s">
        <v>575</v>
      </c>
      <c r="E657" s="181" t="str">
        <f t="shared" si="26"/>
        <v/>
      </c>
    </row>
    <row r="658" spans="3:5">
      <c r="C658" s="181" t="s">
        <v>575</v>
      </c>
      <c r="D658" s="181" t="s">
        <v>575</v>
      </c>
      <c r="E658" s="181" t="str">
        <f t="shared" si="26"/>
        <v/>
      </c>
    </row>
    <row r="659" spans="3:5">
      <c r="C659" s="181" t="s">
        <v>575</v>
      </c>
      <c r="D659" s="181" t="s">
        <v>575</v>
      </c>
      <c r="E659" s="181" t="str">
        <f t="shared" si="26"/>
        <v/>
      </c>
    </row>
    <row r="660" spans="3:5">
      <c r="C660" s="181" t="s">
        <v>575</v>
      </c>
      <c r="D660" s="181" t="s">
        <v>575</v>
      </c>
      <c r="E660" s="181" t="str">
        <f t="shared" si="26"/>
        <v/>
      </c>
    </row>
    <row r="661" spans="3:5">
      <c r="C661" s="181" t="s">
        <v>575</v>
      </c>
      <c r="D661" s="181" t="s">
        <v>575</v>
      </c>
      <c r="E661" s="181" t="str">
        <f t="shared" si="26"/>
        <v/>
      </c>
    </row>
    <row r="662" spans="3:5">
      <c r="C662" s="181" t="s">
        <v>575</v>
      </c>
      <c r="D662" s="181" t="s">
        <v>575</v>
      </c>
      <c r="E662" s="181" t="str">
        <f t="shared" si="26"/>
        <v/>
      </c>
    </row>
    <row r="663" spans="3:5">
      <c r="C663" s="181" t="s">
        <v>575</v>
      </c>
      <c r="D663" s="181" t="s">
        <v>575</v>
      </c>
      <c r="E663" s="181" t="str">
        <f t="shared" si="26"/>
        <v/>
      </c>
    </row>
    <row r="664" spans="3:5">
      <c r="C664" s="181" t="s">
        <v>575</v>
      </c>
      <c r="D664" s="181" t="s">
        <v>575</v>
      </c>
      <c r="E664" s="181" t="str">
        <f t="shared" si="26"/>
        <v/>
      </c>
    </row>
    <row r="665" spans="3:5">
      <c r="C665" s="181" t="s">
        <v>575</v>
      </c>
      <c r="D665" s="181" t="s">
        <v>575</v>
      </c>
      <c r="E665" s="181" t="str">
        <f t="shared" si="26"/>
        <v/>
      </c>
    </row>
    <row r="666" spans="3:5">
      <c r="C666" s="181" t="s">
        <v>575</v>
      </c>
      <c r="D666" s="181" t="s">
        <v>575</v>
      </c>
      <c r="E666" s="181" t="str">
        <f t="shared" si="26"/>
        <v/>
      </c>
    </row>
    <row r="667" spans="3:5">
      <c r="C667" s="181" t="s">
        <v>575</v>
      </c>
      <c r="D667" s="181" t="s">
        <v>575</v>
      </c>
      <c r="E667" s="181" t="str">
        <f t="shared" si="26"/>
        <v/>
      </c>
    </row>
    <row r="668" spans="3:5">
      <c r="C668" s="181" t="s">
        <v>575</v>
      </c>
      <c r="D668" s="181" t="s">
        <v>575</v>
      </c>
      <c r="E668" s="181" t="str">
        <f t="shared" si="26"/>
        <v/>
      </c>
    </row>
    <row r="669" spans="3:5">
      <c r="C669" s="181" t="s">
        <v>575</v>
      </c>
      <c r="D669" s="181" t="s">
        <v>575</v>
      </c>
      <c r="E669" s="181" t="str">
        <f t="shared" si="26"/>
        <v/>
      </c>
    </row>
    <row r="670" spans="3:5">
      <c r="C670" s="181" t="s">
        <v>575</v>
      </c>
      <c r="D670" s="181" t="s">
        <v>575</v>
      </c>
      <c r="E670" s="181" t="str">
        <f t="shared" si="26"/>
        <v/>
      </c>
    </row>
    <row r="671" spans="3:5">
      <c r="C671" s="181" t="s">
        <v>575</v>
      </c>
      <c r="D671" s="181" t="s">
        <v>575</v>
      </c>
      <c r="E671" s="181" t="str">
        <f t="shared" si="26"/>
        <v/>
      </c>
    </row>
    <row r="672" spans="3:5">
      <c r="C672" s="181" t="s">
        <v>575</v>
      </c>
      <c r="D672" s="181" t="s">
        <v>575</v>
      </c>
      <c r="E672" s="181" t="str">
        <f t="shared" si="26"/>
        <v/>
      </c>
    </row>
    <row r="673" spans="3:5">
      <c r="C673" s="181" t="s">
        <v>575</v>
      </c>
      <c r="D673" s="181" t="s">
        <v>575</v>
      </c>
      <c r="E673" s="181" t="str">
        <f t="shared" si="26"/>
        <v/>
      </c>
    </row>
    <row r="674" spans="3:5">
      <c r="C674" s="181" t="s">
        <v>575</v>
      </c>
      <c r="D674" s="181" t="s">
        <v>575</v>
      </c>
      <c r="E674" s="181" t="str">
        <f t="shared" si="26"/>
        <v/>
      </c>
    </row>
    <row r="675" spans="3:5">
      <c r="C675" s="181" t="s">
        <v>575</v>
      </c>
      <c r="D675" s="181" t="s">
        <v>575</v>
      </c>
      <c r="E675" s="181" t="str">
        <f t="shared" si="26"/>
        <v/>
      </c>
    </row>
    <row r="676" spans="3:5">
      <c r="C676" s="181" t="s">
        <v>575</v>
      </c>
      <c r="D676" s="181" t="s">
        <v>575</v>
      </c>
      <c r="E676" s="181" t="str">
        <f t="shared" si="26"/>
        <v/>
      </c>
    </row>
    <row r="677" spans="3:5">
      <c r="C677" s="181" t="s">
        <v>575</v>
      </c>
      <c r="D677" s="181" t="s">
        <v>575</v>
      </c>
      <c r="E677" s="181" t="str">
        <f t="shared" si="26"/>
        <v/>
      </c>
    </row>
    <row r="678" spans="3:5">
      <c r="C678" s="181" t="s">
        <v>575</v>
      </c>
      <c r="D678" s="181" t="s">
        <v>575</v>
      </c>
      <c r="E678" s="181" t="str">
        <f t="shared" si="26"/>
        <v/>
      </c>
    </row>
    <row r="679" spans="3:5">
      <c r="C679" s="181" t="s">
        <v>575</v>
      </c>
      <c r="D679" s="181" t="s">
        <v>575</v>
      </c>
      <c r="E679" s="181" t="str">
        <f t="shared" si="26"/>
        <v/>
      </c>
    </row>
    <row r="680" spans="3:5">
      <c r="C680" s="181" t="s">
        <v>575</v>
      </c>
      <c r="D680" s="181" t="s">
        <v>575</v>
      </c>
      <c r="E680" s="181" t="str">
        <f t="shared" si="26"/>
        <v/>
      </c>
    </row>
    <row r="681" spans="3:5">
      <c r="C681" s="181" t="s">
        <v>575</v>
      </c>
      <c r="D681" s="181" t="s">
        <v>575</v>
      </c>
      <c r="E681" s="181" t="str">
        <f t="shared" si="26"/>
        <v/>
      </c>
    </row>
    <row r="682" spans="3:5">
      <c r="C682" s="181" t="s">
        <v>575</v>
      </c>
      <c r="D682" s="181" t="s">
        <v>575</v>
      </c>
      <c r="E682" s="181" t="str">
        <f t="shared" si="26"/>
        <v/>
      </c>
    </row>
    <row r="683" spans="3:5">
      <c r="C683" s="181" t="s">
        <v>575</v>
      </c>
      <c r="D683" s="181" t="s">
        <v>575</v>
      </c>
      <c r="E683" s="181" t="str">
        <f t="shared" si="26"/>
        <v/>
      </c>
    </row>
    <row r="684" spans="3:5">
      <c r="C684" s="181" t="s">
        <v>575</v>
      </c>
      <c r="D684" s="181" t="s">
        <v>575</v>
      </c>
      <c r="E684" s="181" t="str">
        <f t="shared" si="26"/>
        <v/>
      </c>
    </row>
    <row r="685" spans="3:5">
      <c r="C685" s="181" t="s">
        <v>575</v>
      </c>
      <c r="D685" s="181" t="s">
        <v>575</v>
      </c>
      <c r="E685" s="181" t="str">
        <f t="shared" si="26"/>
        <v/>
      </c>
    </row>
    <row r="686" spans="3:5">
      <c r="C686" s="181" t="s">
        <v>575</v>
      </c>
      <c r="D686" s="181" t="s">
        <v>575</v>
      </c>
      <c r="E686" s="181" t="str">
        <f t="shared" si="26"/>
        <v/>
      </c>
    </row>
    <row r="687" spans="3:5">
      <c r="C687" s="181" t="s">
        <v>575</v>
      </c>
      <c r="D687" s="181" t="s">
        <v>575</v>
      </c>
      <c r="E687" s="181" t="str">
        <f t="shared" si="26"/>
        <v/>
      </c>
    </row>
    <row r="688" spans="3:5">
      <c r="C688" s="181" t="s">
        <v>575</v>
      </c>
      <c r="D688" s="181" t="s">
        <v>575</v>
      </c>
      <c r="E688" s="181" t="str">
        <f t="shared" si="26"/>
        <v/>
      </c>
    </row>
    <row r="689" spans="3:5">
      <c r="C689" s="181" t="s">
        <v>575</v>
      </c>
      <c r="D689" s="181" t="s">
        <v>575</v>
      </c>
      <c r="E689" s="181" t="str">
        <f t="shared" si="26"/>
        <v/>
      </c>
    </row>
    <row r="690" spans="3:5">
      <c r="C690" s="181" t="s">
        <v>575</v>
      </c>
      <c r="D690" s="181" t="s">
        <v>575</v>
      </c>
      <c r="E690" s="181" t="str">
        <f t="shared" si="26"/>
        <v/>
      </c>
    </row>
    <row r="691" spans="3:5">
      <c r="C691" s="181" t="s">
        <v>575</v>
      </c>
      <c r="D691" s="181" t="s">
        <v>575</v>
      </c>
      <c r="E691" s="181" t="str">
        <f t="shared" si="26"/>
        <v/>
      </c>
    </row>
    <row r="692" spans="3:5">
      <c r="C692" s="181" t="s">
        <v>575</v>
      </c>
      <c r="D692" s="181" t="s">
        <v>575</v>
      </c>
      <c r="E692" s="181" t="str">
        <f t="shared" si="26"/>
        <v/>
      </c>
    </row>
    <row r="693" spans="3:5">
      <c r="C693" s="181" t="s">
        <v>575</v>
      </c>
      <c r="D693" s="181" t="s">
        <v>575</v>
      </c>
      <c r="E693" s="181" t="str">
        <f t="shared" si="26"/>
        <v/>
      </c>
    </row>
    <row r="694" spans="3:5">
      <c r="C694" s="181" t="s">
        <v>575</v>
      </c>
      <c r="D694" s="181" t="s">
        <v>575</v>
      </c>
      <c r="E694" s="181" t="str">
        <f t="shared" si="26"/>
        <v/>
      </c>
    </row>
    <row r="695" spans="3:5">
      <c r="C695" s="181" t="s">
        <v>575</v>
      </c>
      <c r="D695" s="181" t="s">
        <v>575</v>
      </c>
      <c r="E695" s="181" t="str">
        <f t="shared" si="26"/>
        <v/>
      </c>
    </row>
    <row r="696" spans="3:5">
      <c r="C696" s="181" t="s">
        <v>575</v>
      </c>
      <c r="D696" s="181" t="s">
        <v>575</v>
      </c>
      <c r="E696" s="181" t="str">
        <f t="shared" si="26"/>
        <v/>
      </c>
    </row>
    <row r="697" spans="3:5">
      <c r="C697" s="181" t="s">
        <v>575</v>
      </c>
      <c r="D697" s="181" t="s">
        <v>575</v>
      </c>
      <c r="E697" s="181" t="str">
        <f t="shared" si="26"/>
        <v/>
      </c>
    </row>
    <row r="698" spans="3:5">
      <c r="C698" s="181" t="s">
        <v>575</v>
      </c>
      <c r="D698" s="181" t="s">
        <v>575</v>
      </c>
      <c r="E698" s="181" t="str">
        <f t="shared" si="26"/>
        <v/>
      </c>
    </row>
    <row r="699" spans="3:5">
      <c r="C699" s="181" t="s">
        <v>575</v>
      </c>
      <c r="D699" s="181" t="s">
        <v>575</v>
      </c>
      <c r="E699" s="181" t="str">
        <f t="shared" si="26"/>
        <v/>
      </c>
    </row>
    <row r="700" spans="3:5">
      <c r="C700" s="181" t="s">
        <v>575</v>
      </c>
      <c r="D700" s="181" t="s">
        <v>575</v>
      </c>
      <c r="E700" s="181" t="str">
        <f t="shared" si="26"/>
        <v/>
      </c>
    </row>
    <row r="701" spans="3:5">
      <c r="C701" s="181" t="s">
        <v>575</v>
      </c>
      <c r="D701" s="181" t="s">
        <v>575</v>
      </c>
      <c r="E701" s="181" t="str">
        <f t="shared" si="26"/>
        <v/>
      </c>
    </row>
    <row r="702" spans="3:5">
      <c r="C702" s="181" t="s">
        <v>575</v>
      </c>
      <c r="D702" s="181" t="s">
        <v>575</v>
      </c>
      <c r="E702" s="181" t="str">
        <f t="shared" si="26"/>
        <v/>
      </c>
    </row>
    <row r="703" spans="3:5">
      <c r="C703" s="181" t="s">
        <v>575</v>
      </c>
      <c r="D703" s="181" t="s">
        <v>575</v>
      </c>
      <c r="E703" s="181" t="str">
        <f t="shared" si="26"/>
        <v/>
      </c>
    </row>
    <row r="704" spans="3:5">
      <c r="C704" s="181" t="s">
        <v>575</v>
      </c>
      <c r="D704" s="181" t="s">
        <v>575</v>
      </c>
      <c r="E704" s="181" t="str">
        <f t="shared" si="26"/>
        <v/>
      </c>
    </row>
    <row r="705" spans="3:5">
      <c r="C705" s="181" t="s">
        <v>575</v>
      </c>
      <c r="D705" s="181" t="s">
        <v>575</v>
      </c>
      <c r="E705" s="181" t="str">
        <f t="shared" si="26"/>
        <v/>
      </c>
    </row>
    <row r="706" spans="3:5">
      <c r="C706" s="181" t="s">
        <v>575</v>
      </c>
      <c r="D706" s="181" t="s">
        <v>575</v>
      </c>
      <c r="E706" s="181" t="str">
        <f t="shared" si="26"/>
        <v/>
      </c>
    </row>
    <row r="707" spans="3:5">
      <c r="C707" s="181" t="s">
        <v>575</v>
      </c>
      <c r="D707" s="181" t="s">
        <v>575</v>
      </c>
      <c r="E707" s="181" t="str">
        <f t="shared" si="26"/>
        <v/>
      </c>
    </row>
    <row r="708" spans="3:5">
      <c r="C708" s="181" t="s">
        <v>575</v>
      </c>
      <c r="D708" s="181" t="s">
        <v>575</v>
      </c>
      <c r="E708" s="181" t="str">
        <f t="shared" ref="E708:E771" si="27">IF(C708&lt;D708,C708,D708)</f>
        <v/>
      </c>
    </row>
    <row r="709" spans="3:5">
      <c r="C709" s="181" t="s">
        <v>575</v>
      </c>
      <c r="D709" s="181" t="s">
        <v>575</v>
      </c>
      <c r="E709" s="181" t="str">
        <f t="shared" si="27"/>
        <v/>
      </c>
    </row>
    <row r="710" spans="3:5">
      <c r="C710" s="181" t="s">
        <v>575</v>
      </c>
      <c r="D710" s="181" t="s">
        <v>575</v>
      </c>
      <c r="E710" s="181" t="str">
        <f t="shared" si="27"/>
        <v/>
      </c>
    </row>
    <row r="711" spans="3:5">
      <c r="C711" s="181" t="s">
        <v>575</v>
      </c>
      <c r="D711" s="181" t="s">
        <v>575</v>
      </c>
      <c r="E711" s="181" t="str">
        <f t="shared" si="27"/>
        <v/>
      </c>
    </row>
    <row r="712" spans="3:5">
      <c r="C712" s="181" t="s">
        <v>575</v>
      </c>
      <c r="D712" s="181" t="s">
        <v>575</v>
      </c>
      <c r="E712" s="181" t="str">
        <f t="shared" si="27"/>
        <v/>
      </c>
    </row>
    <row r="713" spans="3:5">
      <c r="C713" s="181" t="s">
        <v>575</v>
      </c>
      <c r="D713" s="181" t="s">
        <v>575</v>
      </c>
      <c r="E713" s="181" t="str">
        <f t="shared" si="27"/>
        <v/>
      </c>
    </row>
    <row r="714" spans="3:5">
      <c r="C714" s="181" t="s">
        <v>575</v>
      </c>
      <c r="D714" s="181" t="s">
        <v>575</v>
      </c>
      <c r="E714" s="181" t="str">
        <f t="shared" si="27"/>
        <v/>
      </c>
    </row>
    <row r="715" spans="3:5">
      <c r="C715" s="181" t="s">
        <v>575</v>
      </c>
      <c r="D715" s="181" t="s">
        <v>575</v>
      </c>
      <c r="E715" s="181" t="str">
        <f t="shared" si="27"/>
        <v/>
      </c>
    </row>
    <row r="716" spans="3:5">
      <c r="C716" s="181" t="s">
        <v>575</v>
      </c>
      <c r="D716" s="181" t="s">
        <v>575</v>
      </c>
      <c r="E716" s="181" t="str">
        <f t="shared" si="27"/>
        <v/>
      </c>
    </row>
    <row r="717" spans="3:5">
      <c r="C717" s="181" t="s">
        <v>575</v>
      </c>
      <c r="D717" s="181" t="s">
        <v>575</v>
      </c>
      <c r="E717" s="181" t="str">
        <f t="shared" si="27"/>
        <v/>
      </c>
    </row>
    <row r="718" spans="3:5">
      <c r="C718" s="181" t="s">
        <v>575</v>
      </c>
      <c r="D718" s="181" t="s">
        <v>575</v>
      </c>
      <c r="E718" s="181" t="str">
        <f t="shared" si="27"/>
        <v/>
      </c>
    </row>
    <row r="719" spans="3:5">
      <c r="C719" s="181" t="s">
        <v>575</v>
      </c>
      <c r="D719" s="181" t="s">
        <v>575</v>
      </c>
      <c r="E719" s="181" t="str">
        <f t="shared" si="27"/>
        <v/>
      </c>
    </row>
    <row r="720" spans="3:5">
      <c r="C720" s="181" t="s">
        <v>575</v>
      </c>
      <c r="D720" s="181" t="s">
        <v>575</v>
      </c>
      <c r="E720" s="181" t="str">
        <f t="shared" si="27"/>
        <v/>
      </c>
    </row>
    <row r="721" spans="3:5">
      <c r="C721" s="181" t="s">
        <v>575</v>
      </c>
      <c r="D721" s="181" t="s">
        <v>575</v>
      </c>
      <c r="E721" s="181" t="str">
        <f t="shared" si="27"/>
        <v/>
      </c>
    </row>
    <row r="722" spans="3:5">
      <c r="C722" s="181" t="s">
        <v>575</v>
      </c>
      <c r="D722" s="181" t="s">
        <v>575</v>
      </c>
      <c r="E722" s="181" t="str">
        <f t="shared" si="27"/>
        <v/>
      </c>
    </row>
    <row r="723" spans="3:5">
      <c r="C723" s="181" t="s">
        <v>575</v>
      </c>
      <c r="D723" s="181" t="s">
        <v>575</v>
      </c>
      <c r="E723" s="181" t="str">
        <f t="shared" si="27"/>
        <v/>
      </c>
    </row>
    <row r="724" spans="3:5">
      <c r="C724" s="181" t="s">
        <v>575</v>
      </c>
      <c r="D724" s="181" t="s">
        <v>575</v>
      </c>
      <c r="E724" s="181" t="str">
        <f t="shared" si="27"/>
        <v/>
      </c>
    </row>
    <row r="725" spans="3:5">
      <c r="C725" s="181" t="s">
        <v>575</v>
      </c>
      <c r="D725" s="181" t="s">
        <v>575</v>
      </c>
      <c r="E725" s="181" t="str">
        <f t="shared" si="27"/>
        <v/>
      </c>
    </row>
    <row r="726" spans="3:5">
      <c r="C726" s="181" t="s">
        <v>575</v>
      </c>
      <c r="D726" s="181" t="s">
        <v>575</v>
      </c>
      <c r="E726" s="181" t="str">
        <f t="shared" si="27"/>
        <v/>
      </c>
    </row>
    <row r="727" spans="3:5">
      <c r="C727" s="181" t="s">
        <v>575</v>
      </c>
      <c r="D727" s="181" t="s">
        <v>575</v>
      </c>
      <c r="E727" s="181" t="str">
        <f t="shared" si="27"/>
        <v/>
      </c>
    </row>
    <row r="728" spans="3:5">
      <c r="C728" s="181" t="s">
        <v>575</v>
      </c>
      <c r="D728" s="181" t="s">
        <v>575</v>
      </c>
      <c r="E728" s="181" t="str">
        <f t="shared" si="27"/>
        <v/>
      </c>
    </row>
    <row r="729" spans="3:5">
      <c r="C729" s="181" t="s">
        <v>575</v>
      </c>
      <c r="D729" s="181" t="s">
        <v>575</v>
      </c>
      <c r="E729" s="181" t="str">
        <f t="shared" si="27"/>
        <v/>
      </c>
    </row>
    <row r="730" spans="3:5">
      <c r="C730" s="181" t="s">
        <v>575</v>
      </c>
      <c r="D730" s="181" t="s">
        <v>575</v>
      </c>
      <c r="E730" s="181" t="str">
        <f t="shared" si="27"/>
        <v/>
      </c>
    </row>
    <row r="731" spans="3:5">
      <c r="C731" s="181" t="s">
        <v>575</v>
      </c>
      <c r="D731" s="181" t="s">
        <v>575</v>
      </c>
      <c r="E731" s="181" t="str">
        <f t="shared" si="27"/>
        <v/>
      </c>
    </row>
    <row r="732" spans="3:5">
      <c r="C732" s="181" t="s">
        <v>575</v>
      </c>
      <c r="D732" s="181" t="s">
        <v>575</v>
      </c>
      <c r="E732" s="181" t="str">
        <f t="shared" si="27"/>
        <v/>
      </c>
    </row>
    <row r="733" spans="3:5">
      <c r="C733" s="181" t="s">
        <v>575</v>
      </c>
      <c r="D733" s="181" t="s">
        <v>575</v>
      </c>
      <c r="E733" s="181" t="str">
        <f t="shared" si="27"/>
        <v/>
      </c>
    </row>
    <row r="734" spans="3:5">
      <c r="C734" s="181" t="s">
        <v>575</v>
      </c>
      <c r="D734" s="181" t="s">
        <v>575</v>
      </c>
      <c r="E734" s="181" t="str">
        <f t="shared" si="27"/>
        <v/>
      </c>
    </row>
    <row r="735" spans="3:5">
      <c r="C735" s="181" t="s">
        <v>575</v>
      </c>
      <c r="D735" s="181" t="s">
        <v>575</v>
      </c>
      <c r="E735" s="181" t="str">
        <f t="shared" si="27"/>
        <v/>
      </c>
    </row>
    <row r="736" spans="3:5">
      <c r="C736" s="181" t="s">
        <v>575</v>
      </c>
      <c r="D736" s="181" t="s">
        <v>575</v>
      </c>
      <c r="E736" s="181" t="str">
        <f t="shared" si="27"/>
        <v/>
      </c>
    </row>
    <row r="737" spans="3:5">
      <c r="C737" s="181" t="s">
        <v>575</v>
      </c>
      <c r="D737" s="181" t="s">
        <v>575</v>
      </c>
      <c r="E737" s="181" t="str">
        <f t="shared" si="27"/>
        <v/>
      </c>
    </row>
    <row r="738" spans="3:5">
      <c r="C738" s="181" t="s">
        <v>575</v>
      </c>
      <c r="D738" s="181" t="s">
        <v>575</v>
      </c>
      <c r="E738" s="181" t="str">
        <f t="shared" si="27"/>
        <v/>
      </c>
    </row>
    <row r="739" spans="3:5">
      <c r="C739" s="181" t="s">
        <v>575</v>
      </c>
      <c r="D739" s="181" t="s">
        <v>575</v>
      </c>
      <c r="E739" s="181" t="str">
        <f t="shared" si="27"/>
        <v/>
      </c>
    </row>
    <row r="740" spans="3:5">
      <c r="C740" s="181" t="s">
        <v>575</v>
      </c>
      <c r="D740" s="181" t="s">
        <v>575</v>
      </c>
      <c r="E740" s="181" t="str">
        <f t="shared" si="27"/>
        <v/>
      </c>
    </row>
    <row r="741" spans="3:5">
      <c r="C741" s="181" t="s">
        <v>575</v>
      </c>
      <c r="D741" s="181" t="s">
        <v>575</v>
      </c>
      <c r="E741" s="181" t="str">
        <f t="shared" si="27"/>
        <v/>
      </c>
    </row>
    <row r="742" spans="3:5">
      <c r="C742" s="181" t="s">
        <v>575</v>
      </c>
      <c r="D742" s="181" t="s">
        <v>575</v>
      </c>
      <c r="E742" s="181" t="str">
        <f t="shared" si="27"/>
        <v/>
      </c>
    </row>
    <row r="743" spans="3:5">
      <c r="C743" s="181" t="s">
        <v>575</v>
      </c>
      <c r="D743" s="181" t="s">
        <v>575</v>
      </c>
      <c r="E743" s="181" t="str">
        <f t="shared" si="27"/>
        <v/>
      </c>
    </row>
    <row r="744" spans="3:5">
      <c r="C744" s="181" t="s">
        <v>575</v>
      </c>
      <c r="D744" s="181" t="s">
        <v>575</v>
      </c>
      <c r="E744" s="181" t="str">
        <f t="shared" si="27"/>
        <v/>
      </c>
    </row>
    <row r="745" spans="3:5">
      <c r="C745" s="181" t="s">
        <v>575</v>
      </c>
      <c r="D745" s="181" t="s">
        <v>575</v>
      </c>
      <c r="E745" s="181" t="str">
        <f t="shared" si="27"/>
        <v/>
      </c>
    </row>
    <row r="746" spans="3:5">
      <c r="C746" s="181" t="s">
        <v>575</v>
      </c>
      <c r="D746" s="181" t="s">
        <v>575</v>
      </c>
      <c r="E746" s="181" t="str">
        <f t="shared" si="27"/>
        <v/>
      </c>
    </row>
    <row r="747" spans="3:5">
      <c r="C747" s="181" t="s">
        <v>575</v>
      </c>
      <c r="D747" s="181" t="s">
        <v>575</v>
      </c>
      <c r="E747" s="181" t="str">
        <f t="shared" si="27"/>
        <v/>
      </c>
    </row>
    <row r="748" spans="3:5">
      <c r="C748" s="181" t="s">
        <v>575</v>
      </c>
      <c r="D748" s="181" t="s">
        <v>575</v>
      </c>
      <c r="E748" s="181" t="str">
        <f t="shared" si="27"/>
        <v/>
      </c>
    </row>
    <row r="749" spans="3:5">
      <c r="C749" s="181" t="s">
        <v>575</v>
      </c>
      <c r="D749" s="181" t="s">
        <v>575</v>
      </c>
      <c r="E749" s="181" t="str">
        <f t="shared" si="27"/>
        <v/>
      </c>
    </row>
    <row r="750" spans="3:5">
      <c r="C750" s="181" t="s">
        <v>575</v>
      </c>
      <c r="D750" s="181" t="s">
        <v>575</v>
      </c>
      <c r="E750" s="181" t="str">
        <f t="shared" si="27"/>
        <v/>
      </c>
    </row>
    <row r="751" spans="3:5">
      <c r="C751" s="181" t="s">
        <v>575</v>
      </c>
      <c r="D751" s="181" t="s">
        <v>575</v>
      </c>
      <c r="E751" s="181" t="str">
        <f t="shared" si="27"/>
        <v/>
      </c>
    </row>
    <row r="752" spans="3:5">
      <c r="C752" s="181" t="s">
        <v>575</v>
      </c>
      <c r="D752" s="181" t="s">
        <v>575</v>
      </c>
      <c r="E752" s="181" t="str">
        <f t="shared" si="27"/>
        <v/>
      </c>
    </row>
    <row r="753" spans="3:5">
      <c r="C753" s="181" t="s">
        <v>575</v>
      </c>
      <c r="D753" s="181" t="s">
        <v>575</v>
      </c>
      <c r="E753" s="181" t="str">
        <f t="shared" si="27"/>
        <v/>
      </c>
    </row>
    <row r="754" spans="3:5">
      <c r="C754" s="181" t="s">
        <v>575</v>
      </c>
      <c r="D754" s="181" t="s">
        <v>575</v>
      </c>
      <c r="E754" s="181" t="str">
        <f t="shared" si="27"/>
        <v/>
      </c>
    </row>
    <row r="755" spans="3:5">
      <c r="C755" s="181" t="s">
        <v>575</v>
      </c>
      <c r="D755" s="181" t="s">
        <v>575</v>
      </c>
      <c r="E755" s="181" t="str">
        <f t="shared" si="27"/>
        <v/>
      </c>
    </row>
    <row r="756" spans="3:5">
      <c r="C756" s="181" t="s">
        <v>575</v>
      </c>
      <c r="D756" s="181" t="s">
        <v>575</v>
      </c>
      <c r="E756" s="181" t="str">
        <f t="shared" si="27"/>
        <v/>
      </c>
    </row>
    <row r="757" spans="3:5">
      <c r="C757" s="181" t="s">
        <v>575</v>
      </c>
      <c r="D757" s="181" t="s">
        <v>575</v>
      </c>
      <c r="E757" s="181" t="str">
        <f t="shared" si="27"/>
        <v/>
      </c>
    </row>
    <row r="758" spans="3:5">
      <c r="C758" s="181" t="s">
        <v>575</v>
      </c>
      <c r="D758" s="181" t="s">
        <v>575</v>
      </c>
      <c r="E758" s="181" t="str">
        <f t="shared" si="27"/>
        <v/>
      </c>
    </row>
    <row r="759" spans="3:5">
      <c r="C759" s="181" t="s">
        <v>575</v>
      </c>
      <c r="D759" s="181" t="s">
        <v>575</v>
      </c>
      <c r="E759" s="181" t="str">
        <f t="shared" si="27"/>
        <v/>
      </c>
    </row>
    <row r="760" spans="3:5">
      <c r="C760" s="181" t="s">
        <v>575</v>
      </c>
      <c r="D760" s="181" t="s">
        <v>575</v>
      </c>
      <c r="E760" s="181" t="str">
        <f t="shared" si="27"/>
        <v/>
      </c>
    </row>
    <row r="761" spans="3:5">
      <c r="C761" s="181" t="s">
        <v>575</v>
      </c>
      <c r="D761" s="181" t="s">
        <v>575</v>
      </c>
      <c r="E761" s="181" t="str">
        <f t="shared" si="27"/>
        <v/>
      </c>
    </row>
    <row r="762" spans="3:5">
      <c r="C762" s="181" t="s">
        <v>575</v>
      </c>
      <c r="D762" s="181" t="s">
        <v>575</v>
      </c>
      <c r="E762" s="181" t="str">
        <f t="shared" si="27"/>
        <v/>
      </c>
    </row>
    <row r="763" spans="3:5">
      <c r="C763" s="181" t="s">
        <v>575</v>
      </c>
      <c r="D763" s="181" t="s">
        <v>575</v>
      </c>
      <c r="E763" s="181" t="str">
        <f t="shared" si="27"/>
        <v/>
      </c>
    </row>
    <row r="764" spans="3:5">
      <c r="C764" s="181" t="s">
        <v>575</v>
      </c>
      <c r="D764" s="181" t="s">
        <v>575</v>
      </c>
      <c r="E764" s="181" t="str">
        <f t="shared" si="27"/>
        <v/>
      </c>
    </row>
    <row r="765" spans="3:5">
      <c r="C765" s="181" t="s">
        <v>575</v>
      </c>
      <c r="D765" s="181" t="s">
        <v>575</v>
      </c>
      <c r="E765" s="181" t="str">
        <f t="shared" si="27"/>
        <v/>
      </c>
    </row>
    <row r="766" spans="3:5">
      <c r="C766" s="181" t="s">
        <v>575</v>
      </c>
      <c r="D766" s="181" t="s">
        <v>575</v>
      </c>
      <c r="E766" s="181" t="str">
        <f t="shared" si="27"/>
        <v/>
      </c>
    </row>
    <row r="767" spans="3:5">
      <c r="C767" s="181" t="s">
        <v>575</v>
      </c>
      <c r="D767" s="181" t="s">
        <v>575</v>
      </c>
      <c r="E767" s="181" t="str">
        <f t="shared" si="27"/>
        <v/>
      </c>
    </row>
    <row r="768" spans="3:5">
      <c r="C768" s="181" t="s">
        <v>575</v>
      </c>
      <c r="D768" s="181" t="s">
        <v>575</v>
      </c>
      <c r="E768" s="181" t="str">
        <f t="shared" si="27"/>
        <v/>
      </c>
    </row>
    <row r="769" spans="3:5">
      <c r="C769" s="181" t="s">
        <v>575</v>
      </c>
      <c r="D769" s="181" t="s">
        <v>575</v>
      </c>
      <c r="E769" s="181" t="str">
        <f t="shared" si="27"/>
        <v/>
      </c>
    </row>
    <row r="770" spans="3:5">
      <c r="C770" s="181" t="s">
        <v>575</v>
      </c>
      <c r="D770" s="181" t="s">
        <v>575</v>
      </c>
      <c r="E770" s="181" t="str">
        <f t="shared" si="27"/>
        <v/>
      </c>
    </row>
    <row r="771" spans="3:5">
      <c r="C771" s="181" t="s">
        <v>575</v>
      </c>
      <c r="D771" s="181" t="s">
        <v>575</v>
      </c>
      <c r="E771" s="181" t="str">
        <f t="shared" si="27"/>
        <v/>
      </c>
    </row>
    <row r="772" spans="3:5">
      <c r="C772" s="181" t="s">
        <v>575</v>
      </c>
      <c r="D772" s="181" t="s">
        <v>575</v>
      </c>
      <c r="E772" s="181" t="str">
        <f t="shared" ref="E772:E835" si="28">IF(C772&lt;D772,C772,D772)</f>
        <v/>
      </c>
    </row>
    <row r="773" spans="3:5">
      <c r="C773" s="181" t="s">
        <v>575</v>
      </c>
      <c r="D773" s="181" t="s">
        <v>575</v>
      </c>
      <c r="E773" s="181" t="str">
        <f t="shared" si="28"/>
        <v/>
      </c>
    </row>
    <row r="774" spans="3:5">
      <c r="C774" s="181" t="s">
        <v>575</v>
      </c>
      <c r="D774" s="181" t="s">
        <v>575</v>
      </c>
      <c r="E774" s="181" t="str">
        <f t="shared" si="28"/>
        <v/>
      </c>
    </row>
    <row r="775" spans="3:5">
      <c r="C775" s="181" t="s">
        <v>575</v>
      </c>
      <c r="D775" s="181" t="s">
        <v>575</v>
      </c>
      <c r="E775" s="181" t="str">
        <f t="shared" si="28"/>
        <v/>
      </c>
    </row>
    <row r="776" spans="3:5">
      <c r="C776" s="181" t="s">
        <v>575</v>
      </c>
      <c r="D776" s="181" t="s">
        <v>575</v>
      </c>
      <c r="E776" s="181" t="str">
        <f t="shared" si="28"/>
        <v/>
      </c>
    </row>
    <row r="777" spans="3:5">
      <c r="C777" s="181" t="s">
        <v>575</v>
      </c>
      <c r="D777" s="181" t="s">
        <v>575</v>
      </c>
      <c r="E777" s="181" t="str">
        <f t="shared" si="28"/>
        <v/>
      </c>
    </row>
    <row r="778" spans="3:5">
      <c r="C778" s="181" t="s">
        <v>575</v>
      </c>
      <c r="D778" s="181" t="s">
        <v>575</v>
      </c>
      <c r="E778" s="181" t="str">
        <f t="shared" si="28"/>
        <v/>
      </c>
    </row>
    <row r="779" spans="3:5">
      <c r="C779" s="181" t="s">
        <v>575</v>
      </c>
      <c r="D779" s="181" t="s">
        <v>575</v>
      </c>
      <c r="E779" s="181" t="str">
        <f t="shared" si="28"/>
        <v/>
      </c>
    </row>
    <row r="780" spans="3:5">
      <c r="C780" s="181" t="s">
        <v>575</v>
      </c>
      <c r="D780" s="181" t="s">
        <v>575</v>
      </c>
      <c r="E780" s="181" t="str">
        <f t="shared" si="28"/>
        <v/>
      </c>
    </row>
    <row r="781" spans="3:5">
      <c r="C781" s="181" t="s">
        <v>575</v>
      </c>
      <c r="D781" s="181" t="s">
        <v>575</v>
      </c>
      <c r="E781" s="181" t="str">
        <f t="shared" si="28"/>
        <v/>
      </c>
    </row>
    <row r="782" spans="3:5">
      <c r="C782" s="181" t="s">
        <v>575</v>
      </c>
      <c r="D782" s="181" t="s">
        <v>575</v>
      </c>
      <c r="E782" s="181" t="str">
        <f t="shared" si="28"/>
        <v/>
      </c>
    </row>
    <row r="783" spans="3:5">
      <c r="C783" s="181" t="s">
        <v>575</v>
      </c>
      <c r="D783" s="181" t="s">
        <v>575</v>
      </c>
      <c r="E783" s="181" t="str">
        <f t="shared" si="28"/>
        <v/>
      </c>
    </row>
    <row r="784" spans="3:5">
      <c r="C784" s="181" t="s">
        <v>575</v>
      </c>
      <c r="D784" s="181" t="s">
        <v>575</v>
      </c>
      <c r="E784" s="181" t="str">
        <f t="shared" si="28"/>
        <v/>
      </c>
    </row>
    <row r="785" spans="3:5">
      <c r="C785" s="181" t="s">
        <v>575</v>
      </c>
      <c r="D785" s="181" t="s">
        <v>575</v>
      </c>
      <c r="E785" s="181" t="str">
        <f t="shared" si="28"/>
        <v/>
      </c>
    </row>
    <row r="786" spans="3:5">
      <c r="C786" s="181" t="s">
        <v>575</v>
      </c>
      <c r="D786" s="181" t="s">
        <v>575</v>
      </c>
      <c r="E786" s="181" t="str">
        <f t="shared" si="28"/>
        <v/>
      </c>
    </row>
    <row r="787" spans="3:5">
      <c r="C787" s="181" t="s">
        <v>575</v>
      </c>
      <c r="D787" s="181" t="s">
        <v>575</v>
      </c>
      <c r="E787" s="181" t="str">
        <f t="shared" si="28"/>
        <v/>
      </c>
    </row>
    <row r="788" spans="3:5">
      <c r="C788" s="181" t="s">
        <v>575</v>
      </c>
      <c r="D788" s="181" t="s">
        <v>575</v>
      </c>
      <c r="E788" s="181" t="str">
        <f t="shared" si="28"/>
        <v/>
      </c>
    </row>
    <row r="789" spans="3:5">
      <c r="C789" s="181" t="s">
        <v>575</v>
      </c>
      <c r="D789" s="181" t="s">
        <v>575</v>
      </c>
      <c r="E789" s="181" t="str">
        <f t="shared" si="28"/>
        <v/>
      </c>
    </row>
    <row r="790" spans="3:5">
      <c r="C790" s="181" t="s">
        <v>575</v>
      </c>
      <c r="D790" s="181" t="s">
        <v>575</v>
      </c>
      <c r="E790" s="181" t="str">
        <f t="shared" si="28"/>
        <v/>
      </c>
    </row>
    <row r="791" spans="3:5">
      <c r="C791" s="181" t="s">
        <v>575</v>
      </c>
      <c r="D791" s="181" t="s">
        <v>575</v>
      </c>
      <c r="E791" s="181" t="str">
        <f t="shared" si="28"/>
        <v/>
      </c>
    </row>
    <row r="792" spans="3:5">
      <c r="C792" s="181" t="s">
        <v>575</v>
      </c>
      <c r="D792" s="181" t="s">
        <v>575</v>
      </c>
      <c r="E792" s="181" t="str">
        <f t="shared" si="28"/>
        <v/>
      </c>
    </row>
    <row r="793" spans="3:5">
      <c r="C793" s="181" t="s">
        <v>575</v>
      </c>
      <c r="D793" s="181" t="s">
        <v>575</v>
      </c>
      <c r="E793" s="181" t="str">
        <f t="shared" si="28"/>
        <v/>
      </c>
    </row>
    <row r="794" spans="3:5">
      <c r="C794" s="181" t="s">
        <v>575</v>
      </c>
      <c r="D794" s="181" t="s">
        <v>575</v>
      </c>
      <c r="E794" s="181" t="str">
        <f t="shared" si="28"/>
        <v/>
      </c>
    </row>
    <row r="795" spans="3:5">
      <c r="C795" s="181" t="s">
        <v>575</v>
      </c>
      <c r="D795" s="181" t="s">
        <v>575</v>
      </c>
      <c r="E795" s="181" t="str">
        <f t="shared" si="28"/>
        <v/>
      </c>
    </row>
    <row r="796" spans="3:5">
      <c r="C796" s="181" t="s">
        <v>575</v>
      </c>
      <c r="D796" s="181" t="s">
        <v>575</v>
      </c>
      <c r="E796" s="181" t="str">
        <f t="shared" si="28"/>
        <v/>
      </c>
    </row>
    <row r="797" spans="3:5">
      <c r="C797" s="181" t="s">
        <v>575</v>
      </c>
      <c r="D797" s="181" t="s">
        <v>575</v>
      </c>
      <c r="E797" s="181" t="str">
        <f t="shared" si="28"/>
        <v/>
      </c>
    </row>
    <row r="798" spans="3:5">
      <c r="C798" s="181" t="s">
        <v>575</v>
      </c>
      <c r="D798" s="181" t="s">
        <v>575</v>
      </c>
      <c r="E798" s="181" t="str">
        <f t="shared" si="28"/>
        <v/>
      </c>
    </row>
    <row r="799" spans="3:5">
      <c r="C799" s="181" t="s">
        <v>575</v>
      </c>
      <c r="D799" s="181" t="s">
        <v>575</v>
      </c>
      <c r="E799" s="181" t="str">
        <f t="shared" si="28"/>
        <v/>
      </c>
    </row>
    <row r="800" spans="3:5">
      <c r="C800" s="181" t="s">
        <v>575</v>
      </c>
      <c r="D800" s="181" t="s">
        <v>575</v>
      </c>
      <c r="E800" s="181" t="str">
        <f t="shared" si="28"/>
        <v/>
      </c>
    </row>
    <row r="801" spans="3:5">
      <c r="C801" s="181" t="s">
        <v>575</v>
      </c>
      <c r="D801" s="181" t="s">
        <v>575</v>
      </c>
      <c r="E801" s="181" t="str">
        <f t="shared" si="28"/>
        <v/>
      </c>
    </row>
    <row r="802" spans="3:5">
      <c r="C802" s="181" t="s">
        <v>575</v>
      </c>
      <c r="D802" s="181" t="s">
        <v>575</v>
      </c>
      <c r="E802" s="181" t="str">
        <f t="shared" si="28"/>
        <v/>
      </c>
    </row>
    <row r="803" spans="3:5">
      <c r="C803" s="181" t="s">
        <v>575</v>
      </c>
      <c r="D803" s="181" t="s">
        <v>575</v>
      </c>
      <c r="E803" s="181" t="str">
        <f t="shared" si="28"/>
        <v/>
      </c>
    </row>
    <row r="804" spans="3:5">
      <c r="C804" s="181" t="s">
        <v>575</v>
      </c>
      <c r="D804" s="181" t="s">
        <v>575</v>
      </c>
      <c r="E804" s="181" t="str">
        <f t="shared" si="28"/>
        <v/>
      </c>
    </row>
    <row r="805" spans="3:5">
      <c r="C805" s="181" t="s">
        <v>575</v>
      </c>
      <c r="D805" s="181" t="s">
        <v>575</v>
      </c>
      <c r="E805" s="181" t="str">
        <f t="shared" si="28"/>
        <v/>
      </c>
    </row>
    <row r="806" spans="3:5">
      <c r="C806" s="181" t="s">
        <v>575</v>
      </c>
      <c r="D806" s="181" t="s">
        <v>575</v>
      </c>
      <c r="E806" s="181" t="str">
        <f t="shared" si="28"/>
        <v/>
      </c>
    </row>
    <row r="807" spans="3:5">
      <c r="C807" s="181" t="s">
        <v>575</v>
      </c>
      <c r="D807" s="181" t="s">
        <v>575</v>
      </c>
      <c r="E807" s="181" t="str">
        <f t="shared" si="28"/>
        <v/>
      </c>
    </row>
    <row r="808" spans="3:5">
      <c r="C808" s="181" t="s">
        <v>575</v>
      </c>
      <c r="D808" s="181" t="s">
        <v>575</v>
      </c>
      <c r="E808" s="181" t="str">
        <f t="shared" si="28"/>
        <v/>
      </c>
    </row>
    <row r="809" spans="3:5">
      <c r="C809" s="181" t="s">
        <v>575</v>
      </c>
      <c r="D809" s="181" t="s">
        <v>575</v>
      </c>
      <c r="E809" s="181" t="str">
        <f t="shared" si="28"/>
        <v/>
      </c>
    </row>
    <row r="810" spans="3:5">
      <c r="C810" s="181" t="s">
        <v>575</v>
      </c>
      <c r="D810" s="181" t="s">
        <v>575</v>
      </c>
      <c r="E810" s="181" t="str">
        <f t="shared" si="28"/>
        <v/>
      </c>
    </row>
    <row r="811" spans="3:5">
      <c r="C811" s="181" t="s">
        <v>575</v>
      </c>
      <c r="D811" s="181" t="s">
        <v>575</v>
      </c>
      <c r="E811" s="181" t="str">
        <f t="shared" si="28"/>
        <v/>
      </c>
    </row>
    <row r="812" spans="3:5">
      <c r="C812" s="181" t="s">
        <v>575</v>
      </c>
      <c r="D812" s="181" t="s">
        <v>575</v>
      </c>
      <c r="E812" s="181" t="str">
        <f t="shared" si="28"/>
        <v/>
      </c>
    </row>
    <row r="813" spans="3:5">
      <c r="C813" s="181" t="s">
        <v>575</v>
      </c>
      <c r="D813" s="181" t="s">
        <v>575</v>
      </c>
      <c r="E813" s="181" t="str">
        <f t="shared" si="28"/>
        <v/>
      </c>
    </row>
    <row r="814" spans="3:5">
      <c r="C814" s="181" t="s">
        <v>575</v>
      </c>
      <c r="D814" s="181" t="s">
        <v>575</v>
      </c>
      <c r="E814" s="181" t="str">
        <f t="shared" si="28"/>
        <v/>
      </c>
    </row>
    <row r="815" spans="3:5">
      <c r="C815" s="181" t="s">
        <v>575</v>
      </c>
      <c r="D815" s="181" t="s">
        <v>575</v>
      </c>
      <c r="E815" s="181" t="str">
        <f t="shared" si="28"/>
        <v/>
      </c>
    </row>
    <row r="816" spans="3:5">
      <c r="C816" s="181" t="s">
        <v>575</v>
      </c>
      <c r="D816" s="181" t="s">
        <v>575</v>
      </c>
      <c r="E816" s="181" t="str">
        <f t="shared" si="28"/>
        <v/>
      </c>
    </row>
    <row r="817" spans="3:5">
      <c r="C817" s="181" t="s">
        <v>575</v>
      </c>
      <c r="D817" s="181" t="s">
        <v>575</v>
      </c>
      <c r="E817" s="181" t="str">
        <f t="shared" si="28"/>
        <v/>
      </c>
    </row>
    <row r="818" spans="3:5">
      <c r="C818" s="181" t="s">
        <v>575</v>
      </c>
      <c r="D818" s="181" t="s">
        <v>575</v>
      </c>
      <c r="E818" s="181" t="str">
        <f t="shared" si="28"/>
        <v/>
      </c>
    </row>
    <row r="819" spans="3:5">
      <c r="C819" s="181" t="s">
        <v>575</v>
      </c>
      <c r="D819" s="181" t="s">
        <v>575</v>
      </c>
      <c r="E819" s="181" t="str">
        <f t="shared" si="28"/>
        <v/>
      </c>
    </row>
    <row r="820" spans="3:5">
      <c r="C820" s="181" t="s">
        <v>575</v>
      </c>
      <c r="D820" s="181" t="s">
        <v>575</v>
      </c>
      <c r="E820" s="181" t="str">
        <f t="shared" si="28"/>
        <v/>
      </c>
    </row>
    <row r="821" spans="3:5">
      <c r="C821" s="181" t="s">
        <v>575</v>
      </c>
      <c r="D821" s="181" t="s">
        <v>575</v>
      </c>
      <c r="E821" s="181" t="str">
        <f t="shared" si="28"/>
        <v/>
      </c>
    </row>
    <row r="822" spans="3:5">
      <c r="C822" s="181" t="s">
        <v>575</v>
      </c>
      <c r="D822" s="181" t="s">
        <v>575</v>
      </c>
      <c r="E822" s="181" t="str">
        <f t="shared" si="28"/>
        <v/>
      </c>
    </row>
    <row r="823" spans="3:5">
      <c r="C823" s="181" t="s">
        <v>575</v>
      </c>
      <c r="D823" s="181" t="s">
        <v>575</v>
      </c>
      <c r="E823" s="181" t="str">
        <f t="shared" si="28"/>
        <v/>
      </c>
    </row>
    <row r="824" spans="3:5">
      <c r="C824" s="181" t="s">
        <v>575</v>
      </c>
      <c r="D824" s="181" t="s">
        <v>575</v>
      </c>
      <c r="E824" s="181" t="str">
        <f t="shared" si="28"/>
        <v/>
      </c>
    </row>
    <row r="825" spans="3:5">
      <c r="C825" s="181" t="s">
        <v>575</v>
      </c>
      <c r="D825" s="181" t="s">
        <v>575</v>
      </c>
      <c r="E825" s="181" t="str">
        <f t="shared" si="28"/>
        <v/>
      </c>
    </row>
    <row r="826" spans="3:5">
      <c r="C826" s="181" t="s">
        <v>575</v>
      </c>
      <c r="D826" s="181" t="s">
        <v>575</v>
      </c>
      <c r="E826" s="181" t="str">
        <f t="shared" si="28"/>
        <v/>
      </c>
    </row>
    <row r="827" spans="3:5">
      <c r="C827" s="181" t="s">
        <v>575</v>
      </c>
      <c r="D827" s="181" t="s">
        <v>575</v>
      </c>
      <c r="E827" s="181" t="str">
        <f t="shared" si="28"/>
        <v/>
      </c>
    </row>
    <row r="828" spans="3:5">
      <c r="C828" s="181" t="s">
        <v>575</v>
      </c>
      <c r="D828" s="181" t="s">
        <v>575</v>
      </c>
      <c r="E828" s="181" t="str">
        <f t="shared" si="28"/>
        <v/>
      </c>
    </row>
    <row r="829" spans="3:5">
      <c r="C829" s="181" t="s">
        <v>575</v>
      </c>
      <c r="D829" s="181" t="s">
        <v>575</v>
      </c>
      <c r="E829" s="181" t="str">
        <f t="shared" si="28"/>
        <v/>
      </c>
    </row>
    <row r="830" spans="3:5">
      <c r="C830" s="181" t="s">
        <v>575</v>
      </c>
      <c r="D830" s="181" t="s">
        <v>575</v>
      </c>
      <c r="E830" s="181" t="str">
        <f t="shared" si="28"/>
        <v/>
      </c>
    </row>
    <row r="831" spans="3:5">
      <c r="C831" s="181" t="s">
        <v>575</v>
      </c>
      <c r="D831" s="181" t="s">
        <v>575</v>
      </c>
      <c r="E831" s="181" t="str">
        <f t="shared" si="28"/>
        <v/>
      </c>
    </row>
    <row r="832" spans="3:5">
      <c r="C832" s="181" t="s">
        <v>575</v>
      </c>
      <c r="D832" s="181" t="s">
        <v>575</v>
      </c>
      <c r="E832" s="181" t="str">
        <f t="shared" si="28"/>
        <v/>
      </c>
    </row>
    <row r="833" spans="3:5">
      <c r="C833" s="181" t="s">
        <v>575</v>
      </c>
      <c r="D833" s="181" t="s">
        <v>575</v>
      </c>
      <c r="E833" s="181" t="str">
        <f t="shared" si="28"/>
        <v/>
      </c>
    </row>
    <row r="834" spans="3:5">
      <c r="C834" s="181" t="s">
        <v>575</v>
      </c>
      <c r="D834" s="181" t="s">
        <v>575</v>
      </c>
      <c r="E834" s="181" t="str">
        <f t="shared" si="28"/>
        <v/>
      </c>
    </row>
    <row r="835" spans="3:5">
      <c r="C835" s="181" t="s">
        <v>575</v>
      </c>
      <c r="D835" s="181" t="s">
        <v>575</v>
      </c>
      <c r="E835" s="181" t="str">
        <f t="shared" si="28"/>
        <v/>
      </c>
    </row>
    <row r="836" spans="3:5">
      <c r="C836" s="181" t="s">
        <v>575</v>
      </c>
      <c r="D836" s="181" t="s">
        <v>575</v>
      </c>
      <c r="E836" s="181" t="str">
        <f t="shared" ref="E836:E899" si="29">IF(C836&lt;D836,C836,D836)</f>
        <v/>
      </c>
    </row>
    <row r="837" spans="3:5">
      <c r="C837" s="181" t="s">
        <v>575</v>
      </c>
      <c r="D837" s="181" t="s">
        <v>575</v>
      </c>
      <c r="E837" s="181" t="str">
        <f t="shared" si="29"/>
        <v/>
      </c>
    </row>
    <row r="838" spans="3:5">
      <c r="C838" s="181" t="s">
        <v>575</v>
      </c>
      <c r="D838" s="181" t="s">
        <v>575</v>
      </c>
      <c r="E838" s="181" t="str">
        <f t="shared" si="29"/>
        <v/>
      </c>
    </row>
    <row r="839" spans="3:5">
      <c r="C839" s="181" t="s">
        <v>575</v>
      </c>
      <c r="D839" s="181" t="s">
        <v>575</v>
      </c>
      <c r="E839" s="181" t="str">
        <f t="shared" si="29"/>
        <v/>
      </c>
    </row>
    <row r="840" spans="3:5">
      <c r="C840" s="181" t="s">
        <v>575</v>
      </c>
      <c r="D840" s="181" t="s">
        <v>575</v>
      </c>
      <c r="E840" s="181" t="str">
        <f t="shared" si="29"/>
        <v/>
      </c>
    </row>
    <row r="841" spans="3:5">
      <c r="C841" s="181" t="s">
        <v>575</v>
      </c>
      <c r="D841" s="181" t="s">
        <v>575</v>
      </c>
      <c r="E841" s="181" t="str">
        <f t="shared" si="29"/>
        <v/>
      </c>
    </row>
    <row r="842" spans="3:5">
      <c r="C842" s="181" t="s">
        <v>575</v>
      </c>
      <c r="D842" s="181" t="s">
        <v>575</v>
      </c>
      <c r="E842" s="181" t="str">
        <f t="shared" si="29"/>
        <v/>
      </c>
    </row>
    <row r="843" spans="3:5">
      <c r="C843" s="181" t="s">
        <v>575</v>
      </c>
      <c r="D843" s="181" t="s">
        <v>575</v>
      </c>
      <c r="E843" s="181" t="str">
        <f t="shared" si="29"/>
        <v/>
      </c>
    </row>
    <row r="844" spans="3:5">
      <c r="C844" s="181" t="s">
        <v>575</v>
      </c>
      <c r="D844" s="181" t="s">
        <v>575</v>
      </c>
      <c r="E844" s="181" t="str">
        <f t="shared" si="29"/>
        <v/>
      </c>
    </row>
    <row r="845" spans="3:5">
      <c r="C845" s="181" t="s">
        <v>575</v>
      </c>
      <c r="D845" s="181" t="s">
        <v>575</v>
      </c>
      <c r="E845" s="181" t="str">
        <f t="shared" si="29"/>
        <v/>
      </c>
    </row>
    <row r="846" spans="3:5">
      <c r="C846" s="181" t="s">
        <v>575</v>
      </c>
      <c r="D846" s="181" t="s">
        <v>575</v>
      </c>
      <c r="E846" s="181" t="str">
        <f t="shared" si="29"/>
        <v/>
      </c>
    </row>
    <row r="847" spans="3:5">
      <c r="C847" s="181" t="s">
        <v>575</v>
      </c>
      <c r="D847" s="181" t="s">
        <v>575</v>
      </c>
      <c r="E847" s="181" t="str">
        <f t="shared" si="29"/>
        <v/>
      </c>
    </row>
    <row r="848" spans="3:5">
      <c r="C848" s="181" t="s">
        <v>575</v>
      </c>
      <c r="D848" s="181" t="s">
        <v>575</v>
      </c>
      <c r="E848" s="181" t="str">
        <f t="shared" si="29"/>
        <v/>
      </c>
    </row>
    <row r="849" spans="3:5">
      <c r="C849" s="181" t="s">
        <v>575</v>
      </c>
      <c r="D849" s="181" t="s">
        <v>575</v>
      </c>
      <c r="E849" s="181" t="str">
        <f t="shared" si="29"/>
        <v/>
      </c>
    </row>
    <row r="850" spans="3:5">
      <c r="C850" s="181" t="s">
        <v>575</v>
      </c>
      <c r="D850" s="181" t="s">
        <v>575</v>
      </c>
      <c r="E850" s="181" t="str">
        <f t="shared" si="29"/>
        <v/>
      </c>
    </row>
    <row r="851" spans="3:5">
      <c r="C851" s="181" t="s">
        <v>575</v>
      </c>
      <c r="D851" s="181" t="s">
        <v>575</v>
      </c>
      <c r="E851" s="181" t="str">
        <f t="shared" si="29"/>
        <v/>
      </c>
    </row>
    <row r="852" spans="3:5">
      <c r="C852" s="181" t="s">
        <v>575</v>
      </c>
      <c r="D852" s="181" t="s">
        <v>575</v>
      </c>
      <c r="E852" s="181" t="str">
        <f t="shared" si="29"/>
        <v/>
      </c>
    </row>
    <row r="853" spans="3:5">
      <c r="C853" s="181" t="s">
        <v>575</v>
      </c>
      <c r="D853" s="181" t="s">
        <v>575</v>
      </c>
      <c r="E853" s="181" t="str">
        <f t="shared" si="29"/>
        <v/>
      </c>
    </row>
    <row r="854" spans="3:5">
      <c r="C854" s="181" t="s">
        <v>575</v>
      </c>
      <c r="D854" s="181" t="s">
        <v>575</v>
      </c>
      <c r="E854" s="181" t="str">
        <f t="shared" si="29"/>
        <v/>
      </c>
    </row>
    <row r="855" spans="3:5">
      <c r="C855" s="181" t="s">
        <v>575</v>
      </c>
      <c r="D855" s="181" t="s">
        <v>575</v>
      </c>
      <c r="E855" s="181" t="str">
        <f t="shared" si="29"/>
        <v/>
      </c>
    </row>
    <row r="856" spans="3:5">
      <c r="C856" s="181" t="s">
        <v>575</v>
      </c>
      <c r="D856" s="181" t="s">
        <v>575</v>
      </c>
      <c r="E856" s="181" t="str">
        <f t="shared" si="29"/>
        <v/>
      </c>
    </row>
    <row r="857" spans="3:5">
      <c r="C857" s="181" t="s">
        <v>575</v>
      </c>
      <c r="D857" s="181" t="s">
        <v>575</v>
      </c>
      <c r="E857" s="181" t="str">
        <f t="shared" si="29"/>
        <v/>
      </c>
    </row>
    <row r="858" spans="3:5">
      <c r="C858" s="181" t="s">
        <v>575</v>
      </c>
      <c r="D858" s="181" t="s">
        <v>575</v>
      </c>
      <c r="E858" s="181" t="str">
        <f t="shared" si="29"/>
        <v/>
      </c>
    </row>
    <row r="859" spans="3:5">
      <c r="C859" s="181" t="s">
        <v>575</v>
      </c>
      <c r="D859" s="181" t="s">
        <v>575</v>
      </c>
      <c r="E859" s="181" t="str">
        <f t="shared" si="29"/>
        <v/>
      </c>
    </row>
    <row r="860" spans="3:5">
      <c r="C860" s="181" t="s">
        <v>575</v>
      </c>
      <c r="D860" s="181" t="s">
        <v>575</v>
      </c>
      <c r="E860" s="181" t="str">
        <f t="shared" si="29"/>
        <v/>
      </c>
    </row>
    <row r="861" spans="3:5">
      <c r="C861" s="181" t="s">
        <v>575</v>
      </c>
      <c r="D861" s="181" t="s">
        <v>575</v>
      </c>
      <c r="E861" s="181" t="str">
        <f t="shared" si="29"/>
        <v/>
      </c>
    </row>
    <row r="862" spans="3:5">
      <c r="C862" s="181" t="s">
        <v>575</v>
      </c>
      <c r="D862" s="181" t="s">
        <v>575</v>
      </c>
      <c r="E862" s="181" t="str">
        <f t="shared" si="29"/>
        <v/>
      </c>
    </row>
    <row r="863" spans="3:5">
      <c r="C863" s="181" t="s">
        <v>575</v>
      </c>
      <c r="D863" s="181" t="s">
        <v>575</v>
      </c>
      <c r="E863" s="181" t="str">
        <f t="shared" si="29"/>
        <v/>
      </c>
    </row>
    <row r="864" spans="3:5">
      <c r="C864" s="181" t="s">
        <v>575</v>
      </c>
      <c r="D864" s="181" t="s">
        <v>575</v>
      </c>
      <c r="E864" s="181" t="str">
        <f t="shared" si="29"/>
        <v/>
      </c>
    </row>
    <row r="865" spans="3:5">
      <c r="C865" s="181" t="s">
        <v>575</v>
      </c>
      <c r="D865" s="181" t="s">
        <v>575</v>
      </c>
      <c r="E865" s="181" t="str">
        <f t="shared" si="29"/>
        <v/>
      </c>
    </row>
    <row r="866" spans="3:5">
      <c r="C866" s="181" t="s">
        <v>575</v>
      </c>
      <c r="D866" s="181" t="s">
        <v>575</v>
      </c>
      <c r="E866" s="181" t="str">
        <f t="shared" si="29"/>
        <v/>
      </c>
    </row>
    <row r="867" spans="3:5">
      <c r="C867" s="181" t="s">
        <v>575</v>
      </c>
      <c r="D867" s="181" t="s">
        <v>575</v>
      </c>
      <c r="E867" s="181" t="str">
        <f t="shared" si="29"/>
        <v/>
      </c>
    </row>
    <row r="868" spans="3:5">
      <c r="C868" s="181" t="s">
        <v>575</v>
      </c>
      <c r="D868" s="181" t="s">
        <v>575</v>
      </c>
      <c r="E868" s="181" t="str">
        <f t="shared" si="29"/>
        <v/>
      </c>
    </row>
    <row r="869" spans="3:5">
      <c r="C869" s="181" t="s">
        <v>575</v>
      </c>
      <c r="D869" s="181" t="s">
        <v>575</v>
      </c>
      <c r="E869" s="181" t="str">
        <f t="shared" si="29"/>
        <v/>
      </c>
    </row>
    <row r="870" spans="3:5">
      <c r="C870" s="181" t="s">
        <v>575</v>
      </c>
      <c r="D870" s="181" t="s">
        <v>575</v>
      </c>
      <c r="E870" s="181" t="str">
        <f t="shared" si="29"/>
        <v/>
      </c>
    </row>
    <row r="871" spans="3:5">
      <c r="C871" s="181" t="s">
        <v>575</v>
      </c>
      <c r="D871" s="181" t="s">
        <v>575</v>
      </c>
      <c r="E871" s="181" t="str">
        <f t="shared" si="29"/>
        <v/>
      </c>
    </row>
    <row r="872" spans="3:5">
      <c r="C872" s="181" t="s">
        <v>575</v>
      </c>
      <c r="D872" s="181" t="s">
        <v>575</v>
      </c>
      <c r="E872" s="181" t="str">
        <f t="shared" si="29"/>
        <v/>
      </c>
    </row>
    <row r="873" spans="3:5">
      <c r="C873" s="181" t="s">
        <v>575</v>
      </c>
      <c r="D873" s="181" t="s">
        <v>575</v>
      </c>
      <c r="E873" s="181" t="str">
        <f t="shared" si="29"/>
        <v/>
      </c>
    </row>
    <row r="874" spans="3:5">
      <c r="C874" s="181" t="s">
        <v>575</v>
      </c>
      <c r="D874" s="181" t="s">
        <v>575</v>
      </c>
      <c r="E874" s="181" t="str">
        <f t="shared" si="29"/>
        <v/>
      </c>
    </row>
    <row r="875" spans="3:5">
      <c r="C875" s="181" t="s">
        <v>575</v>
      </c>
      <c r="D875" s="181" t="s">
        <v>575</v>
      </c>
      <c r="E875" s="181" t="str">
        <f t="shared" si="29"/>
        <v/>
      </c>
    </row>
    <row r="876" spans="3:5">
      <c r="C876" s="181" t="s">
        <v>575</v>
      </c>
      <c r="D876" s="181" t="s">
        <v>575</v>
      </c>
      <c r="E876" s="181" t="str">
        <f t="shared" si="29"/>
        <v/>
      </c>
    </row>
    <row r="877" spans="3:5">
      <c r="C877" s="181" t="s">
        <v>575</v>
      </c>
      <c r="D877" s="181" t="s">
        <v>575</v>
      </c>
      <c r="E877" s="181" t="str">
        <f t="shared" si="29"/>
        <v/>
      </c>
    </row>
    <row r="878" spans="3:5">
      <c r="C878" s="181" t="s">
        <v>575</v>
      </c>
      <c r="D878" s="181" t="s">
        <v>575</v>
      </c>
      <c r="E878" s="181" t="str">
        <f t="shared" si="29"/>
        <v/>
      </c>
    </row>
    <row r="879" spans="3:5">
      <c r="C879" s="181" t="s">
        <v>575</v>
      </c>
      <c r="D879" s="181" t="s">
        <v>575</v>
      </c>
      <c r="E879" s="181" t="str">
        <f t="shared" si="29"/>
        <v/>
      </c>
    </row>
    <row r="880" spans="3:5">
      <c r="C880" s="181" t="s">
        <v>575</v>
      </c>
      <c r="D880" s="181" t="s">
        <v>575</v>
      </c>
      <c r="E880" s="181" t="str">
        <f t="shared" si="29"/>
        <v/>
      </c>
    </row>
    <row r="881" spans="3:5">
      <c r="C881" s="181" t="s">
        <v>575</v>
      </c>
      <c r="D881" s="181" t="s">
        <v>575</v>
      </c>
      <c r="E881" s="181" t="str">
        <f t="shared" si="29"/>
        <v/>
      </c>
    </row>
    <row r="882" spans="3:5">
      <c r="C882" s="181" t="s">
        <v>575</v>
      </c>
      <c r="D882" s="181" t="s">
        <v>575</v>
      </c>
      <c r="E882" s="181" t="str">
        <f t="shared" si="29"/>
        <v/>
      </c>
    </row>
    <row r="883" spans="3:5">
      <c r="C883" s="181" t="s">
        <v>575</v>
      </c>
      <c r="D883" s="181" t="s">
        <v>575</v>
      </c>
      <c r="E883" s="181" t="str">
        <f t="shared" si="29"/>
        <v/>
      </c>
    </row>
    <row r="884" spans="3:5">
      <c r="C884" s="181" t="s">
        <v>575</v>
      </c>
      <c r="D884" s="181" t="s">
        <v>575</v>
      </c>
      <c r="E884" s="181" t="str">
        <f t="shared" si="29"/>
        <v/>
      </c>
    </row>
    <row r="885" spans="3:5">
      <c r="C885" s="181" t="s">
        <v>575</v>
      </c>
      <c r="D885" s="181" t="s">
        <v>575</v>
      </c>
      <c r="E885" s="181" t="str">
        <f t="shared" si="29"/>
        <v/>
      </c>
    </row>
    <row r="886" spans="3:5">
      <c r="C886" s="181" t="s">
        <v>575</v>
      </c>
      <c r="D886" s="181" t="s">
        <v>575</v>
      </c>
      <c r="E886" s="181" t="str">
        <f t="shared" si="29"/>
        <v/>
      </c>
    </row>
    <row r="887" spans="3:5">
      <c r="C887" s="181" t="s">
        <v>575</v>
      </c>
      <c r="D887" s="181" t="s">
        <v>575</v>
      </c>
      <c r="E887" s="181" t="str">
        <f t="shared" si="29"/>
        <v/>
      </c>
    </row>
    <row r="888" spans="3:5">
      <c r="C888" s="181" t="s">
        <v>575</v>
      </c>
      <c r="D888" s="181" t="s">
        <v>575</v>
      </c>
      <c r="E888" s="181" t="str">
        <f t="shared" si="29"/>
        <v/>
      </c>
    </row>
    <row r="889" spans="3:5">
      <c r="C889" s="181" t="s">
        <v>575</v>
      </c>
      <c r="D889" s="181" t="s">
        <v>575</v>
      </c>
      <c r="E889" s="181" t="str">
        <f t="shared" si="29"/>
        <v/>
      </c>
    </row>
    <row r="890" spans="3:5">
      <c r="C890" s="181" t="s">
        <v>575</v>
      </c>
      <c r="D890" s="181" t="s">
        <v>575</v>
      </c>
      <c r="E890" s="181" t="str">
        <f t="shared" si="29"/>
        <v/>
      </c>
    </row>
    <row r="891" spans="3:5">
      <c r="C891" s="181" t="s">
        <v>575</v>
      </c>
      <c r="D891" s="181" t="s">
        <v>575</v>
      </c>
      <c r="E891" s="181" t="str">
        <f t="shared" si="29"/>
        <v/>
      </c>
    </row>
    <row r="892" spans="3:5">
      <c r="C892" s="181" t="s">
        <v>575</v>
      </c>
      <c r="D892" s="181" t="s">
        <v>575</v>
      </c>
      <c r="E892" s="181" t="str">
        <f t="shared" si="29"/>
        <v/>
      </c>
    </row>
    <row r="893" spans="3:5">
      <c r="C893" s="181" t="s">
        <v>575</v>
      </c>
      <c r="D893" s="181" t="s">
        <v>575</v>
      </c>
      <c r="E893" s="181" t="str">
        <f t="shared" si="29"/>
        <v/>
      </c>
    </row>
    <row r="894" spans="3:5">
      <c r="C894" s="181" t="s">
        <v>575</v>
      </c>
      <c r="D894" s="181" t="s">
        <v>575</v>
      </c>
      <c r="E894" s="181" t="str">
        <f t="shared" si="29"/>
        <v/>
      </c>
    </row>
    <row r="895" spans="3:5">
      <c r="C895" s="181" t="s">
        <v>575</v>
      </c>
      <c r="D895" s="181" t="s">
        <v>575</v>
      </c>
      <c r="E895" s="181" t="str">
        <f t="shared" si="29"/>
        <v/>
      </c>
    </row>
    <row r="896" spans="3:5">
      <c r="C896" s="181" t="s">
        <v>575</v>
      </c>
      <c r="D896" s="181" t="s">
        <v>575</v>
      </c>
      <c r="E896" s="181" t="str">
        <f t="shared" si="29"/>
        <v/>
      </c>
    </row>
    <row r="897" spans="3:5">
      <c r="C897" s="181" t="s">
        <v>575</v>
      </c>
      <c r="D897" s="181" t="s">
        <v>575</v>
      </c>
      <c r="E897" s="181" t="str">
        <f t="shared" si="29"/>
        <v/>
      </c>
    </row>
    <row r="898" spans="3:5">
      <c r="C898" s="181" t="s">
        <v>575</v>
      </c>
      <c r="D898" s="181" t="s">
        <v>575</v>
      </c>
      <c r="E898" s="181" t="str">
        <f t="shared" si="29"/>
        <v/>
      </c>
    </row>
    <row r="899" spans="3:5">
      <c r="C899" s="181" t="s">
        <v>575</v>
      </c>
      <c r="D899" s="181" t="s">
        <v>575</v>
      </c>
      <c r="E899" s="181" t="str">
        <f t="shared" si="29"/>
        <v/>
      </c>
    </row>
    <row r="900" spans="3:5">
      <c r="C900" s="181" t="s">
        <v>575</v>
      </c>
      <c r="D900" s="181" t="s">
        <v>575</v>
      </c>
      <c r="E900" s="181" t="str">
        <f t="shared" ref="E900:E963" si="30">IF(C900&lt;D900,C900,D900)</f>
        <v/>
      </c>
    </row>
    <row r="901" spans="3:5">
      <c r="C901" s="181" t="s">
        <v>575</v>
      </c>
      <c r="D901" s="181" t="s">
        <v>575</v>
      </c>
      <c r="E901" s="181" t="str">
        <f t="shared" si="30"/>
        <v/>
      </c>
    </row>
    <row r="902" spans="3:5">
      <c r="C902" s="181" t="s">
        <v>575</v>
      </c>
      <c r="D902" s="181" t="s">
        <v>575</v>
      </c>
      <c r="E902" s="181" t="str">
        <f t="shared" si="30"/>
        <v/>
      </c>
    </row>
    <row r="903" spans="3:5">
      <c r="C903" s="181" t="s">
        <v>575</v>
      </c>
      <c r="D903" s="181" t="s">
        <v>575</v>
      </c>
      <c r="E903" s="181" t="str">
        <f t="shared" si="30"/>
        <v/>
      </c>
    </row>
    <row r="904" spans="3:5">
      <c r="C904" s="181" t="s">
        <v>575</v>
      </c>
      <c r="D904" s="181" t="s">
        <v>575</v>
      </c>
      <c r="E904" s="181" t="str">
        <f t="shared" si="30"/>
        <v/>
      </c>
    </row>
    <row r="905" spans="3:5">
      <c r="C905" s="181" t="s">
        <v>575</v>
      </c>
      <c r="D905" s="181" t="s">
        <v>575</v>
      </c>
      <c r="E905" s="181" t="str">
        <f t="shared" si="30"/>
        <v/>
      </c>
    </row>
    <row r="906" spans="3:5">
      <c r="C906" s="181" t="s">
        <v>575</v>
      </c>
      <c r="D906" s="181" t="s">
        <v>575</v>
      </c>
      <c r="E906" s="181" t="str">
        <f t="shared" si="30"/>
        <v/>
      </c>
    </row>
    <row r="907" spans="3:5">
      <c r="C907" s="181" t="s">
        <v>575</v>
      </c>
      <c r="D907" s="181" t="s">
        <v>575</v>
      </c>
      <c r="E907" s="181" t="str">
        <f t="shared" si="30"/>
        <v/>
      </c>
    </row>
    <row r="908" spans="3:5">
      <c r="C908" s="181" t="s">
        <v>575</v>
      </c>
      <c r="D908" s="181" t="s">
        <v>575</v>
      </c>
      <c r="E908" s="181" t="str">
        <f t="shared" si="30"/>
        <v/>
      </c>
    </row>
    <row r="909" spans="3:5">
      <c r="C909" s="181" t="s">
        <v>575</v>
      </c>
      <c r="D909" s="181" t="s">
        <v>575</v>
      </c>
      <c r="E909" s="181" t="str">
        <f t="shared" si="30"/>
        <v/>
      </c>
    </row>
    <row r="910" spans="3:5">
      <c r="C910" s="181" t="s">
        <v>575</v>
      </c>
      <c r="D910" s="181" t="s">
        <v>575</v>
      </c>
      <c r="E910" s="181" t="str">
        <f t="shared" si="30"/>
        <v/>
      </c>
    </row>
    <row r="911" spans="3:5">
      <c r="C911" s="181" t="s">
        <v>575</v>
      </c>
      <c r="D911" s="181" t="s">
        <v>575</v>
      </c>
      <c r="E911" s="181" t="str">
        <f t="shared" si="30"/>
        <v/>
      </c>
    </row>
    <row r="912" spans="3:5">
      <c r="C912" s="181" t="s">
        <v>575</v>
      </c>
      <c r="D912" s="181" t="s">
        <v>575</v>
      </c>
      <c r="E912" s="181" t="str">
        <f t="shared" si="30"/>
        <v/>
      </c>
    </row>
    <row r="913" spans="3:5">
      <c r="C913" s="181" t="s">
        <v>575</v>
      </c>
      <c r="D913" s="181" t="s">
        <v>575</v>
      </c>
      <c r="E913" s="181" t="str">
        <f t="shared" si="30"/>
        <v/>
      </c>
    </row>
    <row r="914" spans="3:5">
      <c r="C914" s="181" t="s">
        <v>575</v>
      </c>
      <c r="D914" s="181" t="s">
        <v>575</v>
      </c>
      <c r="E914" s="181" t="str">
        <f t="shared" si="30"/>
        <v/>
      </c>
    </row>
    <row r="915" spans="3:5">
      <c r="C915" s="181" t="s">
        <v>575</v>
      </c>
      <c r="D915" s="181" t="s">
        <v>575</v>
      </c>
      <c r="E915" s="181" t="str">
        <f t="shared" si="30"/>
        <v/>
      </c>
    </row>
    <row r="916" spans="3:5">
      <c r="C916" s="181" t="s">
        <v>575</v>
      </c>
      <c r="D916" s="181" t="s">
        <v>575</v>
      </c>
      <c r="E916" s="181" t="str">
        <f t="shared" si="30"/>
        <v/>
      </c>
    </row>
    <row r="917" spans="3:5">
      <c r="C917" s="181" t="s">
        <v>575</v>
      </c>
      <c r="D917" s="181" t="s">
        <v>575</v>
      </c>
      <c r="E917" s="181" t="str">
        <f t="shared" si="30"/>
        <v/>
      </c>
    </row>
    <row r="918" spans="3:5">
      <c r="C918" s="181" t="s">
        <v>575</v>
      </c>
      <c r="D918" s="181" t="s">
        <v>575</v>
      </c>
      <c r="E918" s="181" t="str">
        <f t="shared" si="30"/>
        <v/>
      </c>
    </row>
    <row r="919" spans="3:5">
      <c r="C919" s="181" t="s">
        <v>575</v>
      </c>
      <c r="D919" s="181" t="s">
        <v>575</v>
      </c>
      <c r="E919" s="181" t="str">
        <f t="shared" si="30"/>
        <v/>
      </c>
    </row>
    <row r="920" spans="3:5">
      <c r="C920" s="181" t="s">
        <v>575</v>
      </c>
      <c r="D920" s="181" t="s">
        <v>575</v>
      </c>
      <c r="E920" s="181" t="str">
        <f t="shared" si="30"/>
        <v/>
      </c>
    </row>
    <row r="921" spans="3:5">
      <c r="C921" s="181" t="s">
        <v>575</v>
      </c>
      <c r="D921" s="181" t="s">
        <v>575</v>
      </c>
      <c r="E921" s="181" t="str">
        <f t="shared" si="30"/>
        <v/>
      </c>
    </row>
    <row r="922" spans="3:5">
      <c r="C922" s="181" t="s">
        <v>575</v>
      </c>
      <c r="D922" s="181" t="s">
        <v>575</v>
      </c>
      <c r="E922" s="181" t="str">
        <f t="shared" si="30"/>
        <v/>
      </c>
    </row>
    <row r="923" spans="3:5">
      <c r="C923" s="181" t="s">
        <v>575</v>
      </c>
      <c r="D923" s="181" t="s">
        <v>575</v>
      </c>
      <c r="E923" s="181" t="str">
        <f t="shared" si="30"/>
        <v/>
      </c>
    </row>
    <row r="924" spans="3:5">
      <c r="C924" s="181" t="s">
        <v>575</v>
      </c>
      <c r="D924" s="181" t="s">
        <v>575</v>
      </c>
      <c r="E924" s="181" t="str">
        <f t="shared" si="30"/>
        <v/>
      </c>
    </row>
    <row r="925" spans="3:5">
      <c r="C925" s="181" t="s">
        <v>575</v>
      </c>
      <c r="D925" s="181" t="s">
        <v>575</v>
      </c>
      <c r="E925" s="181" t="str">
        <f t="shared" si="30"/>
        <v/>
      </c>
    </row>
    <row r="926" spans="3:5">
      <c r="C926" s="181" t="s">
        <v>575</v>
      </c>
      <c r="D926" s="181" t="s">
        <v>575</v>
      </c>
      <c r="E926" s="181" t="str">
        <f t="shared" si="30"/>
        <v/>
      </c>
    </row>
    <row r="927" spans="3:5">
      <c r="C927" s="181" t="s">
        <v>575</v>
      </c>
      <c r="D927" s="181" t="s">
        <v>575</v>
      </c>
      <c r="E927" s="181" t="str">
        <f t="shared" si="30"/>
        <v/>
      </c>
    </row>
    <row r="928" spans="3:5">
      <c r="C928" s="181" t="s">
        <v>575</v>
      </c>
      <c r="D928" s="181" t="s">
        <v>575</v>
      </c>
      <c r="E928" s="181" t="str">
        <f t="shared" si="30"/>
        <v/>
      </c>
    </row>
    <row r="929" spans="3:5">
      <c r="C929" s="181" t="s">
        <v>575</v>
      </c>
      <c r="D929" s="181" t="s">
        <v>575</v>
      </c>
      <c r="E929" s="181" t="str">
        <f t="shared" si="30"/>
        <v/>
      </c>
    </row>
    <row r="930" spans="3:5">
      <c r="C930" s="181" t="s">
        <v>575</v>
      </c>
      <c r="D930" s="181" t="s">
        <v>575</v>
      </c>
      <c r="E930" s="181" t="str">
        <f t="shared" si="30"/>
        <v/>
      </c>
    </row>
    <row r="931" spans="3:5">
      <c r="C931" s="181" t="s">
        <v>575</v>
      </c>
      <c r="D931" s="181" t="s">
        <v>575</v>
      </c>
      <c r="E931" s="181" t="str">
        <f t="shared" si="30"/>
        <v/>
      </c>
    </row>
    <row r="932" spans="3:5">
      <c r="C932" s="181" t="s">
        <v>575</v>
      </c>
      <c r="D932" s="181" t="s">
        <v>575</v>
      </c>
      <c r="E932" s="181" t="str">
        <f t="shared" si="30"/>
        <v/>
      </c>
    </row>
    <row r="933" spans="3:5">
      <c r="C933" s="181" t="s">
        <v>575</v>
      </c>
      <c r="D933" s="181" t="s">
        <v>575</v>
      </c>
      <c r="E933" s="181" t="str">
        <f t="shared" si="30"/>
        <v/>
      </c>
    </row>
    <row r="934" spans="3:5">
      <c r="C934" s="181" t="s">
        <v>575</v>
      </c>
      <c r="D934" s="181" t="s">
        <v>575</v>
      </c>
      <c r="E934" s="181" t="str">
        <f t="shared" si="30"/>
        <v/>
      </c>
    </row>
    <row r="935" spans="3:5">
      <c r="C935" s="181" t="s">
        <v>575</v>
      </c>
      <c r="D935" s="181" t="s">
        <v>575</v>
      </c>
      <c r="E935" s="181" t="str">
        <f t="shared" si="30"/>
        <v/>
      </c>
    </row>
    <row r="936" spans="3:5">
      <c r="C936" s="181" t="s">
        <v>575</v>
      </c>
      <c r="D936" s="181" t="s">
        <v>575</v>
      </c>
      <c r="E936" s="181" t="str">
        <f t="shared" si="30"/>
        <v/>
      </c>
    </row>
    <row r="937" spans="3:5">
      <c r="C937" s="181" t="s">
        <v>575</v>
      </c>
      <c r="D937" s="181" t="s">
        <v>575</v>
      </c>
      <c r="E937" s="181" t="str">
        <f t="shared" si="30"/>
        <v/>
      </c>
    </row>
    <row r="938" spans="3:5">
      <c r="C938" s="181" t="s">
        <v>575</v>
      </c>
      <c r="D938" s="181" t="s">
        <v>575</v>
      </c>
      <c r="E938" s="181" t="str">
        <f t="shared" si="30"/>
        <v/>
      </c>
    </row>
    <row r="939" spans="3:5">
      <c r="C939" s="181" t="s">
        <v>575</v>
      </c>
      <c r="D939" s="181" t="s">
        <v>575</v>
      </c>
      <c r="E939" s="181" t="str">
        <f t="shared" si="30"/>
        <v/>
      </c>
    </row>
    <row r="940" spans="3:5">
      <c r="C940" s="181" t="s">
        <v>575</v>
      </c>
      <c r="D940" s="181" t="s">
        <v>575</v>
      </c>
      <c r="E940" s="181" t="str">
        <f t="shared" si="30"/>
        <v/>
      </c>
    </row>
    <row r="941" spans="3:5">
      <c r="C941" s="181" t="s">
        <v>575</v>
      </c>
      <c r="D941" s="181" t="s">
        <v>575</v>
      </c>
      <c r="E941" s="181" t="str">
        <f t="shared" si="30"/>
        <v/>
      </c>
    </row>
    <row r="942" spans="3:5">
      <c r="C942" s="181" t="s">
        <v>575</v>
      </c>
      <c r="D942" s="181" t="s">
        <v>575</v>
      </c>
      <c r="E942" s="181" t="str">
        <f t="shared" si="30"/>
        <v/>
      </c>
    </row>
    <row r="943" spans="3:5">
      <c r="C943" s="181" t="s">
        <v>575</v>
      </c>
      <c r="D943" s="181" t="s">
        <v>575</v>
      </c>
      <c r="E943" s="181" t="str">
        <f t="shared" si="30"/>
        <v/>
      </c>
    </row>
    <row r="944" spans="3:5">
      <c r="C944" s="181" t="s">
        <v>575</v>
      </c>
      <c r="D944" s="181" t="s">
        <v>575</v>
      </c>
      <c r="E944" s="181" t="str">
        <f t="shared" si="30"/>
        <v/>
      </c>
    </row>
    <row r="945" spans="3:5">
      <c r="C945" s="181" t="s">
        <v>575</v>
      </c>
      <c r="D945" s="181" t="s">
        <v>575</v>
      </c>
      <c r="E945" s="181" t="str">
        <f t="shared" si="30"/>
        <v/>
      </c>
    </row>
    <row r="946" spans="3:5">
      <c r="C946" s="181" t="s">
        <v>575</v>
      </c>
      <c r="D946" s="181" t="s">
        <v>575</v>
      </c>
      <c r="E946" s="181" t="str">
        <f t="shared" si="30"/>
        <v/>
      </c>
    </row>
    <row r="947" spans="3:5">
      <c r="C947" s="181" t="s">
        <v>575</v>
      </c>
      <c r="D947" s="181" t="s">
        <v>575</v>
      </c>
      <c r="E947" s="181" t="str">
        <f t="shared" si="30"/>
        <v/>
      </c>
    </row>
    <row r="948" spans="3:5">
      <c r="C948" s="181" t="s">
        <v>575</v>
      </c>
      <c r="D948" s="181" t="s">
        <v>575</v>
      </c>
      <c r="E948" s="181" t="str">
        <f t="shared" si="30"/>
        <v/>
      </c>
    </row>
    <row r="949" spans="3:5">
      <c r="C949" s="181" t="s">
        <v>575</v>
      </c>
      <c r="D949" s="181" t="s">
        <v>575</v>
      </c>
      <c r="E949" s="181" t="str">
        <f t="shared" si="30"/>
        <v/>
      </c>
    </row>
    <row r="950" spans="3:5">
      <c r="C950" s="181" t="s">
        <v>575</v>
      </c>
      <c r="D950" s="181" t="s">
        <v>575</v>
      </c>
      <c r="E950" s="181" t="str">
        <f t="shared" si="30"/>
        <v/>
      </c>
    </row>
    <row r="951" spans="3:5">
      <c r="C951" s="181" t="s">
        <v>575</v>
      </c>
      <c r="D951" s="181" t="s">
        <v>575</v>
      </c>
      <c r="E951" s="181" t="str">
        <f t="shared" si="30"/>
        <v/>
      </c>
    </row>
    <row r="952" spans="3:5">
      <c r="C952" s="181" t="s">
        <v>575</v>
      </c>
      <c r="D952" s="181" t="s">
        <v>575</v>
      </c>
      <c r="E952" s="181" t="str">
        <f t="shared" si="30"/>
        <v/>
      </c>
    </row>
    <row r="953" spans="3:5">
      <c r="C953" s="181" t="s">
        <v>575</v>
      </c>
      <c r="D953" s="181" t="s">
        <v>575</v>
      </c>
      <c r="E953" s="181" t="str">
        <f t="shared" si="30"/>
        <v/>
      </c>
    </row>
    <row r="954" spans="3:5">
      <c r="C954" s="181" t="s">
        <v>575</v>
      </c>
      <c r="D954" s="181" t="s">
        <v>575</v>
      </c>
      <c r="E954" s="181" t="str">
        <f t="shared" si="30"/>
        <v/>
      </c>
    </row>
    <row r="955" spans="3:5">
      <c r="C955" s="181" t="s">
        <v>575</v>
      </c>
      <c r="D955" s="181" t="s">
        <v>575</v>
      </c>
      <c r="E955" s="181" t="str">
        <f t="shared" si="30"/>
        <v/>
      </c>
    </row>
    <row r="956" spans="3:5">
      <c r="C956" s="181" t="s">
        <v>575</v>
      </c>
      <c r="D956" s="181" t="s">
        <v>575</v>
      </c>
      <c r="E956" s="181" t="str">
        <f t="shared" si="30"/>
        <v/>
      </c>
    </row>
    <row r="957" spans="3:5">
      <c r="C957" s="181" t="s">
        <v>575</v>
      </c>
      <c r="D957" s="181" t="s">
        <v>575</v>
      </c>
      <c r="E957" s="181" t="str">
        <f t="shared" si="30"/>
        <v/>
      </c>
    </row>
    <row r="958" spans="3:5">
      <c r="C958" s="181" t="s">
        <v>575</v>
      </c>
      <c r="D958" s="181" t="s">
        <v>575</v>
      </c>
      <c r="E958" s="181" t="str">
        <f t="shared" si="30"/>
        <v/>
      </c>
    </row>
    <row r="959" spans="3:5">
      <c r="C959" s="181" t="s">
        <v>575</v>
      </c>
      <c r="D959" s="181" t="s">
        <v>575</v>
      </c>
      <c r="E959" s="181" t="str">
        <f t="shared" si="30"/>
        <v/>
      </c>
    </row>
    <row r="960" spans="3:5">
      <c r="C960" s="181" t="s">
        <v>575</v>
      </c>
      <c r="D960" s="181" t="s">
        <v>575</v>
      </c>
      <c r="E960" s="181" t="str">
        <f t="shared" si="30"/>
        <v/>
      </c>
    </row>
    <row r="961" spans="3:5">
      <c r="C961" s="181" t="s">
        <v>575</v>
      </c>
      <c r="D961" s="181" t="s">
        <v>575</v>
      </c>
      <c r="E961" s="181" t="str">
        <f t="shared" si="30"/>
        <v/>
      </c>
    </row>
    <row r="962" spans="3:5">
      <c r="C962" s="181" t="s">
        <v>575</v>
      </c>
      <c r="D962" s="181" t="s">
        <v>575</v>
      </c>
      <c r="E962" s="181" t="str">
        <f t="shared" si="30"/>
        <v/>
      </c>
    </row>
    <row r="963" spans="3:5">
      <c r="C963" s="181" t="s">
        <v>575</v>
      </c>
      <c r="D963" s="181" t="s">
        <v>575</v>
      </c>
      <c r="E963" s="181" t="str">
        <f t="shared" si="30"/>
        <v/>
      </c>
    </row>
    <row r="964" spans="3:5">
      <c r="C964" s="181" t="s">
        <v>575</v>
      </c>
      <c r="D964" s="181" t="s">
        <v>575</v>
      </c>
      <c r="E964" s="181" t="str">
        <f t="shared" ref="E964:E1027" si="31">IF(C964&lt;D964,C964,D964)</f>
        <v/>
      </c>
    </row>
    <row r="965" spans="3:5">
      <c r="C965" s="181" t="s">
        <v>575</v>
      </c>
      <c r="D965" s="181" t="s">
        <v>575</v>
      </c>
      <c r="E965" s="181" t="str">
        <f t="shared" si="31"/>
        <v/>
      </c>
    </row>
    <row r="966" spans="3:5">
      <c r="C966" s="181" t="s">
        <v>575</v>
      </c>
      <c r="D966" s="181" t="s">
        <v>575</v>
      </c>
      <c r="E966" s="181" t="str">
        <f t="shared" si="31"/>
        <v/>
      </c>
    </row>
    <row r="967" spans="3:5">
      <c r="C967" s="181" t="s">
        <v>575</v>
      </c>
      <c r="D967" s="181" t="s">
        <v>575</v>
      </c>
      <c r="E967" s="181" t="str">
        <f t="shared" si="31"/>
        <v/>
      </c>
    </row>
    <row r="968" spans="3:5">
      <c r="C968" s="181" t="s">
        <v>575</v>
      </c>
      <c r="D968" s="181" t="s">
        <v>575</v>
      </c>
      <c r="E968" s="181" t="str">
        <f t="shared" si="31"/>
        <v/>
      </c>
    </row>
    <row r="969" spans="3:5">
      <c r="C969" s="181" t="s">
        <v>575</v>
      </c>
      <c r="D969" s="181" t="s">
        <v>575</v>
      </c>
      <c r="E969" s="181" t="str">
        <f t="shared" si="31"/>
        <v/>
      </c>
    </row>
    <row r="970" spans="3:5">
      <c r="C970" s="181" t="s">
        <v>575</v>
      </c>
      <c r="D970" s="181" t="s">
        <v>575</v>
      </c>
      <c r="E970" s="181" t="str">
        <f t="shared" si="31"/>
        <v/>
      </c>
    </row>
    <row r="971" spans="3:5">
      <c r="C971" s="181" t="s">
        <v>575</v>
      </c>
      <c r="D971" s="181" t="s">
        <v>575</v>
      </c>
      <c r="E971" s="181" t="str">
        <f t="shared" si="31"/>
        <v/>
      </c>
    </row>
    <row r="972" spans="3:5">
      <c r="C972" s="181" t="s">
        <v>575</v>
      </c>
      <c r="D972" s="181" t="s">
        <v>575</v>
      </c>
      <c r="E972" s="181" t="str">
        <f t="shared" si="31"/>
        <v/>
      </c>
    </row>
    <row r="973" spans="3:5">
      <c r="C973" s="181" t="s">
        <v>575</v>
      </c>
      <c r="D973" s="181" t="s">
        <v>575</v>
      </c>
      <c r="E973" s="181" t="str">
        <f t="shared" si="31"/>
        <v/>
      </c>
    </row>
    <row r="974" spans="3:5">
      <c r="C974" s="181" t="s">
        <v>575</v>
      </c>
      <c r="D974" s="181" t="s">
        <v>575</v>
      </c>
      <c r="E974" s="181" t="str">
        <f t="shared" si="31"/>
        <v/>
      </c>
    </row>
    <row r="975" spans="3:5">
      <c r="C975" s="181" t="s">
        <v>575</v>
      </c>
      <c r="D975" s="181" t="s">
        <v>575</v>
      </c>
      <c r="E975" s="181" t="str">
        <f t="shared" si="31"/>
        <v/>
      </c>
    </row>
    <row r="976" spans="3:5">
      <c r="C976" s="181" t="s">
        <v>575</v>
      </c>
      <c r="D976" s="181" t="s">
        <v>575</v>
      </c>
      <c r="E976" s="181" t="str">
        <f t="shared" si="31"/>
        <v/>
      </c>
    </row>
    <row r="977" spans="3:5">
      <c r="C977" s="181" t="s">
        <v>575</v>
      </c>
      <c r="D977" s="181" t="s">
        <v>575</v>
      </c>
      <c r="E977" s="181" t="str">
        <f t="shared" si="31"/>
        <v/>
      </c>
    </row>
    <row r="978" spans="3:5">
      <c r="C978" s="181" t="s">
        <v>575</v>
      </c>
      <c r="D978" s="181" t="s">
        <v>575</v>
      </c>
      <c r="E978" s="181" t="str">
        <f t="shared" si="31"/>
        <v/>
      </c>
    </row>
    <row r="979" spans="3:5">
      <c r="C979" s="181" t="s">
        <v>575</v>
      </c>
      <c r="D979" s="181" t="s">
        <v>575</v>
      </c>
      <c r="E979" s="181" t="str">
        <f t="shared" si="31"/>
        <v/>
      </c>
    </row>
    <row r="980" spans="3:5">
      <c r="C980" s="181" t="s">
        <v>575</v>
      </c>
      <c r="D980" s="181" t="s">
        <v>575</v>
      </c>
      <c r="E980" s="181" t="str">
        <f t="shared" si="31"/>
        <v/>
      </c>
    </row>
    <row r="981" spans="3:5">
      <c r="C981" s="181" t="s">
        <v>575</v>
      </c>
      <c r="D981" s="181" t="s">
        <v>575</v>
      </c>
      <c r="E981" s="181" t="str">
        <f t="shared" si="31"/>
        <v/>
      </c>
    </row>
    <row r="982" spans="3:5">
      <c r="C982" s="181" t="s">
        <v>575</v>
      </c>
      <c r="D982" s="181" t="s">
        <v>575</v>
      </c>
      <c r="E982" s="181" t="str">
        <f t="shared" si="31"/>
        <v/>
      </c>
    </row>
    <row r="983" spans="3:5">
      <c r="C983" s="181" t="s">
        <v>575</v>
      </c>
      <c r="D983" s="181" t="s">
        <v>575</v>
      </c>
      <c r="E983" s="181" t="str">
        <f t="shared" si="31"/>
        <v/>
      </c>
    </row>
    <row r="984" spans="3:5">
      <c r="C984" s="181" t="s">
        <v>575</v>
      </c>
      <c r="D984" s="181" t="s">
        <v>575</v>
      </c>
      <c r="E984" s="181" t="str">
        <f t="shared" si="31"/>
        <v/>
      </c>
    </row>
    <row r="985" spans="3:5">
      <c r="C985" s="181" t="s">
        <v>575</v>
      </c>
      <c r="D985" s="181" t="s">
        <v>575</v>
      </c>
      <c r="E985" s="181" t="str">
        <f t="shared" si="31"/>
        <v/>
      </c>
    </row>
    <row r="986" spans="3:5">
      <c r="C986" s="181" t="s">
        <v>575</v>
      </c>
      <c r="D986" s="181" t="s">
        <v>575</v>
      </c>
      <c r="E986" s="181" t="str">
        <f t="shared" si="31"/>
        <v/>
      </c>
    </row>
    <row r="987" spans="3:5">
      <c r="C987" s="181" t="s">
        <v>575</v>
      </c>
      <c r="D987" s="181" t="s">
        <v>575</v>
      </c>
      <c r="E987" s="181" t="str">
        <f t="shared" si="31"/>
        <v/>
      </c>
    </row>
    <row r="988" spans="3:5">
      <c r="C988" s="181" t="s">
        <v>575</v>
      </c>
      <c r="D988" s="181" t="s">
        <v>575</v>
      </c>
      <c r="E988" s="181" t="str">
        <f t="shared" si="31"/>
        <v/>
      </c>
    </row>
    <row r="989" spans="3:5">
      <c r="C989" s="181" t="s">
        <v>575</v>
      </c>
      <c r="D989" s="181" t="s">
        <v>575</v>
      </c>
      <c r="E989" s="181" t="str">
        <f t="shared" si="31"/>
        <v/>
      </c>
    </row>
    <row r="990" spans="3:5">
      <c r="C990" s="181" t="s">
        <v>575</v>
      </c>
      <c r="D990" s="181" t="s">
        <v>575</v>
      </c>
      <c r="E990" s="181" t="str">
        <f t="shared" si="31"/>
        <v/>
      </c>
    </row>
    <row r="991" spans="3:5">
      <c r="C991" s="181" t="s">
        <v>575</v>
      </c>
      <c r="D991" s="181" t="s">
        <v>575</v>
      </c>
      <c r="E991" s="181" t="str">
        <f t="shared" si="31"/>
        <v/>
      </c>
    </row>
    <row r="992" spans="3:5">
      <c r="C992" s="181" t="s">
        <v>575</v>
      </c>
      <c r="D992" s="181" t="s">
        <v>575</v>
      </c>
      <c r="E992" s="181" t="str">
        <f t="shared" si="31"/>
        <v/>
      </c>
    </row>
    <row r="993" spans="3:5">
      <c r="C993" s="181" t="s">
        <v>575</v>
      </c>
      <c r="D993" s="181" t="s">
        <v>575</v>
      </c>
      <c r="E993" s="181" t="str">
        <f t="shared" si="31"/>
        <v/>
      </c>
    </row>
    <row r="994" spans="3:5">
      <c r="C994" s="181" t="s">
        <v>575</v>
      </c>
      <c r="D994" s="181" t="s">
        <v>575</v>
      </c>
      <c r="E994" s="181" t="str">
        <f t="shared" si="31"/>
        <v/>
      </c>
    </row>
    <row r="995" spans="3:5">
      <c r="C995" s="181" t="s">
        <v>575</v>
      </c>
      <c r="D995" s="181" t="s">
        <v>575</v>
      </c>
      <c r="E995" s="181" t="str">
        <f t="shared" si="31"/>
        <v/>
      </c>
    </row>
    <row r="996" spans="3:5">
      <c r="C996" s="181" t="s">
        <v>575</v>
      </c>
      <c r="D996" s="181" t="s">
        <v>575</v>
      </c>
      <c r="E996" s="181" t="str">
        <f t="shared" si="31"/>
        <v/>
      </c>
    </row>
    <row r="997" spans="3:5">
      <c r="C997" s="181" t="s">
        <v>575</v>
      </c>
      <c r="D997" s="181" t="s">
        <v>575</v>
      </c>
      <c r="E997" s="181" t="str">
        <f t="shared" si="31"/>
        <v/>
      </c>
    </row>
    <row r="998" spans="3:5">
      <c r="C998" s="181" t="s">
        <v>575</v>
      </c>
      <c r="D998" s="181" t="s">
        <v>575</v>
      </c>
      <c r="E998" s="181" t="str">
        <f t="shared" si="31"/>
        <v/>
      </c>
    </row>
    <row r="999" spans="3:5">
      <c r="C999" s="181" t="s">
        <v>575</v>
      </c>
      <c r="D999" s="181" t="s">
        <v>575</v>
      </c>
      <c r="E999" s="181" t="str">
        <f t="shared" si="31"/>
        <v/>
      </c>
    </row>
    <row r="1000" spans="3:5">
      <c r="C1000" s="181" t="s">
        <v>575</v>
      </c>
      <c r="D1000" s="181" t="s">
        <v>575</v>
      </c>
      <c r="E1000" s="181" t="str">
        <f t="shared" si="31"/>
        <v/>
      </c>
    </row>
    <row r="1001" spans="3:5">
      <c r="C1001" s="181" t="s">
        <v>575</v>
      </c>
      <c r="D1001" s="181" t="s">
        <v>575</v>
      </c>
      <c r="E1001" s="181" t="str">
        <f t="shared" si="31"/>
        <v/>
      </c>
    </row>
    <row r="1002" spans="3:5">
      <c r="C1002" s="181" t="s">
        <v>575</v>
      </c>
      <c r="D1002" s="181" t="s">
        <v>575</v>
      </c>
      <c r="E1002" s="181" t="str">
        <f t="shared" si="31"/>
        <v/>
      </c>
    </row>
    <row r="1003" spans="3:5">
      <c r="C1003" s="181" t="s">
        <v>575</v>
      </c>
      <c r="D1003" s="181" t="s">
        <v>575</v>
      </c>
      <c r="E1003" s="181" t="str">
        <f t="shared" si="31"/>
        <v/>
      </c>
    </row>
    <row r="1004" spans="3:5">
      <c r="C1004" s="181" t="s">
        <v>575</v>
      </c>
      <c r="D1004" s="181" t="s">
        <v>575</v>
      </c>
      <c r="E1004" s="181" t="str">
        <f t="shared" si="31"/>
        <v/>
      </c>
    </row>
    <row r="1005" spans="3:5">
      <c r="C1005" s="181" t="s">
        <v>575</v>
      </c>
      <c r="D1005" s="181" t="s">
        <v>575</v>
      </c>
      <c r="E1005" s="181" t="str">
        <f t="shared" si="31"/>
        <v/>
      </c>
    </row>
    <row r="1006" spans="3:5">
      <c r="C1006" s="181" t="s">
        <v>575</v>
      </c>
      <c r="D1006" s="181" t="s">
        <v>575</v>
      </c>
      <c r="E1006" s="181" t="str">
        <f t="shared" si="31"/>
        <v/>
      </c>
    </row>
    <row r="1007" spans="3:5">
      <c r="C1007" s="181" t="s">
        <v>575</v>
      </c>
      <c r="D1007" s="181" t="s">
        <v>575</v>
      </c>
      <c r="E1007" s="181" t="str">
        <f t="shared" si="31"/>
        <v/>
      </c>
    </row>
    <row r="1008" spans="3:5">
      <c r="C1008" s="181" t="s">
        <v>575</v>
      </c>
      <c r="D1008" s="181" t="s">
        <v>575</v>
      </c>
      <c r="E1008" s="181" t="str">
        <f t="shared" si="31"/>
        <v/>
      </c>
    </row>
    <row r="1009" spans="3:5">
      <c r="C1009" s="181" t="s">
        <v>575</v>
      </c>
      <c r="D1009" s="181" t="s">
        <v>575</v>
      </c>
      <c r="E1009" s="181" t="str">
        <f t="shared" si="31"/>
        <v/>
      </c>
    </row>
    <row r="1010" spans="3:5">
      <c r="C1010" s="181" t="s">
        <v>575</v>
      </c>
      <c r="D1010" s="181" t="s">
        <v>575</v>
      </c>
      <c r="E1010" s="181" t="str">
        <f t="shared" si="31"/>
        <v/>
      </c>
    </row>
    <row r="1011" spans="3:5">
      <c r="C1011" s="181" t="s">
        <v>575</v>
      </c>
      <c r="D1011" s="181" t="s">
        <v>575</v>
      </c>
      <c r="E1011" s="181" t="str">
        <f t="shared" si="31"/>
        <v/>
      </c>
    </row>
    <row r="1012" spans="3:5">
      <c r="C1012" s="181" t="s">
        <v>575</v>
      </c>
      <c r="D1012" s="181" t="s">
        <v>575</v>
      </c>
      <c r="E1012" s="181" t="str">
        <f t="shared" si="31"/>
        <v/>
      </c>
    </row>
    <row r="1013" spans="3:5">
      <c r="C1013" s="181" t="s">
        <v>575</v>
      </c>
      <c r="D1013" s="181" t="s">
        <v>575</v>
      </c>
      <c r="E1013" s="181" t="str">
        <f t="shared" si="31"/>
        <v/>
      </c>
    </row>
    <row r="1014" spans="3:5">
      <c r="C1014" s="181" t="s">
        <v>575</v>
      </c>
      <c r="D1014" s="181" t="s">
        <v>575</v>
      </c>
      <c r="E1014" s="181" t="str">
        <f t="shared" si="31"/>
        <v/>
      </c>
    </row>
    <row r="1015" spans="3:5">
      <c r="C1015" s="181" t="s">
        <v>575</v>
      </c>
      <c r="D1015" s="181" t="s">
        <v>575</v>
      </c>
      <c r="E1015" s="181" t="str">
        <f t="shared" si="31"/>
        <v/>
      </c>
    </row>
    <row r="1016" spans="3:5">
      <c r="C1016" s="181" t="s">
        <v>575</v>
      </c>
      <c r="D1016" s="181" t="s">
        <v>575</v>
      </c>
      <c r="E1016" s="181" t="str">
        <f t="shared" si="31"/>
        <v/>
      </c>
    </row>
    <row r="1017" spans="3:5">
      <c r="C1017" s="181" t="s">
        <v>575</v>
      </c>
      <c r="D1017" s="181" t="s">
        <v>575</v>
      </c>
      <c r="E1017" s="181" t="str">
        <f t="shared" si="31"/>
        <v/>
      </c>
    </row>
    <row r="1018" spans="3:5">
      <c r="C1018" s="181" t="s">
        <v>575</v>
      </c>
      <c r="D1018" s="181" t="s">
        <v>575</v>
      </c>
      <c r="E1018" s="181" t="str">
        <f t="shared" si="31"/>
        <v/>
      </c>
    </row>
    <row r="1019" spans="3:5">
      <c r="C1019" s="181" t="s">
        <v>575</v>
      </c>
      <c r="D1019" s="181" t="s">
        <v>575</v>
      </c>
      <c r="E1019" s="181" t="str">
        <f t="shared" si="31"/>
        <v/>
      </c>
    </row>
    <row r="1020" spans="3:5">
      <c r="C1020" s="181" t="s">
        <v>575</v>
      </c>
      <c r="D1020" s="181" t="s">
        <v>575</v>
      </c>
      <c r="E1020" s="181" t="str">
        <f t="shared" si="31"/>
        <v/>
      </c>
    </row>
    <row r="1021" spans="3:5">
      <c r="C1021" s="181" t="s">
        <v>575</v>
      </c>
      <c r="D1021" s="181" t="s">
        <v>575</v>
      </c>
      <c r="E1021" s="181" t="str">
        <f t="shared" si="31"/>
        <v/>
      </c>
    </row>
    <row r="1022" spans="3:5">
      <c r="C1022" s="181" t="s">
        <v>575</v>
      </c>
      <c r="D1022" s="181" t="s">
        <v>575</v>
      </c>
      <c r="E1022" s="181" t="str">
        <f t="shared" si="31"/>
        <v/>
      </c>
    </row>
    <row r="1023" spans="3:5">
      <c r="C1023" s="181" t="s">
        <v>575</v>
      </c>
      <c r="D1023" s="181" t="s">
        <v>575</v>
      </c>
      <c r="E1023" s="181" t="str">
        <f t="shared" si="31"/>
        <v/>
      </c>
    </row>
    <row r="1024" spans="3:5">
      <c r="C1024" s="181" t="s">
        <v>575</v>
      </c>
      <c r="D1024" s="181" t="s">
        <v>575</v>
      </c>
      <c r="E1024" s="181" t="str">
        <f t="shared" si="31"/>
        <v/>
      </c>
    </row>
    <row r="1025" spans="3:5">
      <c r="C1025" s="181" t="s">
        <v>575</v>
      </c>
      <c r="D1025" s="181" t="s">
        <v>575</v>
      </c>
      <c r="E1025" s="181" t="str">
        <f t="shared" si="31"/>
        <v/>
      </c>
    </row>
    <row r="1026" spans="3:5">
      <c r="C1026" s="181" t="s">
        <v>575</v>
      </c>
      <c r="D1026" s="181" t="s">
        <v>575</v>
      </c>
      <c r="E1026" s="181" t="str">
        <f t="shared" si="31"/>
        <v/>
      </c>
    </row>
    <row r="1027" spans="3:5">
      <c r="C1027" s="181" t="s">
        <v>575</v>
      </c>
      <c r="D1027" s="181" t="s">
        <v>575</v>
      </c>
      <c r="E1027" s="181" t="str">
        <f t="shared" si="31"/>
        <v/>
      </c>
    </row>
    <row r="1028" spans="3:5">
      <c r="C1028" s="181" t="s">
        <v>575</v>
      </c>
      <c r="D1028" s="181" t="s">
        <v>575</v>
      </c>
      <c r="E1028" s="181" t="str">
        <f t="shared" ref="E1028:E1091" si="32">IF(C1028&lt;D1028,C1028,D1028)</f>
        <v/>
      </c>
    </row>
    <row r="1029" spans="3:5">
      <c r="C1029" s="181" t="s">
        <v>575</v>
      </c>
      <c r="D1029" s="181" t="s">
        <v>575</v>
      </c>
      <c r="E1029" s="181" t="str">
        <f t="shared" si="32"/>
        <v/>
      </c>
    </row>
    <row r="1030" spans="3:5">
      <c r="C1030" s="181" t="s">
        <v>575</v>
      </c>
      <c r="D1030" s="181" t="s">
        <v>575</v>
      </c>
      <c r="E1030" s="181" t="str">
        <f t="shared" si="32"/>
        <v/>
      </c>
    </row>
    <row r="1031" spans="3:5">
      <c r="C1031" s="181" t="s">
        <v>575</v>
      </c>
      <c r="D1031" s="181" t="s">
        <v>575</v>
      </c>
      <c r="E1031" s="181" t="str">
        <f t="shared" si="32"/>
        <v/>
      </c>
    </row>
    <row r="1032" spans="3:5">
      <c r="C1032" s="181" t="s">
        <v>575</v>
      </c>
      <c r="D1032" s="181" t="s">
        <v>575</v>
      </c>
      <c r="E1032" s="181" t="str">
        <f t="shared" si="32"/>
        <v/>
      </c>
    </row>
    <row r="1033" spans="3:5">
      <c r="C1033" s="181" t="s">
        <v>575</v>
      </c>
      <c r="D1033" s="181" t="s">
        <v>575</v>
      </c>
      <c r="E1033" s="181" t="str">
        <f t="shared" si="32"/>
        <v/>
      </c>
    </row>
    <row r="1034" spans="3:5">
      <c r="C1034" s="181" t="s">
        <v>575</v>
      </c>
      <c r="D1034" s="181" t="s">
        <v>575</v>
      </c>
      <c r="E1034" s="181" t="str">
        <f t="shared" si="32"/>
        <v/>
      </c>
    </row>
    <row r="1035" spans="3:5">
      <c r="C1035" s="181" t="s">
        <v>575</v>
      </c>
      <c r="D1035" s="181" t="s">
        <v>575</v>
      </c>
      <c r="E1035" s="181" t="str">
        <f t="shared" si="32"/>
        <v/>
      </c>
    </row>
    <row r="1036" spans="3:5">
      <c r="C1036" s="181" t="s">
        <v>575</v>
      </c>
      <c r="D1036" s="181" t="s">
        <v>575</v>
      </c>
      <c r="E1036" s="181" t="str">
        <f t="shared" si="32"/>
        <v/>
      </c>
    </row>
    <row r="1037" spans="3:5">
      <c r="C1037" s="181" t="s">
        <v>575</v>
      </c>
      <c r="D1037" s="181" t="s">
        <v>575</v>
      </c>
      <c r="E1037" s="181" t="str">
        <f t="shared" si="32"/>
        <v/>
      </c>
    </row>
    <row r="1038" spans="3:5">
      <c r="C1038" s="181" t="s">
        <v>575</v>
      </c>
      <c r="D1038" s="181" t="s">
        <v>575</v>
      </c>
      <c r="E1038" s="181" t="str">
        <f t="shared" si="32"/>
        <v/>
      </c>
    </row>
    <row r="1039" spans="3:5">
      <c r="C1039" s="181" t="s">
        <v>575</v>
      </c>
      <c r="D1039" s="181" t="s">
        <v>575</v>
      </c>
      <c r="E1039" s="181" t="str">
        <f t="shared" si="32"/>
        <v/>
      </c>
    </row>
    <row r="1040" spans="3:5">
      <c r="C1040" s="181" t="s">
        <v>575</v>
      </c>
      <c r="D1040" s="181" t="s">
        <v>575</v>
      </c>
      <c r="E1040" s="181" t="str">
        <f t="shared" si="32"/>
        <v/>
      </c>
    </row>
    <row r="1041" spans="3:5">
      <c r="C1041" s="181" t="s">
        <v>575</v>
      </c>
      <c r="D1041" s="181" t="s">
        <v>575</v>
      </c>
      <c r="E1041" s="181" t="str">
        <f t="shared" si="32"/>
        <v/>
      </c>
    </row>
    <row r="1042" spans="3:5">
      <c r="C1042" s="181" t="s">
        <v>575</v>
      </c>
      <c r="D1042" s="181" t="s">
        <v>575</v>
      </c>
      <c r="E1042" s="181" t="str">
        <f t="shared" si="32"/>
        <v/>
      </c>
    </row>
    <row r="1043" spans="3:5">
      <c r="C1043" s="181" t="s">
        <v>575</v>
      </c>
      <c r="D1043" s="181" t="s">
        <v>575</v>
      </c>
      <c r="E1043" s="181" t="str">
        <f t="shared" si="32"/>
        <v/>
      </c>
    </row>
    <row r="1044" spans="3:5">
      <c r="C1044" s="181" t="s">
        <v>575</v>
      </c>
      <c r="D1044" s="181" t="s">
        <v>575</v>
      </c>
      <c r="E1044" s="181" t="str">
        <f t="shared" si="32"/>
        <v/>
      </c>
    </row>
    <row r="1045" spans="3:5">
      <c r="C1045" s="181" t="s">
        <v>575</v>
      </c>
      <c r="D1045" s="181" t="s">
        <v>575</v>
      </c>
      <c r="E1045" s="181" t="str">
        <f t="shared" si="32"/>
        <v/>
      </c>
    </row>
    <row r="1046" spans="3:5">
      <c r="C1046" s="181" t="s">
        <v>575</v>
      </c>
      <c r="D1046" s="181" t="s">
        <v>575</v>
      </c>
      <c r="E1046" s="181" t="str">
        <f t="shared" si="32"/>
        <v/>
      </c>
    </row>
    <row r="1047" spans="3:5">
      <c r="C1047" s="181" t="s">
        <v>575</v>
      </c>
      <c r="D1047" s="181" t="s">
        <v>575</v>
      </c>
      <c r="E1047" s="181" t="str">
        <f t="shared" si="32"/>
        <v/>
      </c>
    </row>
    <row r="1048" spans="3:5">
      <c r="C1048" s="181" t="s">
        <v>575</v>
      </c>
      <c r="D1048" s="181" t="s">
        <v>575</v>
      </c>
      <c r="E1048" s="181" t="str">
        <f t="shared" si="32"/>
        <v/>
      </c>
    </row>
    <row r="1049" spans="3:5">
      <c r="C1049" s="181" t="s">
        <v>575</v>
      </c>
      <c r="D1049" s="181" t="s">
        <v>575</v>
      </c>
      <c r="E1049" s="181" t="str">
        <f t="shared" si="32"/>
        <v/>
      </c>
    </row>
    <row r="1050" spans="3:5">
      <c r="C1050" s="181" t="s">
        <v>575</v>
      </c>
      <c r="D1050" s="181" t="s">
        <v>575</v>
      </c>
      <c r="E1050" s="181" t="str">
        <f t="shared" si="32"/>
        <v/>
      </c>
    </row>
    <row r="1051" spans="3:5">
      <c r="C1051" s="181" t="s">
        <v>575</v>
      </c>
      <c r="D1051" s="181" t="s">
        <v>575</v>
      </c>
      <c r="E1051" s="181" t="str">
        <f t="shared" si="32"/>
        <v/>
      </c>
    </row>
    <row r="1052" spans="3:5">
      <c r="C1052" s="181" t="s">
        <v>575</v>
      </c>
      <c r="D1052" s="181" t="s">
        <v>575</v>
      </c>
      <c r="E1052" s="181" t="str">
        <f t="shared" si="32"/>
        <v/>
      </c>
    </row>
    <row r="1053" spans="3:5">
      <c r="C1053" s="181" t="s">
        <v>575</v>
      </c>
      <c r="D1053" s="181" t="s">
        <v>575</v>
      </c>
      <c r="E1053" s="181" t="str">
        <f t="shared" si="32"/>
        <v/>
      </c>
    </row>
    <row r="1054" spans="3:5">
      <c r="C1054" s="181" t="s">
        <v>575</v>
      </c>
      <c r="D1054" s="181" t="s">
        <v>575</v>
      </c>
      <c r="E1054" s="181" t="str">
        <f t="shared" si="32"/>
        <v/>
      </c>
    </row>
    <row r="1055" spans="3:5">
      <c r="C1055" s="181" t="s">
        <v>575</v>
      </c>
      <c r="D1055" s="181" t="s">
        <v>575</v>
      </c>
      <c r="E1055" s="181" t="str">
        <f t="shared" si="32"/>
        <v/>
      </c>
    </row>
    <row r="1056" spans="3:5">
      <c r="C1056" s="181" t="s">
        <v>575</v>
      </c>
      <c r="D1056" s="181" t="s">
        <v>575</v>
      </c>
      <c r="E1056" s="181" t="str">
        <f t="shared" si="32"/>
        <v/>
      </c>
    </row>
    <row r="1057" spans="3:5">
      <c r="C1057" s="181" t="s">
        <v>575</v>
      </c>
      <c r="D1057" s="181" t="s">
        <v>575</v>
      </c>
      <c r="E1057" s="181" t="str">
        <f t="shared" si="32"/>
        <v/>
      </c>
    </row>
    <row r="1058" spans="3:5">
      <c r="C1058" s="181" t="s">
        <v>575</v>
      </c>
      <c r="D1058" s="181" t="s">
        <v>575</v>
      </c>
      <c r="E1058" s="181" t="str">
        <f t="shared" si="32"/>
        <v/>
      </c>
    </row>
    <row r="1059" spans="3:5">
      <c r="C1059" s="181" t="s">
        <v>575</v>
      </c>
      <c r="D1059" s="181" t="s">
        <v>575</v>
      </c>
      <c r="E1059" s="181" t="str">
        <f t="shared" si="32"/>
        <v/>
      </c>
    </row>
    <row r="1060" spans="3:5">
      <c r="C1060" s="181" t="s">
        <v>575</v>
      </c>
      <c r="D1060" s="181" t="s">
        <v>575</v>
      </c>
      <c r="E1060" s="181" t="str">
        <f t="shared" si="32"/>
        <v/>
      </c>
    </row>
    <row r="1061" spans="3:5">
      <c r="C1061" s="181" t="s">
        <v>575</v>
      </c>
      <c r="D1061" s="181" t="s">
        <v>575</v>
      </c>
      <c r="E1061" s="181" t="str">
        <f t="shared" si="32"/>
        <v/>
      </c>
    </row>
    <row r="1062" spans="3:5">
      <c r="C1062" s="181" t="s">
        <v>575</v>
      </c>
      <c r="D1062" s="181" t="s">
        <v>575</v>
      </c>
      <c r="E1062" s="181" t="str">
        <f t="shared" si="32"/>
        <v/>
      </c>
    </row>
    <row r="1063" spans="3:5">
      <c r="C1063" s="181" t="s">
        <v>575</v>
      </c>
      <c r="D1063" s="181" t="s">
        <v>575</v>
      </c>
      <c r="E1063" s="181" t="str">
        <f t="shared" si="32"/>
        <v/>
      </c>
    </row>
    <row r="1064" spans="3:5">
      <c r="C1064" s="181" t="s">
        <v>575</v>
      </c>
      <c r="D1064" s="181" t="s">
        <v>575</v>
      </c>
      <c r="E1064" s="181" t="str">
        <f t="shared" si="32"/>
        <v/>
      </c>
    </row>
    <row r="1065" spans="3:5">
      <c r="C1065" s="181" t="s">
        <v>575</v>
      </c>
      <c r="D1065" s="181" t="s">
        <v>575</v>
      </c>
      <c r="E1065" s="181" t="str">
        <f t="shared" si="32"/>
        <v/>
      </c>
    </row>
    <row r="1066" spans="3:5">
      <c r="C1066" s="181" t="s">
        <v>575</v>
      </c>
      <c r="D1066" s="181" t="s">
        <v>575</v>
      </c>
      <c r="E1066" s="181" t="str">
        <f t="shared" si="32"/>
        <v/>
      </c>
    </row>
    <row r="1067" spans="3:5">
      <c r="C1067" s="181" t="s">
        <v>575</v>
      </c>
      <c r="D1067" s="181" t="s">
        <v>575</v>
      </c>
      <c r="E1067" s="181" t="str">
        <f t="shared" si="32"/>
        <v/>
      </c>
    </row>
    <row r="1068" spans="3:5">
      <c r="C1068" s="181" t="s">
        <v>575</v>
      </c>
      <c r="D1068" s="181" t="s">
        <v>575</v>
      </c>
      <c r="E1068" s="181" t="str">
        <f t="shared" si="32"/>
        <v/>
      </c>
    </row>
    <row r="1069" spans="3:5">
      <c r="C1069" s="181" t="s">
        <v>575</v>
      </c>
      <c r="D1069" s="181" t="s">
        <v>575</v>
      </c>
      <c r="E1069" s="181" t="str">
        <f t="shared" si="32"/>
        <v/>
      </c>
    </row>
    <row r="1070" spans="3:5">
      <c r="C1070" s="181" t="s">
        <v>575</v>
      </c>
      <c r="D1070" s="181" t="s">
        <v>575</v>
      </c>
      <c r="E1070" s="181" t="str">
        <f t="shared" si="32"/>
        <v/>
      </c>
    </row>
    <row r="1071" spans="3:5">
      <c r="C1071" s="181" t="s">
        <v>575</v>
      </c>
      <c r="D1071" s="181" t="s">
        <v>575</v>
      </c>
      <c r="E1071" s="181" t="str">
        <f t="shared" si="32"/>
        <v/>
      </c>
    </row>
    <row r="1072" spans="3:5">
      <c r="C1072" s="181" t="s">
        <v>575</v>
      </c>
      <c r="D1072" s="181" t="s">
        <v>575</v>
      </c>
      <c r="E1072" s="181" t="str">
        <f t="shared" si="32"/>
        <v/>
      </c>
    </row>
    <row r="1073" spans="3:5">
      <c r="C1073" s="181" t="s">
        <v>575</v>
      </c>
      <c r="D1073" s="181" t="s">
        <v>575</v>
      </c>
      <c r="E1073" s="181" t="str">
        <f t="shared" si="32"/>
        <v/>
      </c>
    </row>
    <row r="1074" spans="3:5">
      <c r="C1074" s="181" t="s">
        <v>575</v>
      </c>
      <c r="D1074" s="181" t="s">
        <v>575</v>
      </c>
      <c r="E1074" s="181" t="str">
        <f t="shared" si="32"/>
        <v/>
      </c>
    </row>
    <row r="1075" spans="3:5">
      <c r="C1075" s="181" t="s">
        <v>575</v>
      </c>
      <c r="D1075" s="181" t="s">
        <v>575</v>
      </c>
      <c r="E1075" s="181" t="str">
        <f t="shared" si="32"/>
        <v/>
      </c>
    </row>
    <row r="1076" spans="3:5">
      <c r="C1076" s="181" t="s">
        <v>575</v>
      </c>
      <c r="D1076" s="181" t="s">
        <v>575</v>
      </c>
      <c r="E1076" s="181" t="str">
        <f t="shared" si="32"/>
        <v/>
      </c>
    </row>
    <row r="1077" spans="3:5">
      <c r="C1077" s="181" t="s">
        <v>575</v>
      </c>
      <c r="D1077" s="181" t="s">
        <v>575</v>
      </c>
      <c r="E1077" s="181" t="str">
        <f t="shared" si="32"/>
        <v/>
      </c>
    </row>
    <row r="1078" spans="3:5">
      <c r="C1078" s="181" t="s">
        <v>575</v>
      </c>
      <c r="D1078" s="181" t="s">
        <v>575</v>
      </c>
      <c r="E1078" s="181" t="str">
        <f t="shared" si="32"/>
        <v/>
      </c>
    </row>
    <row r="1079" spans="3:5">
      <c r="C1079" s="181" t="s">
        <v>575</v>
      </c>
      <c r="D1079" s="181" t="s">
        <v>575</v>
      </c>
      <c r="E1079" s="181" t="str">
        <f t="shared" si="32"/>
        <v/>
      </c>
    </row>
    <row r="1080" spans="3:5">
      <c r="C1080" s="181" t="s">
        <v>575</v>
      </c>
      <c r="D1080" s="181" t="s">
        <v>575</v>
      </c>
      <c r="E1080" s="181" t="str">
        <f t="shared" si="32"/>
        <v/>
      </c>
    </row>
    <row r="1081" spans="3:5">
      <c r="C1081" s="181" t="s">
        <v>575</v>
      </c>
      <c r="D1081" s="181" t="s">
        <v>575</v>
      </c>
      <c r="E1081" s="181" t="str">
        <f t="shared" si="32"/>
        <v/>
      </c>
    </row>
    <row r="1082" spans="3:5">
      <c r="C1082" s="181" t="s">
        <v>575</v>
      </c>
      <c r="D1082" s="181" t="s">
        <v>575</v>
      </c>
      <c r="E1082" s="181" t="str">
        <f t="shared" si="32"/>
        <v/>
      </c>
    </row>
    <row r="1083" spans="3:5">
      <c r="C1083" s="181" t="s">
        <v>575</v>
      </c>
      <c r="D1083" s="181" t="s">
        <v>575</v>
      </c>
      <c r="E1083" s="181" t="str">
        <f t="shared" si="32"/>
        <v/>
      </c>
    </row>
    <row r="1084" spans="3:5">
      <c r="C1084" s="181" t="s">
        <v>575</v>
      </c>
      <c r="D1084" s="181" t="s">
        <v>575</v>
      </c>
      <c r="E1084" s="181" t="str">
        <f t="shared" si="32"/>
        <v/>
      </c>
    </row>
    <row r="1085" spans="3:5">
      <c r="C1085" s="181" t="s">
        <v>575</v>
      </c>
      <c r="D1085" s="181" t="s">
        <v>575</v>
      </c>
      <c r="E1085" s="181" t="str">
        <f t="shared" si="32"/>
        <v/>
      </c>
    </row>
    <row r="1086" spans="3:5">
      <c r="C1086" s="181" t="s">
        <v>575</v>
      </c>
      <c r="D1086" s="181" t="s">
        <v>575</v>
      </c>
      <c r="E1086" s="181" t="str">
        <f t="shared" si="32"/>
        <v/>
      </c>
    </row>
    <row r="1087" spans="3:5">
      <c r="C1087" s="181" t="s">
        <v>575</v>
      </c>
      <c r="D1087" s="181" t="s">
        <v>575</v>
      </c>
      <c r="E1087" s="181" t="str">
        <f t="shared" si="32"/>
        <v/>
      </c>
    </row>
    <row r="1088" spans="3:5">
      <c r="C1088" s="181" t="s">
        <v>575</v>
      </c>
      <c r="D1088" s="181" t="s">
        <v>575</v>
      </c>
      <c r="E1088" s="181" t="str">
        <f t="shared" si="32"/>
        <v/>
      </c>
    </row>
    <row r="1089" spans="3:5">
      <c r="C1089" s="181" t="s">
        <v>575</v>
      </c>
      <c r="D1089" s="181" t="s">
        <v>575</v>
      </c>
      <c r="E1089" s="181" t="str">
        <f t="shared" si="32"/>
        <v/>
      </c>
    </row>
    <row r="1090" spans="3:5">
      <c r="C1090" s="181" t="s">
        <v>575</v>
      </c>
      <c r="D1090" s="181" t="s">
        <v>575</v>
      </c>
      <c r="E1090" s="181" t="str">
        <f t="shared" si="32"/>
        <v/>
      </c>
    </row>
    <row r="1091" spans="3:5">
      <c r="C1091" s="181" t="s">
        <v>575</v>
      </c>
      <c r="D1091" s="181" t="s">
        <v>575</v>
      </c>
      <c r="E1091" s="181" t="str">
        <f t="shared" si="32"/>
        <v/>
      </c>
    </row>
    <row r="1092" spans="3:5">
      <c r="C1092" s="181" t="s">
        <v>575</v>
      </c>
      <c r="D1092" s="181" t="s">
        <v>575</v>
      </c>
      <c r="E1092" s="181" t="str">
        <f t="shared" ref="E1092:E1155" si="33">IF(C1092&lt;D1092,C1092,D1092)</f>
        <v/>
      </c>
    </row>
    <row r="1093" spans="3:5">
      <c r="C1093" s="181" t="s">
        <v>575</v>
      </c>
      <c r="D1093" s="181" t="s">
        <v>575</v>
      </c>
      <c r="E1093" s="181" t="str">
        <f t="shared" si="33"/>
        <v/>
      </c>
    </row>
    <row r="1094" spans="3:5">
      <c r="C1094" s="181" t="s">
        <v>575</v>
      </c>
      <c r="D1094" s="181" t="s">
        <v>575</v>
      </c>
      <c r="E1094" s="181" t="str">
        <f t="shared" si="33"/>
        <v/>
      </c>
    </row>
    <row r="1095" spans="3:5">
      <c r="C1095" s="181" t="s">
        <v>575</v>
      </c>
      <c r="D1095" s="181" t="s">
        <v>575</v>
      </c>
      <c r="E1095" s="181" t="str">
        <f t="shared" si="33"/>
        <v/>
      </c>
    </row>
    <row r="1096" spans="3:5">
      <c r="C1096" s="181" t="s">
        <v>575</v>
      </c>
      <c r="D1096" s="181" t="s">
        <v>575</v>
      </c>
      <c r="E1096" s="181" t="str">
        <f t="shared" si="33"/>
        <v/>
      </c>
    </row>
    <row r="1097" spans="3:5">
      <c r="C1097" s="181" t="s">
        <v>575</v>
      </c>
      <c r="D1097" s="181" t="s">
        <v>575</v>
      </c>
      <c r="E1097" s="181" t="str">
        <f t="shared" si="33"/>
        <v/>
      </c>
    </row>
    <row r="1098" spans="3:5">
      <c r="C1098" s="181" t="s">
        <v>575</v>
      </c>
      <c r="D1098" s="181" t="s">
        <v>575</v>
      </c>
      <c r="E1098" s="181" t="str">
        <f t="shared" si="33"/>
        <v/>
      </c>
    </row>
    <row r="1099" spans="3:5">
      <c r="C1099" s="181" t="s">
        <v>575</v>
      </c>
      <c r="D1099" s="181" t="s">
        <v>575</v>
      </c>
      <c r="E1099" s="181" t="str">
        <f t="shared" si="33"/>
        <v/>
      </c>
    </row>
    <row r="1100" spans="3:5">
      <c r="C1100" s="181" t="s">
        <v>575</v>
      </c>
      <c r="D1100" s="181" t="s">
        <v>575</v>
      </c>
      <c r="E1100" s="181" t="str">
        <f t="shared" si="33"/>
        <v/>
      </c>
    </row>
    <row r="1101" spans="3:5">
      <c r="C1101" s="181" t="s">
        <v>575</v>
      </c>
      <c r="D1101" s="181" t="s">
        <v>575</v>
      </c>
      <c r="E1101" s="181" t="str">
        <f t="shared" si="33"/>
        <v/>
      </c>
    </row>
    <row r="1102" spans="3:5">
      <c r="C1102" s="181" t="s">
        <v>575</v>
      </c>
      <c r="D1102" s="181" t="s">
        <v>575</v>
      </c>
      <c r="E1102" s="181" t="str">
        <f t="shared" si="33"/>
        <v/>
      </c>
    </row>
    <row r="1103" spans="3:5">
      <c r="C1103" s="181" t="s">
        <v>575</v>
      </c>
      <c r="D1103" s="181" t="s">
        <v>575</v>
      </c>
      <c r="E1103" s="181" t="str">
        <f t="shared" si="33"/>
        <v/>
      </c>
    </row>
    <row r="1104" spans="3:5">
      <c r="C1104" s="181" t="s">
        <v>575</v>
      </c>
      <c r="D1104" s="181" t="s">
        <v>575</v>
      </c>
      <c r="E1104" s="181" t="str">
        <f t="shared" si="33"/>
        <v/>
      </c>
    </row>
    <row r="1105" spans="3:5">
      <c r="C1105" s="181" t="s">
        <v>575</v>
      </c>
      <c r="D1105" s="181" t="s">
        <v>575</v>
      </c>
      <c r="E1105" s="181" t="str">
        <f t="shared" si="33"/>
        <v/>
      </c>
    </row>
    <row r="1106" spans="3:5">
      <c r="C1106" s="181" t="s">
        <v>575</v>
      </c>
      <c r="D1106" s="181" t="s">
        <v>575</v>
      </c>
      <c r="E1106" s="181" t="str">
        <f t="shared" si="33"/>
        <v/>
      </c>
    </row>
    <row r="1107" spans="3:5">
      <c r="C1107" s="181" t="s">
        <v>575</v>
      </c>
      <c r="D1107" s="181" t="s">
        <v>575</v>
      </c>
      <c r="E1107" s="181" t="str">
        <f t="shared" si="33"/>
        <v/>
      </c>
    </row>
    <row r="1108" spans="3:5">
      <c r="C1108" s="181" t="s">
        <v>575</v>
      </c>
      <c r="D1108" s="181" t="s">
        <v>575</v>
      </c>
      <c r="E1108" s="181" t="str">
        <f t="shared" si="33"/>
        <v/>
      </c>
    </row>
    <row r="1109" spans="3:5">
      <c r="C1109" s="181" t="s">
        <v>575</v>
      </c>
      <c r="D1109" s="181" t="s">
        <v>575</v>
      </c>
      <c r="E1109" s="181" t="str">
        <f t="shared" si="33"/>
        <v/>
      </c>
    </row>
    <row r="1110" spans="3:5">
      <c r="C1110" s="181" t="s">
        <v>575</v>
      </c>
      <c r="D1110" s="181" t="s">
        <v>575</v>
      </c>
      <c r="E1110" s="181" t="str">
        <f t="shared" si="33"/>
        <v/>
      </c>
    </row>
    <row r="1111" spans="3:5">
      <c r="C1111" s="181" t="s">
        <v>575</v>
      </c>
      <c r="D1111" s="181" t="s">
        <v>575</v>
      </c>
      <c r="E1111" s="181" t="str">
        <f t="shared" si="33"/>
        <v/>
      </c>
    </row>
    <row r="1112" spans="3:5">
      <c r="C1112" s="181" t="s">
        <v>575</v>
      </c>
      <c r="D1112" s="181" t="s">
        <v>575</v>
      </c>
      <c r="E1112" s="181" t="str">
        <f t="shared" si="33"/>
        <v/>
      </c>
    </row>
    <row r="1113" spans="3:5">
      <c r="C1113" s="181" t="s">
        <v>575</v>
      </c>
      <c r="D1113" s="181" t="s">
        <v>575</v>
      </c>
      <c r="E1113" s="181" t="str">
        <f t="shared" si="33"/>
        <v/>
      </c>
    </row>
    <row r="1114" spans="3:5">
      <c r="C1114" s="181" t="s">
        <v>575</v>
      </c>
      <c r="D1114" s="181" t="s">
        <v>575</v>
      </c>
      <c r="E1114" s="181" t="str">
        <f t="shared" si="33"/>
        <v/>
      </c>
    </row>
    <row r="1115" spans="3:5">
      <c r="C1115" s="181" t="s">
        <v>575</v>
      </c>
      <c r="D1115" s="181" t="s">
        <v>575</v>
      </c>
      <c r="E1115" s="181" t="str">
        <f t="shared" si="33"/>
        <v/>
      </c>
    </row>
    <row r="1116" spans="3:5">
      <c r="C1116" s="181" t="s">
        <v>575</v>
      </c>
      <c r="D1116" s="181" t="s">
        <v>575</v>
      </c>
      <c r="E1116" s="181" t="str">
        <f t="shared" si="33"/>
        <v/>
      </c>
    </row>
    <row r="1117" spans="3:5">
      <c r="C1117" s="181" t="s">
        <v>575</v>
      </c>
      <c r="D1117" s="181" t="s">
        <v>575</v>
      </c>
      <c r="E1117" s="181" t="str">
        <f t="shared" si="33"/>
        <v/>
      </c>
    </row>
    <row r="1118" spans="3:5">
      <c r="C1118" s="181" t="s">
        <v>575</v>
      </c>
      <c r="D1118" s="181" t="s">
        <v>575</v>
      </c>
      <c r="E1118" s="181" t="str">
        <f t="shared" si="33"/>
        <v/>
      </c>
    </row>
    <row r="1119" spans="3:5">
      <c r="C1119" s="181" t="s">
        <v>575</v>
      </c>
      <c r="D1119" s="181" t="s">
        <v>575</v>
      </c>
      <c r="E1119" s="181" t="str">
        <f t="shared" si="33"/>
        <v/>
      </c>
    </row>
    <row r="1120" spans="3:5">
      <c r="C1120" s="181" t="s">
        <v>575</v>
      </c>
      <c r="D1120" s="181" t="s">
        <v>575</v>
      </c>
      <c r="E1120" s="181" t="str">
        <f t="shared" si="33"/>
        <v/>
      </c>
    </row>
    <row r="1121" spans="3:5">
      <c r="C1121" s="181" t="s">
        <v>575</v>
      </c>
      <c r="D1121" s="181" t="s">
        <v>575</v>
      </c>
      <c r="E1121" s="181" t="str">
        <f t="shared" si="33"/>
        <v/>
      </c>
    </row>
    <row r="1122" spans="3:5">
      <c r="C1122" s="181" t="s">
        <v>575</v>
      </c>
      <c r="D1122" s="181" t="s">
        <v>575</v>
      </c>
      <c r="E1122" s="181" t="str">
        <f t="shared" si="33"/>
        <v/>
      </c>
    </row>
    <row r="1123" spans="3:5">
      <c r="C1123" s="181" t="s">
        <v>575</v>
      </c>
      <c r="D1123" s="181" t="s">
        <v>575</v>
      </c>
      <c r="E1123" s="181" t="str">
        <f t="shared" si="33"/>
        <v/>
      </c>
    </row>
    <row r="1124" spans="3:5">
      <c r="C1124" s="181" t="s">
        <v>575</v>
      </c>
      <c r="D1124" s="181" t="s">
        <v>575</v>
      </c>
      <c r="E1124" s="181" t="str">
        <f t="shared" si="33"/>
        <v/>
      </c>
    </row>
    <row r="1125" spans="3:5">
      <c r="C1125" s="181" t="s">
        <v>575</v>
      </c>
      <c r="D1125" s="181" t="s">
        <v>575</v>
      </c>
      <c r="E1125" s="181" t="str">
        <f t="shared" si="33"/>
        <v/>
      </c>
    </row>
    <row r="1126" spans="3:5">
      <c r="C1126" s="181" t="s">
        <v>575</v>
      </c>
      <c r="D1126" s="181" t="s">
        <v>575</v>
      </c>
      <c r="E1126" s="181" t="str">
        <f t="shared" si="33"/>
        <v/>
      </c>
    </row>
    <row r="1127" spans="3:5">
      <c r="C1127" s="181" t="s">
        <v>575</v>
      </c>
      <c r="D1127" s="181" t="s">
        <v>575</v>
      </c>
      <c r="E1127" s="181" t="str">
        <f t="shared" si="33"/>
        <v/>
      </c>
    </row>
    <row r="1128" spans="3:5">
      <c r="C1128" s="181" t="s">
        <v>575</v>
      </c>
      <c r="D1128" s="181" t="s">
        <v>575</v>
      </c>
      <c r="E1128" s="181" t="str">
        <f t="shared" si="33"/>
        <v/>
      </c>
    </row>
    <row r="1129" spans="3:5">
      <c r="C1129" s="181" t="s">
        <v>575</v>
      </c>
      <c r="D1129" s="181" t="s">
        <v>575</v>
      </c>
      <c r="E1129" s="181" t="str">
        <f t="shared" si="33"/>
        <v/>
      </c>
    </row>
    <row r="1130" spans="3:5">
      <c r="C1130" s="181" t="s">
        <v>575</v>
      </c>
      <c r="D1130" s="181" t="s">
        <v>575</v>
      </c>
      <c r="E1130" s="181" t="str">
        <f t="shared" si="33"/>
        <v/>
      </c>
    </row>
    <row r="1131" spans="3:5">
      <c r="C1131" s="181" t="s">
        <v>575</v>
      </c>
      <c r="D1131" s="181" t="s">
        <v>575</v>
      </c>
      <c r="E1131" s="181" t="str">
        <f t="shared" si="33"/>
        <v/>
      </c>
    </row>
    <row r="1132" spans="3:5">
      <c r="C1132" s="181" t="s">
        <v>575</v>
      </c>
      <c r="D1132" s="181" t="s">
        <v>575</v>
      </c>
      <c r="E1132" s="181" t="str">
        <f t="shared" si="33"/>
        <v/>
      </c>
    </row>
    <row r="1133" spans="3:5">
      <c r="C1133" s="181" t="s">
        <v>575</v>
      </c>
      <c r="D1133" s="181" t="s">
        <v>575</v>
      </c>
      <c r="E1133" s="181" t="str">
        <f t="shared" si="33"/>
        <v/>
      </c>
    </row>
    <row r="1134" spans="3:5">
      <c r="C1134" s="181" t="s">
        <v>575</v>
      </c>
      <c r="D1134" s="181" t="s">
        <v>575</v>
      </c>
      <c r="E1134" s="181" t="str">
        <f t="shared" si="33"/>
        <v/>
      </c>
    </row>
    <row r="1135" spans="3:5">
      <c r="C1135" s="181" t="s">
        <v>575</v>
      </c>
      <c r="D1135" s="181" t="s">
        <v>575</v>
      </c>
      <c r="E1135" s="181" t="str">
        <f t="shared" si="33"/>
        <v/>
      </c>
    </row>
    <row r="1136" spans="3:5">
      <c r="C1136" s="181" t="s">
        <v>575</v>
      </c>
      <c r="D1136" s="181" t="s">
        <v>575</v>
      </c>
      <c r="E1136" s="181" t="str">
        <f t="shared" si="33"/>
        <v/>
      </c>
    </row>
    <row r="1137" spans="3:5">
      <c r="C1137" s="181" t="s">
        <v>575</v>
      </c>
      <c r="D1137" s="181" t="s">
        <v>575</v>
      </c>
      <c r="E1137" s="181" t="str">
        <f t="shared" si="33"/>
        <v/>
      </c>
    </row>
    <row r="1138" spans="3:5">
      <c r="C1138" s="181" t="s">
        <v>575</v>
      </c>
      <c r="D1138" s="181" t="s">
        <v>575</v>
      </c>
      <c r="E1138" s="181" t="str">
        <f t="shared" si="33"/>
        <v/>
      </c>
    </row>
    <row r="1139" spans="3:5">
      <c r="C1139" s="181" t="s">
        <v>575</v>
      </c>
      <c r="D1139" s="181" t="s">
        <v>575</v>
      </c>
      <c r="E1139" s="181" t="str">
        <f t="shared" si="33"/>
        <v/>
      </c>
    </row>
    <row r="1140" spans="3:5">
      <c r="C1140" s="181" t="s">
        <v>575</v>
      </c>
      <c r="D1140" s="181" t="s">
        <v>575</v>
      </c>
      <c r="E1140" s="181" t="str">
        <f t="shared" si="33"/>
        <v/>
      </c>
    </row>
    <row r="1141" spans="3:5">
      <c r="C1141" s="181" t="s">
        <v>575</v>
      </c>
      <c r="D1141" s="181" t="s">
        <v>575</v>
      </c>
      <c r="E1141" s="181" t="str">
        <f t="shared" si="33"/>
        <v/>
      </c>
    </row>
    <row r="1142" spans="3:5">
      <c r="C1142" s="181" t="s">
        <v>575</v>
      </c>
      <c r="D1142" s="181" t="s">
        <v>575</v>
      </c>
      <c r="E1142" s="181" t="str">
        <f t="shared" si="33"/>
        <v/>
      </c>
    </row>
    <row r="1143" spans="3:5">
      <c r="C1143" s="181" t="s">
        <v>575</v>
      </c>
      <c r="D1143" s="181" t="s">
        <v>575</v>
      </c>
      <c r="E1143" s="181" t="str">
        <f t="shared" si="33"/>
        <v/>
      </c>
    </row>
    <row r="1144" spans="3:5">
      <c r="C1144" s="181" t="s">
        <v>575</v>
      </c>
      <c r="D1144" s="181" t="s">
        <v>575</v>
      </c>
      <c r="E1144" s="181" t="str">
        <f t="shared" si="33"/>
        <v/>
      </c>
    </row>
    <row r="1145" spans="3:5">
      <c r="C1145" s="181" t="s">
        <v>575</v>
      </c>
      <c r="D1145" s="181" t="s">
        <v>575</v>
      </c>
      <c r="E1145" s="181" t="str">
        <f t="shared" si="33"/>
        <v/>
      </c>
    </row>
    <row r="1146" spans="3:5">
      <c r="C1146" s="181" t="s">
        <v>575</v>
      </c>
      <c r="D1146" s="181" t="s">
        <v>575</v>
      </c>
      <c r="E1146" s="181" t="str">
        <f t="shared" si="33"/>
        <v/>
      </c>
    </row>
    <row r="1147" spans="3:5">
      <c r="C1147" s="181" t="s">
        <v>575</v>
      </c>
      <c r="D1147" s="181" t="s">
        <v>575</v>
      </c>
      <c r="E1147" s="181" t="str">
        <f t="shared" si="33"/>
        <v/>
      </c>
    </row>
    <row r="1148" spans="3:5">
      <c r="C1148" s="181" t="s">
        <v>575</v>
      </c>
      <c r="D1148" s="181" t="s">
        <v>575</v>
      </c>
      <c r="E1148" s="181" t="str">
        <f t="shared" si="33"/>
        <v/>
      </c>
    </row>
    <row r="1149" spans="3:5">
      <c r="C1149" s="181" t="s">
        <v>575</v>
      </c>
      <c r="D1149" s="181" t="s">
        <v>575</v>
      </c>
      <c r="E1149" s="181" t="str">
        <f t="shared" si="33"/>
        <v/>
      </c>
    </row>
    <row r="1150" spans="3:5">
      <c r="C1150" s="181" t="s">
        <v>575</v>
      </c>
      <c r="D1150" s="181" t="s">
        <v>575</v>
      </c>
      <c r="E1150" s="181" t="str">
        <f t="shared" si="33"/>
        <v/>
      </c>
    </row>
    <row r="1151" spans="3:5">
      <c r="C1151" s="181" t="s">
        <v>575</v>
      </c>
      <c r="D1151" s="181" t="s">
        <v>575</v>
      </c>
      <c r="E1151" s="181" t="str">
        <f t="shared" si="33"/>
        <v/>
      </c>
    </row>
    <row r="1152" spans="3:5">
      <c r="C1152" s="181" t="s">
        <v>575</v>
      </c>
      <c r="D1152" s="181" t="s">
        <v>575</v>
      </c>
      <c r="E1152" s="181" t="str">
        <f t="shared" si="33"/>
        <v/>
      </c>
    </row>
    <row r="1153" spans="3:5">
      <c r="C1153" s="181" t="s">
        <v>575</v>
      </c>
      <c r="D1153" s="181" t="s">
        <v>575</v>
      </c>
      <c r="E1153" s="181" t="str">
        <f t="shared" si="33"/>
        <v/>
      </c>
    </row>
    <row r="1154" spans="3:5">
      <c r="C1154" s="181" t="s">
        <v>575</v>
      </c>
      <c r="D1154" s="181" t="s">
        <v>575</v>
      </c>
      <c r="E1154" s="181" t="str">
        <f t="shared" si="33"/>
        <v/>
      </c>
    </row>
    <row r="1155" spans="3:5">
      <c r="C1155" s="181" t="s">
        <v>575</v>
      </c>
      <c r="D1155" s="181" t="s">
        <v>575</v>
      </c>
      <c r="E1155" s="181" t="str">
        <f t="shared" si="33"/>
        <v/>
      </c>
    </row>
    <row r="1156" spans="3:5">
      <c r="C1156" s="181" t="s">
        <v>575</v>
      </c>
      <c r="D1156" s="181" t="s">
        <v>575</v>
      </c>
      <c r="E1156" s="181" t="str">
        <f t="shared" ref="E1156:E1209" si="34">IF(C1156&lt;D1156,C1156,D1156)</f>
        <v/>
      </c>
    </row>
    <row r="1157" spans="3:5">
      <c r="C1157" s="181" t="s">
        <v>575</v>
      </c>
      <c r="D1157" s="181" t="s">
        <v>575</v>
      </c>
      <c r="E1157" s="181" t="str">
        <f t="shared" si="34"/>
        <v/>
      </c>
    </row>
    <row r="1158" spans="3:5">
      <c r="C1158" s="181" t="s">
        <v>575</v>
      </c>
      <c r="D1158" s="181" t="s">
        <v>575</v>
      </c>
      <c r="E1158" s="181" t="str">
        <f t="shared" si="34"/>
        <v/>
      </c>
    </row>
    <row r="1159" spans="3:5">
      <c r="C1159" s="181" t="s">
        <v>575</v>
      </c>
      <c r="D1159" s="181" t="s">
        <v>575</v>
      </c>
      <c r="E1159" s="181" t="str">
        <f t="shared" si="34"/>
        <v/>
      </c>
    </row>
    <row r="1160" spans="3:5">
      <c r="C1160" s="181" t="s">
        <v>575</v>
      </c>
      <c r="D1160" s="181" t="s">
        <v>575</v>
      </c>
      <c r="E1160" s="181" t="str">
        <f t="shared" si="34"/>
        <v/>
      </c>
    </row>
    <row r="1161" spans="3:5">
      <c r="C1161" s="181" t="s">
        <v>575</v>
      </c>
      <c r="D1161" s="181" t="s">
        <v>575</v>
      </c>
      <c r="E1161" s="181" t="str">
        <f t="shared" si="34"/>
        <v/>
      </c>
    </row>
    <row r="1162" spans="3:5">
      <c r="C1162" s="181" t="s">
        <v>575</v>
      </c>
      <c r="D1162" s="181" t="s">
        <v>575</v>
      </c>
      <c r="E1162" s="181" t="str">
        <f t="shared" si="34"/>
        <v/>
      </c>
    </row>
    <row r="1163" spans="3:5">
      <c r="C1163" s="181" t="s">
        <v>575</v>
      </c>
      <c r="D1163" s="181" t="s">
        <v>575</v>
      </c>
      <c r="E1163" s="181" t="str">
        <f t="shared" si="34"/>
        <v/>
      </c>
    </row>
    <row r="1164" spans="3:5">
      <c r="C1164" s="181" t="s">
        <v>575</v>
      </c>
      <c r="D1164" s="181" t="s">
        <v>575</v>
      </c>
      <c r="E1164" s="181" t="str">
        <f t="shared" si="34"/>
        <v/>
      </c>
    </row>
    <row r="1165" spans="3:5">
      <c r="C1165" s="181" t="s">
        <v>575</v>
      </c>
      <c r="D1165" s="181" t="s">
        <v>575</v>
      </c>
      <c r="E1165" s="181" t="str">
        <f t="shared" si="34"/>
        <v/>
      </c>
    </row>
    <row r="1166" spans="3:5">
      <c r="C1166" s="181" t="s">
        <v>575</v>
      </c>
      <c r="D1166" s="181" t="s">
        <v>575</v>
      </c>
      <c r="E1166" s="181" t="str">
        <f t="shared" si="34"/>
        <v/>
      </c>
    </row>
    <row r="1167" spans="3:5">
      <c r="C1167" s="181" t="s">
        <v>575</v>
      </c>
      <c r="D1167" s="181" t="s">
        <v>575</v>
      </c>
      <c r="E1167" s="181" t="str">
        <f t="shared" si="34"/>
        <v/>
      </c>
    </row>
    <row r="1168" spans="3:5">
      <c r="C1168" s="181" t="s">
        <v>575</v>
      </c>
      <c r="D1168" s="181" t="s">
        <v>575</v>
      </c>
      <c r="E1168" s="181" t="str">
        <f t="shared" si="34"/>
        <v/>
      </c>
    </row>
    <row r="1169" spans="3:5">
      <c r="C1169" s="181" t="s">
        <v>575</v>
      </c>
      <c r="D1169" s="181" t="s">
        <v>575</v>
      </c>
      <c r="E1169" s="181" t="str">
        <f t="shared" si="34"/>
        <v/>
      </c>
    </row>
    <row r="1170" spans="3:5">
      <c r="C1170" s="181" t="s">
        <v>575</v>
      </c>
      <c r="D1170" s="181" t="s">
        <v>575</v>
      </c>
      <c r="E1170" s="181" t="str">
        <f t="shared" si="34"/>
        <v/>
      </c>
    </row>
    <row r="1171" spans="3:5">
      <c r="C1171" s="181" t="s">
        <v>575</v>
      </c>
      <c r="D1171" s="181" t="s">
        <v>575</v>
      </c>
      <c r="E1171" s="181" t="str">
        <f t="shared" si="34"/>
        <v/>
      </c>
    </row>
    <row r="1172" spans="3:5">
      <c r="C1172" s="181" t="s">
        <v>575</v>
      </c>
      <c r="D1172" s="181" t="s">
        <v>575</v>
      </c>
      <c r="E1172" s="181" t="str">
        <f t="shared" si="34"/>
        <v/>
      </c>
    </row>
    <row r="1173" spans="3:5">
      <c r="C1173" s="181" t="s">
        <v>575</v>
      </c>
      <c r="D1173" s="181" t="s">
        <v>575</v>
      </c>
      <c r="E1173" s="181" t="str">
        <f t="shared" si="34"/>
        <v/>
      </c>
    </row>
    <row r="1174" spans="3:5">
      <c r="C1174" s="181" t="s">
        <v>575</v>
      </c>
      <c r="D1174" s="181" t="s">
        <v>575</v>
      </c>
      <c r="E1174" s="181" t="str">
        <f t="shared" si="34"/>
        <v/>
      </c>
    </row>
    <row r="1175" spans="3:5">
      <c r="C1175" s="181" t="s">
        <v>575</v>
      </c>
      <c r="D1175" s="181" t="s">
        <v>575</v>
      </c>
      <c r="E1175" s="181" t="str">
        <f t="shared" si="34"/>
        <v/>
      </c>
    </row>
    <row r="1176" spans="3:5">
      <c r="C1176" s="181" t="s">
        <v>575</v>
      </c>
      <c r="D1176" s="181" t="s">
        <v>575</v>
      </c>
      <c r="E1176" s="181" t="str">
        <f t="shared" si="34"/>
        <v/>
      </c>
    </row>
    <row r="1177" spans="3:5">
      <c r="C1177" s="181" t="s">
        <v>575</v>
      </c>
      <c r="D1177" s="181" t="s">
        <v>575</v>
      </c>
      <c r="E1177" s="181" t="str">
        <f t="shared" si="34"/>
        <v/>
      </c>
    </row>
    <row r="1178" spans="3:5">
      <c r="C1178" s="181" t="s">
        <v>575</v>
      </c>
      <c r="D1178" s="181" t="s">
        <v>575</v>
      </c>
      <c r="E1178" s="181" t="str">
        <f t="shared" si="34"/>
        <v/>
      </c>
    </row>
    <row r="1179" spans="3:5">
      <c r="C1179" s="181" t="s">
        <v>575</v>
      </c>
      <c r="D1179" s="181" t="s">
        <v>575</v>
      </c>
      <c r="E1179" s="181" t="str">
        <f t="shared" si="34"/>
        <v/>
      </c>
    </row>
    <row r="1180" spans="3:5">
      <c r="C1180" s="181" t="s">
        <v>575</v>
      </c>
      <c r="D1180" s="181" t="s">
        <v>575</v>
      </c>
      <c r="E1180" s="181" t="str">
        <f t="shared" si="34"/>
        <v/>
      </c>
    </row>
    <row r="1181" spans="3:5">
      <c r="C1181" s="181" t="s">
        <v>575</v>
      </c>
      <c r="D1181" s="181" t="s">
        <v>575</v>
      </c>
      <c r="E1181" s="181" t="str">
        <f t="shared" si="34"/>
        <v/>
      </c>
    </row>
    <row r="1182" spans="3:5">
      <c r="C1182" s="181" t="s">
        <v>575</v>
      </c>
      <c r="D1182" s="181" t="s">
        <v>575</v>
      </c>
      <c r="E1182" s="181" t="str">
        <f t="shared" si="34"/>
        <v/>
      </c>
    </row>
    <row r="1183" spans="3:5">
      <c r="C1183" s="181" t="s">
        <v>575</v>
      </c>
      <c r="D1183" s="181" t="s">
        <v>575</v>
      </c>
      <c r="E1183" s="181" t="str">
        <f t="shared" si="34"/>
        <v/>
      </c>
    </row>
    <row r="1184" spans="3:5">
      <c r="C1184" s="181" t="s">
        <v>575</v>
      </c>
      <c r="D1184" s="181" t="s">
        <v>575</v>
      </c>
      <c r="E1184" s="181" t="str">
        <f t="shared" si="34"/>
        <v/>
      </c>
    </row>
    <row r="1185" spans="3:5">
      <c r="C1185" s="181" t="s">
        <v>575</v>
      </c>
      <c r="D1185" s="181" t="s">
        <v>575</v>
      </c>
      <c r="E1185" s="181" t="str">
        <f t="shared" si="34"/>
        <v/>
      </c>
    </row>
    <row r="1186" spans="3:5">
      <c r="C1186" s="181" t="s">
        <v>575</v>
      </c>
      <c r="D1186" s="181" t="s">
        <v>575</v>
      </c>
      <c r="E1186" s="181" t="str">
        <f t="shared" si="34"/>
        <v/>
      </c>
    </row>
    <row r="1187" spans="3:5">
      <c r="C1187" s="181" t="s">
        <v>575</v>
      </c>
      <c r="D1187" s="181" t="s">
        <v>575</v>
      </c>
      <c r="E1187" s="181" t="str">
        <f t="shared" si="34"/>
        <v/>
      </c>
    </row>
    <row r="1188" spans="3:5">
      <c r="C1188" s="181" t="s">
        <v>575</v>
      </c>
      <c r="D1188" s="181" t="s">
        <v>575</v>
      </c>
      <c r="E1188" s="181" t="str">
        <f t="shared" si="34"/>
        <v/>
      </c>
    </row>
    <row r="1189" spans="3:5">
      <c r="C1189" s="181" t="s">
        <v>575</v>
      </c>
      <c r="D1189" s="181" t="s">
        <v>575</v>
      </c>
      <c r="E1189" s="181" t="str">
        <f t="shared" si="34"/>
        <v/>
      </c>
    </row>
    <row r="1190" spans="3:5">
      <c r="C1190" s="181" t="s">
        <v>575</v>
      </c>
      <c r="D1190" s="181" t="s">
        <v>575</v>
      </c>
      <c r="E1190" s="181" t="str">
        <f t="shared" si="34"/>
        <v/>
      </c>
    </row>
    <row r="1191" spans="3:5">
      <c r="C1191" s="181" t="s">
        <v>575</v>
      </c>
      <c r="D1191" s="181" t="s">
        <v>575</v>
      </c>
      <c r="E1191" s="181" t="str">
        <f t="shared" si="34"/>
        <v/>
      </c>
    </row>
    <row r="1192" spans="3:5">
      <c r="C1192" s="181" t="s">
        <v>575</v>
      </c>
      <c r="D1192" s="181" t="s">
        <v>575</v>
      </c>
      <c r="E1192" s="181" t="str">
        <f t="shared" si="34"/>
        <v/>
      </c>
    </row>
    <row r="1193" spans="3:5">
      <c r="C1193" s="181" t="s">
        <v>575</v>
      </c>
      <c r="D1193" s="181" t="s">
        <v>575</v>
      </c>
      <c r="E1193" s="181" t="str">
        <f t="shared" si="34"/>
        <v/>
      </c>
    </row>
    <row r="1194" spans="3:5">
      <c r="C1194" s="181" t="s">
        <v>575</v>
      </c>
      <c r="D1194" s="181" t="s">
        <v>575</v>
      </c>
      <c r="E1194" s="181" t="str">
        <f t="shared" si="34"/>
        <v/>
      </c>
    </row>
    <row r="1195" spans="3:5">
      <c r="C1195" s="181" t="s">
        <v>575</v>
      </c>
      <c r="D1195" s="181" t="s">
        <v>575</v>
      </c>
      <c r="E1195" s="181" t="str">
        <f t="shared" si="34"/>
        <v/>
      </c>
    </row>
    <row r="1196" spans="3:5">
      <c r="C1196" s="181" t="s">
        <v>575</v>
      </c>
      <c r="D1196" s="181" t="s">
        <v>575</v>
      </c>
      <c r="E1196" s="181" t="str">
        <f t="shared" si="34"/>
        <v/>
      </c>
    </row>
    <row r="1197" spans="3:5">
      <c r="C1197" s="181" t="s">
        <v>575</v>
      </c>
      <c r="D1197" s="181" t="s">
        <v>575</v>
      </c>
      <c r="E1197" s="181" t="str">
        <f t="shared" si="34"/>
        <v/>
      </c>
    </row>
    <row r="1198" spans="3:5">
      <c r="C1198" s="181" t="s">
        <v>575</v>
      </c>
      <c r="D1198" s="181" t="s">
        <v>575</v>
      </c>
      <c r="E1198" s="181" t="str">
        <f t="shared" si="34"/>
        <v/>
      </c>
    </row>
    <row r="1199" spans="3:5">
      <c r="C1199" s="181" t="s">
        <v>575</v>
      </c>
      <c r="D1199" s="181" t="s">
        <v>575</v>
      </c>
      <c r="E1199" s="181" t="str">
        <f t="shared" si="34"/>
        <v/>
      </c>
    </row>
    <row r="1200" spans="3:5">
      <c r="C1200" s="181" t="s">
        <v>575</v>
      </c>
      <c r="D1200" s="181" t="s">
        <v>575</v>
      </c>
      <c r="E1200" s="181" t="str">
        <f t="shared" si="34"/>
        <v/>
      </c>
    </row>
    <row r="1201" spans="3:5">
      <c r="C1201" s="181" t="s">
        <v>575</v>
      </c>
      <c r="D1201" s="181" t="s">
        <v>575</v>
      </c>
      <c r="E1201" s="181" t="str">
        <f t="shared" si="34"/>
        <v/>
      </c>
    </row>
    <row r="1202" spans="3:5">
      <c r="C1202" s="181" t="s">
        <v>575</v>
      </c>
      <c r="D1202" s="181" t="s">
        <v>575</v>
      </c>
      <c r="E1202" s="181" t="str">
        <f t="shared" si="34"/>
        <v/>
      </c>
    </row>
    <row r="1203" spans="3:5">
      <c r="C1203" s="181" t="s">
        <v>575</v>
      </c>
      <c r="D1203" s="181" t="s">
        <v>575</v>
      </c>
      <c r="E1203" s="181" t="str">
        <f t="shared" si="34"/>
        <v/>
      </c>
    </row>
    <row r="1204" spans="3:5">
      <c r="C1204" s="181" t="s">
        <v>575</v>
      </c>
      <c r="D1204" s="181" t="s">
        <v>575</v>
      </c>
      <c r="E1204" s="181" t="str">
        <f t="shared" si="34"/>
        <v/>
      </c>
    </row>
    <row r="1205" spans="3:5">
      <c r="C1205" s="181" t="s">
        <v>575</v>
      </c>
      <c r="D1205" s="181" t="s">
        <v>575</v>
      </c>
      <c r="E1205" s="181" t="str">
        <f t="shared" si="34"/>
        <v/>
      </c>
    </row>
    <row r="1206" spans="3:5">
      <c r="C1206" s="181" t="s">
        <v>575</v>
      </c>
      <c r="D1206" s="181" t="s">
        <v>575</v>
      </c>
      <c r="E1206" s="181" t="str">
        <f t="shared" si="34"/>
        <v/>
      </c>
    </row>
    <row r="1207" spans="3:5">
      <c r="C1207" s="181" t="s">
        <v>575</v>
      </c>
      <c r="D1207" s="181" t="s">
        <v>575</v>
      </c>
      <c r="E1207" s="181" t="str">
        <f t="shared" si="34"/>
        <v/>
      </c>
    </row>
    <row r="1208" spans="3:5">
      <c r="C1208" s="181" t="s">
        <v>575</v>
      </c>
      <c r="D1208" s="181" t="s">
        <v>575</v>
      </c>
      <c r="E1208" s="181" t="str">
        <f t="shared" si="34"/>
        <v/>
      </c>
    </row>
    <row r="1209" spans="3:5">
      <c r="C1209" s="181" t="s">
        <v>575</v>
      </c>
      <c r="D1209" s="181" t="s">
        <v>575</v>
      </c>
      <c r="E1209" s="181" t="str">
        <f t="shared" si="34"/>
        <v/>
      </c>
    </row>
  </sheetData>
  <sortState xmlns:xlrd2="http://schemas.microsoft.com/office/spreadsheetml/2017/richdata2" ref="L3:N398">
    <sortCondition ref="L3:L398"/>
  </sortState>
  <mergeCells count="1">
    <mergeCell ref="C2:E2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19"/>
  <dimension ref="B2:K449"/>
  <sheetViews>
    <sheetView showGridLines="0" showRowColHeaders="0" topLeftCell="A344" workbookViewId="0">
      <selection activeCell="C17" sqref="C17"/>
    </sheetView>
  </sheetViews>
  <sheetFormatPr baseColWidth="10" defaultColWidth="11.42578125" defaultRowHeight="11.25"/>
  <cols>
    <col min="1" max="2" width="11.42578125" style="168"/>
    <col min="3" max="3" width="13.42578125" style="168" bestFit="1" customWidth="1"/>
    <col min="4" max="9" width="11.42578125" style="168"/>
    <col min="10" max="10" width="11.42578125" style="243"/>
    <col min="11" max="16384" width="11.42578125" style="168"/>
  </cols>
  <sheetData>
    <row r="2" spans="2:11">
      <c r="B2" s="151" t="s">
        <v>26</v>
      </c>
    </row>
    <row r="3" spans="2:11" ht="22.5">
      <c r="B3" s="244" t="s">
        <v>30</v>
      </c>
      <c r="C3" s="245" t="s">
        <v>31</v>
      </c>
      <c r="D3" s="267" t="s">
        <v>134</v>
      </c>
      <c r="E3" s="246" t="s">
        <v>32</v>
      </c>
      <c r="F3" s="246" t="s">
        <v>33</v>
      </c>
      <c r="G3" s="245" t="s">
        <v>34</v>
      </c>
      <c r="H3" s="247"/>
      <c r="I3" s="248"/>
      <c r="J3" s="249"/>
    </row>
    <row r="4" spans="2:11">
      <c r="B4" s="250" t="s">
        <v>158</v>
      </c>
      <c r="C4" s="251" t="s">
        <v>159</v>
      </c>
      <c r="D4" s="252"/>
      <c r="E4" s="253">
        <f>Dat_02!C3</f>
        <v>48.123127146517682</v>
      </c>
      <c r="F4" s="253">
        <f>Dat_02!D3</f>
        <v>120.59631724353227</v>
      </c>
      <c r="G4" s="253">
        <f>Dat_02!E3</f>
        <v>48.123127146517682</v>
      </c>
      <c r="I4" s="254">
        <f>Dat_02!G3</f>
        <v>0</v>
      </c>
      <c r="J4" s="266" t="str">
        <f>IF(Dat_02!H3=0,"",Dat_02!H3)</f>
        <v/>
      </c>
      <c r="K4" s="168" t="str">
        <f>IF(J4=0,"",J4)</f>
        <v/>
      </c>
    </row>
    <row r="5" spans="2:11">
      <c r="B5" s="252"/>
      <c r="C5" s="251" t="s">
        <v>160</v>
      </c>
      <c r="D5" s="252"/>
      <c r="E5" s="253">
        <f>Dat_02!C4</f>
        <v>42.636473521669153</v>
      </c>
      <c r="F5" s="253">
        <f>Dat_02!D4</f>
        <v>120.59631724353227</v>
      </c>
      <c r="G5" s="253">
        <f>Dat_02!E4</f>
        <v>42.636473521669153</v>
      </c>
      <c r="I5" s="254">
        <f>Dat_02!G4</f>
        <v>0</v>
      </c>
      <c r="J5" s="266" t="str">
        <f>IF(Dat_02!H4=0,"",Dat_02!H4)</f>
        <v/>
      </c>
    </row>
    <row r="6" spans="2:11">
      <c r="B6" s="250"/>
      <c r="C6" s="251" t="s">
        <v>161</v>
      </c>
      <c r="D6" s="250"/>
      <c r="E6" s="253">
        <f>Dat_02!C5</f>
        <v>64.323681971667284</v>
      </c>
      <c r="F6" s="253">
        <f>Dat_02!D5</f>
        <v>120.59631724353227</v>
      </c>
      <c r="G6" s="253">
        <f>Dat_02!E5</f>
        <v>64.323681971667284</v>
      </c>
      <c r="I6" s="254">
        <f>Dat_02!G5</f>
        <v>0</v>
      </c>
      <c r="J6" s="266" t="str">
        <f>IF(Dat_02!H5=0,"",Dat_02!H5)</f>
        <v/>
      </c>
    </row>
    <row r="7" spans="2:11">
      <c r="B7" s="250"/>
      <c r="C7" s="251" t="s">
        <v>162</v>
      </c>
      <c r="D7" s="250"/>
      <c r="E7" s="253">
        <f>Dat_02!C6</f>
        <v>75.643640243669154</v>
      </c>
      <c r="F7" s="253">
        <f>Dat_02!D6</f>
        <v>120.59631724353227</v>
      </c>
      <c r="G7" s="253">
        <f>Dat_02!E6</f>
        <v>75.643640243669154</v>
      </c>
      <c r="I7" s="254">
        <f>Dat_02!G6</f>
        <v>0</v>
      </c>
      <c r="J7" s="266" t="str">
        <f>IF(Dat_02!H6=0,"",Dat_02!H6)</f>
        <v/>
      </c>
    </row>
    <row r="8" spans="2:11">
      <c r="B8" s="250"/>
      <c r="C8" s="251" t="s">
        <v>163</v>
      </c>
      <c r="D8" s="250"/>
      <c r="E8" s="253">
        <f>Dat_02!C7</f>
        <v>40.164393683671022</v>
      </c>
      <c r="F8" s="253">
        <f>Dat_02!D7</f>
        <v>120.59631724353227</v>
      </c>
      <c r="G8" s="253">
        <f>Dat_02!E7</f>
        <v>40.164393683671022</v>
      </c>
      <c r="I8" s="254">
        <f>Dat_02!G7</f>
        <v>0</v>
      </c>
      <c r="J8" s="266" t="str">
        <f>IF(Dat_02!H7=0,"",Dat_02!H7)</f>
        <v/>
      </c>
    </row>
    <row r="9" spans="2:11">
      <c r="B9" s="250"/>
      <c r="C9" s="251" t="s">
        <v>164</v>
      </c>
      <c r="D9" s="250"/>
      <c r="E9" s="253">
        <f>Dat_02!C8</f>
        <v>23.406447041667292</v>
      </c>
      <c r="F9" s="253">
        <f>Dat_02!D8</f>
        <v>120.59631724353227</v>
      </c>
      <c r="G9" s="253">
        <f>Dat_02!E8</f>
        <v>23.406447041667292</v>
      </c>
      <c r="I9" s="254">
        <f>Dat_02!G8</f>
        <v>0</v>
      </c>
      <c r="J9" s="266" t="str">
        <f>IF(Dat_02!H8=0,"",Dat_02!H8)</f>
        <v/>
      </c>
    </row>
    <row r="10" spans="2:11">
      <c r="B10" s="250"/>
      <c r="C10" s="251" t="s">
        <v>165</v>
      </c>
      <c r="D10" s="250"/>
      <c r="E10" s="253">
        <f>Dat_02!C9</f>
        <v>48.050071631669155</v>
      </c>
      <c r="F10" s="253">
        <f>Dat_02!D9</f>
        <v>120.59631724353227</v>
      </c>
      <c r="G10" s="253">
        <f>Dat_02!E9</f>
        <v>48.050071631669155</v>
      </c>
      <c r="I10" s="254">
        <f>Dat_02!G9</f>
        <v>0</v>
      </c>
      <c r="J10" s="266" t="str">
        <f>IF(Dat_02!H9=0,"",Dat_02!H9)</f>
        <v/>
      </c>
    </row>
    <row r="11" spans="2:11">
      <c r="B11" s="250"/>
      <c r="C11" s="251" t="s">
        <v>166</v>
      </c>
      <c r="D11" s="250"/>
      <c r="E11" s="253">
        <f>Dat_02!C10</f>
        <v>49.386536037670083</v>
      </c>
      <c r="F11" s="253">
        <f>Dat_02!D10</f>
        <v>120.59631724353227</v>
      </c>
      <c r="G11" s="253">
        <f>Dat_02!E10</f>
        <v>49.386536037670083</v>
      </c>
      <c r="I11" s="254">
        <f>Dat_02!G10</f>
        <v>0</v>
      </c>
      <c r="J11" s="266" t="str">
        <f>IF(Dat_02!H10=0,"",Dat_02!H10)</f>
        <v/>
      </c>
    </row>
    <row r="12" spans="2:11">
      <c r="B12" s="250"/>
      <c r="C12" s="251" t="s">
        <v>167</v>
      </c>
      <c r="D12" s="250"/>
      <c r="E12" s="253">
        <f>Dat_02!C11</f>
        <v>33.719116509774096</v>
      </c>
      <c r="F12" s="253">
        <f>Dat_02!D11</f>
        <v>120.59631724353227</v>
      </c>
      <c r="G12" s="253">
        <f>Dat_02!E11</f>
        <v>33.719116509774096</v>
      </c>
      <c r="I12" s="254">
        <f>Dat_02!G11</f>
        <v>0</v>
      </c>
      <c r="J12" s="266" t="str">
        <f>IF(Dat_02!H11=0,"",Dat_02!H11)</f>
        <v/>
      </c>
    </row>
    <row r="13" spans="2:11">
      <c r="B13" s="250"/>
      <c r="C13" s="251" t="s">
        <v>168</v>
      </c>
      <c r="D13" s="250"/>
      <c r="E13" s="253">
        <f>Dat_02!C12</f>
        <v>47.290569803776897</v>
      </c>
      <c r="F13" s="253">
        <f>Dat_02!D12</f>
        <v>120.59631724353227</v>
      </c>
      <c r="G13" s="253">
        <f>Dat_02!E12</f>
        <v>47.290569803776897</v>
      </c>
      <c r="I13" s="254">
        <f>Dat_02!G12</f>
        <v>0</v>
      </c>
      <c r="J13" s="266" t="str">
        <f>IF(Dat_02!H12=0,"",Dat_02!H12)</f>
        <v/>
      </c>
    </row>
    <row r="14" spans="2:11">
      <c r="B14" s="250"/>
      <c r="C14" s="251" t="s">
        <v>169</v>
      </c>
      <c r="D14" s="250"/>
      <c r="E14" s="253">
        <f>Dat_02!C13</f>
        <v>49.306202171775034</v>
      </c>
      <c r="F14" s="253">
        <f>Dat_02!D13</f>
        <v>120.59631724353227</v>
      </c>
      <c r="G14" s="253">
        <f>Dat_02!E13</f>
        <v>49.306202171775034</v>
      </c>
      <c r="I14" s="254">
        <f>Dat_02!G13</f>
        <v>0</v>
      </c>
      <c r="J14" s="266" t="str">
        <f>IF(Dat_02!H13=0,"",Dat_02!H13)</f>
        <v/>
      </c>
    </row>
    <row r="15" spans="2:11">
      <c r="B15" s="250"/>
      <c r="C15" s="251" t="s">
        <v>170</v>
      </c>
      <c r="D15" s="250"/>
      <c r="E15" s="253">
        <f>Dat_02!C14</f>
        <v>21.417700821775025</v>
      </c>
      <c r="F15" s="253">
        <f>Dat_02!D14</f>
        <v>120.59631724353227</v>
      </c>
      <c r="G15" s="253">
        <f>Dat_02!E14</f>
        <v>21.417700821775025</v>
      </c>
      <c r="I15" s="254">
        <f>Dat_02!G14</f>
        <v>0</v>
      </c>
      <c r="J15" s="266" t="str">
        <f>IF(Dat_02!H14=0,"",Dat_02!H14)</f>
        <v/>
      </c>
    </row>
    <row r="16" spans="2:11">
      <c r="B16" s="250"/>
      <c r="C16" s="251" t="s">
        <v>171</v>
      </c>
      <c r="D16" s="250"/>
      <c r="E16" s="253">
        <f>Dat_02!C15</f>
        <v>27.372357911775957</v>
      </c>
      <c r="F16" s="253">
        <f>Dat_02!D15</f>
        <v>120.59631724353227</v>
      </c>
      <c r="G16" s="253">
        <f>Dat_02!E15</f>
        <v>27.372357911775957</v>
      </c>
      <c r="I16" s="254">
        <f>Dat_02!G15</f>
        <v>0</v>
      </c>
      <c r="J16" s="266" t="str">
        <f>IF(Dat_02!H15=0,"",Dat_02!H15)</f>
        <v/>
      </c>
    </row>
    <row r="17" spans="2:10">
      <c r="B17" s="250"/>
      <c r="C17" s="251" t="s">
        <v>172</v>
      </c>
      <c r="D17" s="250"/>
      <c r="E17" s="253">
        <f>Dat_02!C16</f>
        <v>38.601003241775963</v>
      </c>
      <c r="F17" s="253">
        <f>Dat_02!D16</f>
        <v>120.59631724353227</v>
      </c>
      <c r="G17" s="253">
        <f>Dat_02!E16</f>
        <v>38.601003241775963</v>
      </c>
      <c r="I17" s="254">
        <f>Dat_02!G16</f>
        <v>0</v>
      </c>
      <c r="J17" s="266" t="str">
        <f>IF(Dat_02!H16=0,"",Dat_02!H16)</f>
        <v/>
      </c>
    </row>
    <row r="18" spans="2:10">
      <c r="B18" s="250"/>
      <c r="C18" s="251" t="s">
        <v>173</v>
      </c>
      <c r="D18" s="250"/>
      <c r="E18" s="253">
        <f>Dat_02!C17</f>
        <v>66.269905331775973</v>
      </c>
      <c r="F18" s="253">
        <f>Dat_02!D17</f>
        <v>120.59631724353227</v>
      </c>
      <c r="G18" s="253">
        <f>Dat_02!E17</f>
        <v>66.269905331775973</v>
      </c>
      <c r="I18" s="254">
        <f>Dat_02!G17</f>
        <v>120.59631724353227</v>
      </c>
      <c r="J18" s="266" t="str">
        <f>IF(Dat_02!H17=0,"",Dat_02!H17)</f>
        <v/>
      </c>
    </row>
    <row r="19" spans="2:10">
      <c r="B19" s="250"/>
      <c r="C19" s="251" t="s">
        <v>174</v>
      </c>
      <c r="D19" s="250"/>
      <c r="E19" s="253">
        <f>Dat_02!C18</f>
        <v>57.049382584859849</v>
      </c>
      <c r="F19" s="253">
        <f>Dat_02!D18</f>
        <v>120.59631724353227</v>
      </c>
      <c r="G19" s="253">
        <f>Dat_02!E18</f>
        <v>57.049382584859849</v>
      </c>
      <c r="I19" s="254">
        <f>Dat_02!G18</f>
        <v>0</v>
      </c>
      <c r="J19" s="266" t="str">
        <f>IF(Dat_02!H18=0,"",Dat_02!H18)</f>
        <v/>
      </c>
    </row>
    <row r="20" spans="2:10">
      <c r="B20" s="250"/>
      <c r="C20" s="251" t="s">
        <v>175</v>
      </c>
      <c r="D20" s="250"/>
      <c r="E20" s="253">
        <f>Dat_02!C19</f>
        <v>47.086793530857058</v>
      </c>
      <c r="F20" s="253">
        <f>Dat_02!D19</f>
        <v>120.59631724353227</v>
      </c>
      <c r="G20" s="253">
        <f>Dat_02!E19</f>
        <v>47.086793530857058</v>
      </c>
      <c r="I20" s="254">
        <f>Dat_02!G19</f>
        <v>0</v>
      </c>
      <c r="J20" s="266" t="str">
        <f>IF(Dat_02!H19=0,"",Dat_02!H19)</f>
        <v/>
      </c>
    </row>
    <row r="21" spans="2:10">
      <c r="B21" s="250"/>
      <c r="C21" s="251" t="s">
        <v>176</v>
      </c>
      <c r="D21" s="250"/>
      <c r="E21" s="253">
        <f>Dat_02!C20</f>
        <v>75.72736085885893</v>
      </c>
      <c r="F21" s="253">
        <f>Dat_02!D20</f>
        <v>120.59631724353227</v>
      </c>
      <c r="G21" s="253">
        <f>Dat_02!E20</f>
        <v>75.72736085885893</v>
      </c>
      <c r="I21" s="254">
        <f>Dat_02!G20</f>
        <v>0</v>
      </c>
      <c r="J21" s="266" t="str">
        <f>IF(Dat_02!H20=0,"",Dat_02!H20)</f>
        <v/>
      </c>
    </row>
    <row r="22" spans="2:10">
      <c r="B22" s="250"/>
      <c r="C22" s="251" t="s">
        <v>177</v>
      </c>
      <c r="D22" s="250"/>
      <c r="E22" s="253">
        <f>Dat_02!C21</f>
        <v>43.378133048858913</v>
      </c>
      <c r="F22" s="253">
        <f>Dat_02!D21</f>
        <v>120.59631724353227</v>
      </c>
      <c r="G22" s="253">
        <f>Dat_02!E21</f>
        <v>43.378133048858913</v>
      </c>
      <c r="I22" s="254">
        <f>Dat_02!G21</f>
        <v>0</v>
      </c>
      <c r="J22" s="266" t="str">
        <f>IF(Dat_02!H21=0,"",Dat_02!H21)</f>
        <v/>
      </c>
    </row>
    <row r="23" spans="2:10">
      <c r="B23" s="250"/>
      <c r="C23" s="251" t="s">
        <v>178</v>
      </c>
      <c r="D23" s="250"/>
      <c r="E23" s="253">
        <f>Dat_02!C22</f>
        <v>21.839733468858917</v>
      </c>
      <c r="F23" s="253">
        <f>Dat_02!D22</f>
        <v>120.59631724353227</v>
      </c>
      <c r="G23" s="253">
        <f>Dat_02!E22</f>
        <v>21.839733468858917</v>
      </c>
      <c r="I23" s="254">
        <f>Dat_02!G22</f>
        <v>0</v>
      </c>
      <c r="J23" s="266" t="str">
        <f>IF(Dat_02!H22=0,"",Dat_02!H22)</f>
        <v/>
      </c>
    </row>
    <row r="24" spans="2:10">
      <c r="B24" s="250"/>
      <c r="C24" s="251" t="s">
        <v>179</v>
      </c>
      <c r="D24" s="250"/>
      <c r="E24" s="253">
        <f>Dat_02!C23</f>
        <v>65.404301698859854</v>
      </c>
      <c r="F24" s="253">
        <f>Dat_02!D23</f>
        <v>120.59631724353227</v>
      </c>
      <c r="G24" s="253">
        <f>Dat_02!E23</f>
        <v>65.404301698859854</v>
      </c>
      <c r="I24" s="254">
        <f>Dat_02!G23</f>
        <v>0</v>
      </c>
      <c r="J24" s="266" t="str">
        <f>IF(Dat_02!H23=0,"",Dat_02!H23)</f>
        <v/>
      </c>
    </row>
    <row r="25" spans="2:10">
      <c r="B25" s="250"/>
      <c r="C25" s="251" t="s">
        <v>180</v>
      </c>
      <c r="D25" s="250"/>
      <c r="E25" s="253">
        <f>Dat_02!C24</f>
        <v>50.40606404885893</v>
      </c>
      <c r="F25" s="253">
        <f>Dat_02!D24</f>
        <v>120.59631724353227</v>
      </c>
      <c r="G25" s="253">
        <f>Dat_02!E24</f>
        <v>50.40606404885893</v>
      </c>
      <c r="I25" s="254">
        <f>Dat_02!G24</f>
        <v>0</v>
      </c>
      <c r="J25" s="266" t="str">
        <f>IF(Dat_02!H24=0,"",Dat_02!H24)</f>
        <v/>
      </c>
    </row>
    <row r="26" spans="2:10">
      <c r="B26" s="250"/>
      <c r="C26" s="251" t="s">
        <v>181</v>
      </c>
      <c r="D26" s="250"/>
      <c r="E26" s="253">
        <f>Dat_02!C25</f>
        <v>86.933992344619128</v>
      </c>
      <c r="F26" s="253">
        <f>Dat_02!D25</f>
        <v>120.59631724353227</v>
      </c>
      <c r="G26" s="253">
        <f>Dat_02!E25</f>
        <v>86.933992344619128</v>
      </c>
      <c r="I26" s="254">
        <f>Dat_02!G25</f>
        <v>0</v>
      </c>
      <c r="J26" s="266" t="str">
        <f>IF(Dat_02!H25=0,"",Dat_02!H25)</f>
        <v/>
      </c>
    </row>
    <row r="27" spans="2:10">
      <c r="B27" s="250"/>
      <c r="C27" s="251" t="s">
        <v>182</v>
      </c>
      <c r="D27" s="250"/>
      <c r="E27" s="253">
        <f>Dat_02!C26</f>
        <v>93.897589926620057</v>
      </c>
      <c r="F27" s="253">
        <f>Dat_02!D26</f>
        <v>120.59631724353227</v>
      </c>
      <c r="G27" s="253">
        <f>Dat_02!E26</f>
        <v>93.897589926620057</v>
      </c>
      <c r="I27" s="254">
        <f>Dat_02!G26</f>
        <v>0</v>
      </c>
      <c r="J27" s="266" t="str">
        <f>IF(Dat_02!H26=0,"",Dat_02!H26)</f>
        <v/>
      </c>
    </row>
    <row r="28" spans="2:10">
      <c r="B28" s="250"/>
      <c r="C28" s="251" t="s">
        <v>183</v>
      </c>
      <c r="D28" s="250"/>
      <c r="E28" s="253">
        <f>Dat_02!C27</f>
        <v>99.325622760620988</v>
      </c>
      <c r="F28" s="253">
        <f>Dat_02!D27</f>
        <v>120.59631724353227</v>
      </c>
      <c r="G28" s="253">
        <f>Dat_02!E27</f>
        <v>99.325622760620988</v>
      </c>
      <c r="I28" s="254">
        <f>Dat_02!G27</f>
        <v>0</v>
      </c>
      <c r="J28" s="266" t="str">
        <f>IF(Dat_02!H27=0,"",Dat_02!H27)</f>
        <v/>
      </c>
    </row>
    <row r="29" spans="2:10">
      <c r="B29" s="250"/>
      <c r="C29" s="251" t="s">
        <v>184</v>
      </c>
      <c r="D29" s="250"/>
      <c r="E29" s="253">
        <f>Dat_02!C28</f>
        <v>91.521473510619117</v>
      </c>
      <c r="F29" s="253">
        <f>Dat_02!D28</f>
        <v>120.59631724353227</v>
      </c>
      <c r="G29" s="253">
        <f>Dat_02!E28</f>
        <v>91.521473510619117</v>
      </c>
      <c r="I29" s="254">
        <f>Dat_02!G28</f>
        <v>0</v>
      </c>
      <c r="J29" s="266" t="str">
        <f>IF(Dat_02!H28=0,"",Dat_02!H28)</f>
        <v/>
      </c>
    </row>
    <row r="30" spans="2:10">
      <c r="B30" s="250"/>
      <c r="C30" s="251" t="s">
        <v>185</v>
      </c>
      <c r="D30" s="250"/>
      <c r="E30" s="253">
        <f>Dat_02!C29</f>
        <v>77.209113650621902</v>
      </c>
      <c r="F30" s="253">
        <f>Dat_02!D29</f>
        <v>120.59631724353227</v>
      </c>
      <c r="G30" s="253">
        <f>Dat_02!E29</f>
        <v>77.209113650621902</v>
      </c>
      <c r="I30" s="254">
        <f>Dat_02!G29</f>
        <v>0</v>
      </c>
      <c r="J30" s="266" t="str">
        <f>IF(Dat_02!H29=0,"",Dat_02!H29)</f>
        <v/>
      </c>
    </row>
    <row r="31" spans="2:10">
      <c r="B31" s="250"/>
      <c r="C31" s="251" t="s">
        <v>186</v>
      </c>
      <c r="D31" s="250"/>
      <c r="E31" s="253">
        <f>Dat_02!C30</f>
        <v>99.019040460619109</v>
      </c>
      <c r="F31" s="253">
        <f>Dat_02!D30</f>
        <v>120.59631724353227</v>
      </c>
      <c r="G31" s="253">
        <f>Dat_02!E30</f>
        <v>99.019040460619109</v>
      </c>
      <c r="I31" s="254">
        <f>Dat_02!G30</f>
        <v>0</v>
      </c>
      <c r="J31" s="266" t="str">
        <f>IF(Dat_02!H30=0,"",Dat_02!H30)</f>
        <v/>
      </c>
    </row>
    <row r="32" spans="2:10">
      <c r="B32" s="250"/>
      <c r="C32" s="251" t="s">
        <v>187</v>
      </c>
      <c r="D32" s="250"/>
      <c r="E32" s="253">
        <f>Dat_02!C31</f>
        <v>101.45238873061912</v>
      </c>
      <c r="F32" s="253">
        <f>Dat_02!D31</f>
        <v>120.59631724353227</v>
      </c>
      <c r="G32" s="253">
        <f>Dat_02!E31</f>
        <v>101.45238873061912</v>
      </c>
      <c r="I32" s="254">
        <f>Dat_02!G31</f>
        <v>0</v>
      </c>
      <c r="J32" s="266" t="str">
        <f>IF(Dat_02!H31=0,"",Dat_02!H31)</f>
        <v/>
      </c>
    </row>
    <row r="33" spans="2:10">
      <c r="B33" s="250"/>
      <c r="C33" s="251" t="s">
        <v>188</v>
      </c>
      <c r="D33" s="250"/>
      <c r="E33" s="253">
        <f>Dat_02!C32</f>
        <v>167.32990158214932</v>
      </c>
      <c r="F33" s="253">
        <f>Dat_02!D32</f>
        <v>120.59631724353227</v>
      </c>
      <c r="G33" s="253">
        <f>Dat_02!E32</f>
        <v>120.59631724353227</v>
      </c>
      <c r="I33" s="254">
        <f>Dat_02!G32</f>
        <v>0</v>
      </c>
      <c r="J33" s="266" t="str">
        <f>IF(Dat_02!H32=0,"",Dat_02!H32)</f>
        <v/>
      </c>
    </row>
    <row r="34" spans="2:10">
      <c r="B34" s="250"/>
      <c r="C34" s="251" t="s">
        <v>189</v>
      </c>
      <c r="D34" s="252"/>
      <c r="E34" s="253">
        <f>Dat_02!C33</f>
        <v>172.57129317015026</v>
      </c>
      <c r="F34" s="253">
        <f>Dat_02!D33</f>
        <v>120.59631724353227</v>
      </c>
      <c r="G34" s="253">
        <f>Dat_02!E33</f>
        <v>120.59631724353227</v>
      </c>
      <c r="I34" s="254">
        <f>Dat_02!G33</f>
        <v>0</v>
      </c>
      <c r="J34" s="266" t="str">
        <f>IF(Dat_02!H33=0,"",Dat_02!H33)</f>
        <v/>
      </c>
    </row>
    <row r="35" spans="2:10">
      <c r="B35" s="252" t="s">
        <v>190</v>
      </c>
      <c r="C35" s="251" t="s">
        <v>191</v>
      </c>
      <c r="D35" s="252"/>
      <c r="E35" s="253">
        <f>Dat_02!C34</f>
        <v>185.58193324014655</v>
      </c>
      <c r="F35" s="253">
        <f>Dat_02!D34</f>
        <v>120.04142913099631</v>
      </c>
      <c r="G35" s="253">
        <f>Dat_02!E34</f>
        <v>120.04142913099631</v>
      </c>
      <c r="I35" s="254">
        <f>Dat_02!G34</f>
        <v>0</v>
      </c>
      <c r="J35" s="266" t="str">
        <f>IF(Dat_02!H34=0,"",Dat_02!H34)</f>
        <v/>
      </c>
    </row>
    <row r="36" spans="2:10">
      <c r="B36" s="250"/>
      <c r="C36" s="251" t="s">
        <v>192</v>
      </c>
      <c r="D36" s="252"/>
      <c r="E36" s="253">
        <f>Dat_02!C35</f>
        <v>185.57443929814841</v>
      </c>
      <c r="F36" s="253">
        <f>Dat_02!D35</f>
        <v>120.04142913099631</v>
      </c>
      <c r="G36" s="253">
        <f>Dat_02!E35</f>
        <v>120.04142913099631</v>
      </c>
      <c r="I36" s="254">
        <f>Dat_02!G35</f>
        <v>0</v>
      </c>
      <c r="J36" s="266" t="str">
        <f>IF(Dat_02!H35=0,"",Dat_02!H35)</f>
        <v/>
      </c>
    </row>
    <row r="37" spans="2:10">
      <c r="B37" s="250"/>
      <c r="C37" s="251" t="s">
        <v>193</v>
      </c>
      <c r="D37" s="250"/>
      <c r="E37" s="253">
        <f>Dat_02!C36</f>
        <v>184.96758135014844</v>
      </c>
      <c r="F37" s="253">
        <f>Dat_02!D36</f>
        <v>120.04142913099631</v>
      </c>
      <c r="G37" s="253">
        <f>Dat_02!E36</f>
        <v>120.04142913099631</v>
      </c>
      <c r="I37" s="254">
        <f>Dat_02!G36</f>
        <v>0</v>
      </c>
      <c r="J37" s="266" t="str">
        <f>IF(Dat_02!H36=0,"",Dat_02!H36)</f>
        <v/>
      </c>
    </row>
    <row r="38" spans="2:10">
      <c r="B38" s="250"/>
      <c r="C38" s="251" t="s">
        <v>194</v>
      </c>
      <c r="D38" s="250"/>
      <c r="E38" s="253">
        <f>Dat_02!C37</f>
        <v>193.9985455941484</v>
      </c>
      <c r="F38" s="253">
        <f>Dat_02!D37</f>
        <v>120.04142913099631</v>
      </c>
      <c r="G38" s="253">
        <f>Dat_02!E37</f>
        <v>120.04142913099631</v>
      </c>
      <c r="I38" s="254">
        <f>Dat_02!G37</f>
        <v>0</v>
      </c>
      <c r="J38" s="266" t="str">
        <f>IF(Dat_02!H37=0,"",Dat_02!H37)</f>
        <v/>
      </c>
    </row>
    <row r="39" spans="2:10">
      <c r="B39" s="250"/>
      <c r="C39" s="251" t="s">
        <v>195</v>
      </c>
      <c r="D39" s="250"/>
      <c r="E39" s="253">
        <f>Dat_02!C38</f>
        <v>194.73273308214843</v>
      </c>
      <c r="F39" s="253">
        <f>Dat_02!D38</f>
        <v>120.04142913099631</v>
      </c>
      <c r="G39" s="253">
        <f>Dat_02!E38</f>
        <v>120.04142913099631</v>
      </c>
      <c r="I39" s="254">
        <f>Dat_02!G38</f>
        <v>0</v>
      </c>
      <c r="J39" s="266" t="str">
        <f>IF(Dat_02!H38=0,"",Dat_02!H38)</f>
        <v/>
      </c>
    </row>
    <row r="40" spans="2:10">
      <c r="B40" s="250"/>
      <c r="C40" s="251" t="s">
        <v>196</v>
      </c>
      <c r="D40" s="250"/>
      <c r="E40" s="253">
        <f>Dat_02!C39</f>
        <v>141.24960643784806</v>
      </c>
      <c r="F40" s="253">
        <f>Dat_02!D39</f>
        <v>120.04142913099631</v>
      </c>
      <c r="G40" s="253">
        <f>Dat_02!E39</f>
        <v>120.04142913099631</v>
      </c>
      <c r="I40" s="254">
        <f>Dat_02!G39</f>
        <v>0</v>
      </c>
      <c r="J40" s="266" t="str">
        <f>IF(Dat_02!H39=0,"",Dat_02!H39)</f>
        <v/>
      </c>
    </row>
    <row r="41" spans="2:10">
      <c r="B41" s="250"/>
      <c r="C41" s="251" t="s">
        <v>197</v>
      </c>
      <c r="D41" s="250"/>
      <c r="E41" s="253">
        <f>Dat_02!C40</f>
        <v>141.99456505784809</v>
      </c>
      <c r="F41" s="253">
        <f>Dat_02!D40</f>
        <v>120.04142913099631</v>
      </c>
      <c r="G41" s="253">
        <f>Dat_02!E40</f>
        <v>120.04142913099631</v>
      </c>
      <c r="I41" s="254">
        <f>Dat_02!G40</f>
        <v>0</v>
      </c>
      <c r="J41" s="266" t="str">
        <f>IF(Dat_02!H40=0,"",Dat_02!H40)</f>
        <v/>
      </c>
    </row>
    <row r="42" spans="2:10">
      <c r="B42" s="250"/>
      <c r="C42" s="251" t="s">
        <v>198</v>
      </c>
      <c r="D42" s="250"/>
      <c r="E42" s="253">
        <f>Dat_02!C41</f>
        <v>133.18816221984807</v>
      </c>
      <c r="F42" s="253">
        <f>Dat_02!D41</f>
        <v>120.04142913099631</v>
      </c>
      <c r="G42" s="253">
        <f>Dat_02!E41</f>
        <v>120.04142913099631</v>
      </c>
      <c r="I42" s="254">
        <f>Dat_02!G41</f>
        <v>0</v>
      </c>
      <c r="J42" s="266" t="str">
        <f>IF(Dat_02!H41=0,"",Dat_02!H41)</f>
        <v/>
      </c>
    </row>
    <row r="43" spans="2:10">
      <c r="B43" s="250"/>
      <c r="C43" s="251" t="s">
        <v>199</v>
      </c>
      <c r="D43" s="250"/>
      <c r="E43" s="253">
        <f>Dat_02!C42</f>
        <v>126.08179446984809</v>
      </c>
      <c r="F43" s="253">
        <f>Dat_02!D42</f>
        <v>120.04142913099631</v>
      </c>
      <c r="G43" s="253">
        <f>Dat_02!E42</f>
        <v>120.04142913099631</v>
      </c>
      <c r="I43" s="254">
        <f>Dat_02!G42</f>
        <v>0</v>
      </c>
      <c r="J43" s="266" t="str">
        <f>IF(Dat_02!H42=0,"",Dat_02!H42)</f>
        <v/>
      </c>
    </row>
    <row r="44" spans="2:10">
      <c r="B44" s="250"/>
      <c r="C44" s="251" t="s">
        <v>200</v>
      </c>
      <c r="D44" s="250"/>
      <c r="E44" s="253">
        <f>Dat_02!C43</f>
        <v>114.24660454384994</v>
      </c>
      <c r="F44" s="253">
        <f>Dat_02!D43</f>
        <v>120.04142913099631</v>
      </c>
      <c r="G44" s="253">
        <f>Dat_02!E43</f>
        <v>114.24660454384994</v>
      </c>
      <c r="I44" s="254">
        <f>Dat_02!G43</f>
        <v>0</v>
      </c>
      <c r="J44" s="266" t="str">
        <f>IF(Dat_02!H43=0,"",Dat_02!H43)</f>
        <v/>
      </c>
    </row>
    <row r="45" spans="2:10">
      <c r="B45" s="250"/>
      <c r="C45" s="251" t="s">
        <v>201</v>
      </c>
      <c r="D45" s="250"/>
      <c r="E45" s="253">
        <f>Dat_02!C44</f>
        <v>123.23982218384808</v>
      </c>
      <c r="F45" s="253">
        <f>Dat_02!D44</f>
        <v>120.04142913099631</v>
      </c>
      <c r="G45" s="253">
        <f>Dat_02!E44</f>
        <v>120.04142913099631</v>
      </c>
      <c r="I45" s="254">
        <f>Dat_02!G44</f>
        <v>0</v>
      </c>
      <c r="J45" s="266" t="str">
        <f>IF(Dat_02!H44=0,"",Dat_02!H44)</f>
        <v/>
      </c>
    </row>
    <row r="46" spans="2:10">
      <c r="B46" s="250"/>
      <c r="C46" s="251" t="s">
        <v>202</v>
      </c>
      <c r="D46" s="250"/>
      <c r="E46" s="253">
        <f>Dat_02!C45</f>
        <v>139.96621025384809</v>
      </c>
      <c r="F46" s="253">
        <f>Dat_02!D45</f>
        <v>120.04142913099631</v>
      </c>
      <c r="G46" s="253">
        <f>Dat_02!E45</f>
        <v>120.04142913099631</v>
      </c>
      <c r="I46" s="254">
        <f>Dat_02!G45</f>
        <v>0</v>
      </c>
      <c r="J46" s="266" t="str">
        <f>IF(Dat_02!H45=0,"",Dat_02!H45)</f>
        <v/>
      </c>
    </row>
    <row r="47" spans="2:10">
      <c r="B47" s="250"/>
      <c r="C47" s="251" t="s">
        <v>203</v>
      </c>
      <c r="D47" s="250"/>
      <c r="E47" s="253">
        <f>Dat_02!C46</f>
        <v>120.51201069644542</v>
      </c>
      <c r="F47" s="253">
        <f>Dat_02!D46</f>
        <v>120.04142913099631</v>
      </c>
      <c r="G47" s="253">
        <f>Dat_02!E46</f>
        <v>120.04142913099631</v>
      </c>
      <c r="I47" s="254">
        <f>Dat_02!G46</f>
        <v>0</v>
      </c>
      <c r="J47" s="266" t="str">
        <f>IF(Dat_02!H46=0,"",Dat_02!H46)</f>
        <v/>
      </c>
    </row>
    <row r="48" spans="2:10">
      <c r="B48" s="250"/>
      <c r="C48" s="251" t="s">
        <v>204</v>
      </c>
      <c r="D48" s="250"/>
      <c r="E48" s="253">
        <f>Dat_02!C47</f>
        <v>103.62366132644726</v>
      </c>
      <c r="F48" s="253">
        <f>Dat_02!D47</f>
        <v>120.04142913099631</v>
      </c>
      <c r="G48" s="253">
        <f>Dat_02!E47</f>
        <v>103.62366132644726</v>
      </c>
      <c r="I48" s="254">
        <f>Dat_02!G47</f>
        <v>0</v>
      </c>
      <c r="J48" s="266" t="str">
        <f>IF(Dat_02!H47=0,"",Dat_02!H47)</f>
        <v/>
      </c>
    </row>
    <row r="49" spans="2:10">
      <c r="B49" s="250"/>
      <c r="C49" s="251" t="s">
        <v>205</v>
      </c>
      <c r="D49" s="250"/>
      <c r="E49" s="253">
        <f>Dat_02!C48</f>
        <v>107.92361247844542</v>
      </c>
      <c r="F49" s="253">
        <f>Dat_02!D48</f>
        <v>120.04142913099631</v>
      </c>
      <c r="G49" s="253">
        <f>Dat_02!E48</f>
        <v>107.92361247844542</v>
      </c>
      <c r="I49" s="254">
        <f>Dat_02!G48</f>
        <v>120.04142913099631</v>
      </c>
      <c r="J49" s="266" t="str">
        <f>IF(Dat_02!H48=0,"",Dat_02!H48)</f>
        <v/>
      </c>
    </row>
    <row r="50" spans="2:10">
      <c r="B50" s="250"/>
      <c r="C50" s="251" t="s">
        <v>206</v>
      </c>
      <c r="D50" s="250"/>
      <c r="E50" s="253">
        <f>Dat_02!C49</f>
        <v>94.661395232447276</v>
      </c>
      <c r="F50" s="253">
        <f>Dat_02!D49</f>
        <v>120.04142913099631</v>
      </c>
      <c r="G50" s="253">
        <f>Dat_02!E49</f>
        <v>94.661395232447276</v>
      </c>
      <c r="I50" s="254">
        <f>Dat_02!G49</f>
        <v>0</v>
      </c>
      <c r="J50" s="266" t="str">
        <f>IF(Dat_02!H49=0,"",Dat_02!H49)</f>
        <v/>
      </c>
    </row>
    <row r="51" spans="2:10">
      <c r="B51" s="250"/>
      <c r="C51" s="251" t="s">
        <v>207</v>
      </c>
      <c r="D51" s="250"/>
      <c r="E51" s="253">
        <f>Dat_02!C50</f>
        <v>84.417533128447275</v>
      </c>
      <c r="F51" s="253">
        <f>Dat_02!D50</f>
        <v>120.04142913099631</v>
      </c>
      <c r="G51" s="253">
        <f>Dat_02!E50</f>
        <v>84.417533128447275</v>
      </c>
      <c r="I51" s="254">
        <f>Dat_02!G50</f>
        <v>0</v>
      </c>
      <c r="J51" s="266" t="str">
        <f>IF(Dat_02!H50=0,"",Dat_02!H50)</f>
        <v/>
      </c>
    </row>
    <row r="52" spans="2:10">
      <c r="B52" s="250"/>
      <c r="C52" s="251" t="s">
        <v>208</v>
      </c>
      <c r="D52" s="250"/>
      <c r="E52" s="253">
        <f>Dat_02!C51</f>
        <v>109.91697916244728</v>
      </c>
      <c r="F52" s="253">
        <f>Dat_02!D51</f>
        <v>120.04142913099631</v>
      </c>
      <c r="G52" s="253">
        <f>Dat_02!E51</f>
        <v>109.91697916244728</v>
      </c>
      <c r="I52" s="254">
        <f>Dat_02!G51</f>
        <v>0</v>
      </c>
      <c r="J52" s="266" t="str">
        <f>IF(Dat_02!H51=0,"",Dat_02!H51)</f>
        <v/>
      </c>
    </row>
    <row r="53" spans="2:10">
      <c r="B53" s="250"/>
      <c r="C53" s="251" t="s">
        <v>209</v>
      </c>
      <c r="D53" s="250"/>
      <c r="E53" s="253">
        <f>Dat_02!C52</f>
        <v>119.44313481844542</v>
      </c>
      <c r="F53" s="253">
        <f>Dat_02!D52</f>
        <v>120.04142913099631</v>
      </c>
      <c r="G53" s="253">
        <f>Dat_02!E52</f>
        <v>119.44313481844542</v>
      </c>
      <c r="I53" s="254">
        <f>Dat_02!G52</f>
        <v>0</v>
      </c>
      <c r="J53" s="266" t="str">
        <f>IF(Dat_02!H52=0,"",Dat_02!H52)</f>
        <v/>
      </c>
    </row>
    <row r="54" spans="2:10">
      <c r="B54" s="250"/>
      <c r="C54" s="251" t="s">
        <v>210</v>
      </c>
      <c r="D54" s="250"/>
      <c r="E54" s="253">
        <f>Dat_02!C53</f>
        <v>87.669133587945765</v>
      </c>
      <c r="F54" s="253">
        <f>Dat_02!D53</f>
        <v>120.04142913099631</v>
      </c>
      <c r="G54" s="253">
        <f>Dat_02!E53</f>
        <v>87.669133587945765</v>
      </c>
      <c r="I54" s="254">
        <f>Dat_02!G53</f>
        <v>0</v>
      </c>
      <c r="J54" s="266" t="str">
        <f>IF(Dat_02!H53=0,"",Dat_02!H53)</f>
        <v/>
      </c>
    </row>
    <row r="55" spans="2:10">
      <c r="B55" s="250"/>
      <c r="C55" s="251" t="s">
        <v>211</v>
      </c>
      <c r="D55" s="250"/>
      <c r="E55" s="253">
        <f>Dat_02!C54</f>
        <v>79.117863777947633</v>
      </c>
      <c r="F55" s="253">
        <f>Dat_02!D54</f>
        <v>120.04142913099631</v>
      </c>
      <c r="G55" s="253">
        <f>Dat_02!E54</f>
        <v>79.117863777947633</v>
      </c>
      <c r="I55" s="254">
        <f>Dat_02!G54</f>
        <v>0</v>
      </c>
      <c r="J55" s="266" t="str">
        <f>IF(Dat_02!H54=0,"",Dat_02!H54)</f>
        <v/>
      </c>
    </row>
    <row r="56" spans="2:10">
      <c r="B56" s="250"/>
      <c r="C56" s="251" t="s">
        <v>212</v>
      </c>
      <c r="D56" s="250"/>
      <c r="E56" s="253">
        <f>Dat_02!C55</f>
        <v>75.298925477949496</v>
      </c>
      <c r="F56" s="253">
        <f>Dat_02!D55</f>
        <v>120.04142913099631</v>
      </c>
      <c r="G56" s="253">
        <f>Dat_02!E55</f>
        <v>75.298925477949496</v>
      </c>
      <c r="I56" s="254">
        <f>Dat_02!G55</f>
        <v>0</v>
      </c>
      <c r="J56" s="266" t="str">
        <f>IF(Dat_02!H55=0,"",Dat_02!H55)</f>
        <v/>
      </c>
    </row>
    <row r="57" spans="2:10">
      <c r="B57" s="250"/>
      <c r="C57" s="251" t="s">
        <v>213</v>
      </c>
      <c r="D57" s="250"/>
      <c r="E57" s="253">
        <f>Dat_02!C56</f>
        <v>64.675635013947627</v>
      </c>
      <c r="F57" s="253">
        <f>Dat_02!D56</f>
        <v>120.04142913099631</v>
      </c>
      <c r="G57" s="253">
        <f>Dat_02!E56</f>
        <v>64.675635013947627</v>
      </c>
      <c r="I57" s="254">
        <f>Dat_02!G56</f>
        <v>0</v>
      </c>
      <c r="J57" s="266" t="str">
        <f>IF(Dat_02!H56=0,"",Dat_02!H56)</f>
        <v/>
      </c>
    </row>
    <row r="58" spans="2:10">
      <c r="B58" s="250"/>
      <c r="C58" s="251" t="s">
        <v>214</v>
      </c>
      <c r="D58" s="250"/>
      <c r="E58" s="253">
        <f>Dat_02!C57</f>
        <v>66.564979371945768</v>
      </c>
      <c r="F58" s="253">
        <f>Dat_02!D57</f>
        <v>120.04142913099631</v>
      </c>
      <c r="G58" s="253">
        <f>Dat_02!E57</f>
        <v>66.564979371945768</v>
      </c>
      <c r="I58" s="254">
        <f>Dat_02!G57</f>
        <v>0</v>
      </c>
      <c r="J58" s="266" t="str">
        <f>IF(Dat_02!H57=0,"",Dat_02!H57)</f>
        <v/>
      </c>
    </row>
    <row r="59" spans="2:10">
      <c r="B59" s="250"/>
      <c r="C59" s="251" t="s">
        <v>215</v>
      </c>
      <c r="D59" s="250"/>
      <c r="E59" s="253">
        <f>Dat_02!C58</f>
        <v>91.917289957949492</v>
      </c>
      <c r="F59" s="253">
        <f>Dat_02!D58</f>
        <v>120.04142913099631</v>
      </c>
      <c r="G59" s="253">
        <f>Dat_02!E58</f>
        <v>91.917289957949492</v>
      </c>
      <c r="I59" s="254">
        <f>Dat_02!G58</f>
        <v>0</v>
      </c>
      <c r="J59" s="266" t="str">
        <f>IF(Dat_02!H58=0,"",Dat_02!H58)</f>
        <v/>
      </c>
    </row>
    <row r="60" spans="2:10">
      <c r="B60" s="250"/>
      <c r="C60" s="251" t="s">
        <v>216</v>
      </c>
      <c r="D60" s="250"/>
      <c r="E60" s="253">
        <f>Dat_02!C59</f>
        <v>75.530994327947624</v>
      </c>
      <c r="F60" s="253">
        <f>Dat_02!D59</f>
        <v>120.04142913099631</v>
      </c>
      <c r="G60" s="253">
        <f>Dat_02!E59</f>
        <v>75.530994327947624</v>
      </c>
      <c r="I60" s="254">
        <f>Dat_02!G59</f>
        <v>0</v>
      </c>
      <c r="J60" s="266" t="str">
        <f>IF(Dat_02!H59=0,"",Dat_02!H59)</f>
        <v/>
      </c>
    </row>
    <row r="61" spans="2:10">
      <c r="B61" s="250"/>
      <c r="C61" s="251" t="s">
        <v>217</v>
      </c>
      <c r="D61" s="250"/>
      <c r="E61" s="253">
        <f>Dat_02!C60</f>
        <v>69.289270910230613</v>
      </c>
      <c r="F61" s="253">
        <f>Dat_02!D60</f>
        <v>120.04142913099631</v>
      </c>
      <c r="G61" s="253">
        <f>Dat_02!E60</f>
        <v>69.289270910230613</v>
      </c>
      <c r="I61" s="254">
        <f>Dat_02!G60</f>
        <v>0</v>
      </c>
      <c r="J61" s="266" t="str">
        <f>IF(Dat_02!H60=0,"",Dat_02!H60)</f>
        <v/>
      </c>
    </row>
    <row r="62" spans="2:10">
      <c r="B62" s="250"/>
      <c r="C62" s="251" t="s">
        <v>218</v>
      </c>
      <c r="D62" s="250"/>
      <c r="E62" s="253">
        <f>Dat_02!C61</f>
        <v>63.050235326230613</v>
      </c>
      <c r="F62" s="253">
        <f>Dat_02!D61</f>
        <v>120.04142913099631</v>
      </c>
      <c r="G62" s="253">
        <f>Dat_02!E61</f>
        <v>63.050235326230613</v>
      </c>
      <c r="I62" s="254">
        <f>Dat_02!G61</f>
        <v>0</v>
      </c>
      <c r="J62" s="266" t="str">
        <f>IF(Dat_02!H61=0,"",Dat_02!H61)</f>
        <v/>
      </c>
    </row>
    <row r="63" spans="2:10">
      <c r="B63" s="250"/>
      <c r="C63" s="251" t="s">
        <v>219</v>
      </c>
      <c r="D63" s="250"/>
      <c r="E63" s="253">
        <f>Dat_02!C62</f>
        <v>70.279727594230607</v>
      </c>
      <c r="F63" s="253">
        <f>Dat_02!D62</f>
        <v>132.90693384979679</v>
      </c>
      <c r="G63" s="253">
        <f>Dat_02!E62</f>
        <v>70.279727594230607</v>
      </c>
      <c r="I63" s="254">
        <f>Dat_02!G62</f>
        <v>0</v>
      </c>
      <c r="J63" s="266" t="str">
        <f>IF(Dat_02!H62=0,"",Dat_02!H62)</f>
        <v/>
      </c>
    </row>
    <row r="64" spans="2:10">
      <c r="B64" s="252"/>
      <c r="C64" s="257" t="s">
        <v>220</v>
      </c>
      <c r="D64" s="250"/>
      <c r="E64" s="253">
        <f>Dat_02!C63</f>
        <v>55.067245526230607</v>
      </c>
      <c r="F64" s="253">
        <f>Dat_02!D63</f>
        <v>132.90693384979679</v>
      </c>
      <c r="G64" s="253">
        <f>Dat_02!E63</f>
        <v>55.067245526230607</v>
      </c>
      <c r="I64" s="254">
        <f>Dat_02!G63</f>
        <v>0</v>
      </c>
      <c r="J64" s="266" t="str">
        <f>IF(Dat_02!H63=0,"",Dat_02!H63)</f>
        <v/>
      </c>
    </row>
    <row r="65" spans="2:10">
      <c r="B65" s="250" t="s">
        <v>221</v>
      </c>
      <c r="C65" s="251" t="s">
        <v>222</v>
      </c>
      <c r="D65" s="252"/>
      <c r="E65" s="253">
        <f>Dat_02!C64</f>
        <v>40.961962326230605</v>
      </c>
      <c r="F65" s="253">
        <f>Dat_02!D64</f>
        <v>132.90693384979679</v>
      </c>
      <c r="G65" s="253">
        <f>Dat_02!E64</f>
        <v>40.961962326230605</v>
      </c>
      <c r="I65" s="254">
        <f>Dat_02!G64</f>
        <v>0</v>
      </c>
      <c r="J65" s="266" t="str">
        <f>IF(Dat_02!H64=0,"",Dat_02!H64)</f>
        <v/>
      </c>
    </row>
    <row r="66" spans="2:10">
      <c r="B66" s="252"/>
      <c r="C66" s="251" t="s">
        <v>223</v>
      </c>
      <c r="D66" s="252"/>
      <c r="E66" s="253">
        <f>Dat_02!C65</f>
        <v>48.808900076230607</v>
      </c>
      <c r="F66" s="253">
        <f>Dat_02!D65</f>
        <v>132.90693384979679</v>
      </c>
      <c r="G66" s="253">
        <f>Dat_02!E65</f>
        <v>48.808900076230607</v>
      </c>
      <c r="I66" s="254">
        <f>Dat_02!G65</f>
        <v>0</v>
      </c>
      <c r="J66" s="266" t="str">
        <f>IF(Dat_02!H65=0,"",Dat_02!H65)</f>
        <v/>
      </c>
    </row>
    <row r="67" spans="2:10">
      <c r="B67" s="250"/>
      <c r="C67" s="251" t="s">
        <v>224</v>
      </c>
      <c r="D67" s="250"/>
      <c r="E67" s="253">
        <f>Dat_02!C66</f>
        <v>50.550977536232473</v>
      </c>
      <c r="F67" s="253">
        <f>Dat_02!D66</f>
        <v>132.90693384979679</v>
      </c>
      <c r="G67" s="253">
        <f>Dat_02!E66</f>
        <v>50.550977536232473</v>
      </c>
      <c r="I67" s="254">
        <f>Dat_02!G66</f>
        <v>0</v>
      </c>
      <c r="J67" s="266" t="str">
        <f>IF(Dat_02!H66=0,"",Dat_02!H66)</f>
        <v/>
      </c>
    </row>
    <row r="68" spans="2:10">
      <c r="B68" s="250"/>
      <c r="C68" s="251" t="s">
        <v>225</v>
      </c>
      <c r="D68" s="250"/>
      <c r="E68" s="253">
        <f>Dat_02!C67</f>
        <v>97.01795352355073</v>
      </c>
      <c r="F68" s="253">
        <f>Dat_02!D67</f>
        <v>132.90693384979679</v>
      </c>
      <c r="G68" s="253">
        <f>Dat_02!E67</f>
        <v>97.01795352355073</v>
      </c>
      <c r="I68" s="254">
        <f>Dat_02!G67</f>
        <v>0</v>
      </c>
      <c r="J68" s="266" t="str">
        <f>IF(Dat_02!H67=0,"",Dat_02!H67)</f>
        <v/>
      </c>
    </row>
    <row r="69" spans="2:10">
      <c r="B69" s="250"/>
      <c r="C69" s="251" t="s">
        <v>226</v>
      </c>
      <c r="D69" s="250"/>
      <c r="E69" s="253">
        <f>Dat_02!C68</f>
        <v>113.77763996755631</v>
      </c>
      <c r="F69" s="253">
        <f>Dat_02!D68</f>
        <v>132.90693384979679</v>
      </c>
      <c r="G69" s="253">
        <f>Dat_02!E68</f>
        <v>113.77763996755631</v>
      </c>
      <c r="I69" s="254">
        <f>Dat_02!G68</f>
        <v>0</v>
      </c>
      <c r="J69" s="266" t="str">
        <f>IF(Dat_02!H68=0,"",Dat_02!H68)</f>
        <v/>
      </c>
    </row>
    <row r="70" spans="2:10">
      <c r="B70" s="250"/>
      <c r="C70" s="251" t="s">
        <v>227</v>
      </c>
      <c r="D70" s="250"/>
      <c r="E70" s="253">
        <f>Dat_02!C69</f>
        <v>134.52090230355446</v>
      </c>
      <c r="F70" s="253">
        <f>Dat_02!D69</f>
        <v>132.90693384979679</v>
      </c>
      <c r="G70" s="253">
        <f>Dat_02!E69</f>
        <v>132.90693384979679</v>
      </c>
      <c r="I70" s="254">
        <f>Dat_02!G69</f>
        <v>0</v>
      </c>
      <c r="J70" s="266" t="str">
        <f>IF(Dat_02!H69=0,"",Dat_02!H69)</f>
        <v/>
      </c>
    </row>
    <row r="71" spans="2:10">
      <c r="B71" s="250"/>
      <c r="C71" s="251" t="s">
        <v>228</v>
      </c>
      <c r="D71" s="250"/>
      <c r="E71" s="253">
        <f>Dat_02!C70</f>
        <v>133.51544254355261</v>
      </c>
      <c r="F71" s="253">
        <f>Dat_02!D70</f>
        <v>132.90693384979679</v>
      </c>
      <c r="G71" s="253">
        <f>Dat_02!E70</f>
        <v>132.90693384979679</v>
      </c>
      <c r="I71" s="254">
        <f>Dat_02!G70</f>
        <v>0</v>
      </c>
      <c r="J71" s="266" t="str">
        <f>IF(Dat_02!H70=0,"",Dat_02!H70)</f>
        <v/>
      </c>
    </row>
    <row r="72" spans="2:10">
      <c r="B72" s="250"/>
      <c r="C72" s="251" t="s">
        <v>229</v>
      </c>
      <c r="D72" s="250"/>
      <c r="E72" s="253">
        <f>Dat_02!C71</f>
        <v>106.08530919355445</v>
      </c>
      <c r="F72" s="253">
        <f>Dat_02!D71</f>
        <v>132.90693384979679</v>
      </c>
      <c r="G72" s="253">
        <f>Dat_02!E71</f>
        <v>106.08530919355445</v>
      </c>
      <c r="I72" s="254">
        <f>Dat_02!G71</f>
        <v>0</v>
      </c>
      <c r="J72" s="266" t="str">
        <f>IF(Dat_02!H71=0,"",Dat_02!H71)</f>
        <v/>
      </c>
    </row>
    <row r="73" spans="2:10">
      <c r="B73" s="250"/>
      <c r="C73" s="251" t="s">
        <v>230</v>
      </c>
      <c r="D73" s="250"/>
      <c r="E73" s="253">
        <f>Dat_02!C72</f>
        <v>131.25554703755444</v>
      </c>
      <c r="F73" s="253">
        <f>Dat_02!D72</f>
        <v>132.90693384979679</v>
      </c>
      <c r="G73" s="253">
        <f>Dat_02!E72</f>
        <v>131.25554703755444</v>
      </c>
      <c r="I73" s="254">
        <f>Dat_02!G72</f>
        <v>0</v>
      </c>
      <c r="J73" s="266" t="str">
        <f>IF(Dat_02!H72=0,"",Dat_02!H72)</f>
        <v/>
      </c>
    </row>
    <row r="74" spans="2:10">
      <c r="B74" s="250"/>
      <c r="C74" s="251" t="s">
        <v>231</v>
      </c>
      <c r="D74" s="250"/>
      <c r="E74" s="253">
        <f>Dat_02!C73</f>
        <v>122.2313333735526</v>
      </c>
      <c r="F74" s="253">
        <f>Dat_02!D73</f>
        <v>132.90693384979679</v>
      </c>
      <c r="G74" s="253">
        <f>Dat_02!E73</f>
        <v>122.2313333735526</v>
      </c>
      <c r="I74" s="254">
        <f>Dat_02!G73</f>
        <v>0</v>
      </c>
      <c r="J74" s="266" t="str">
        <f>IF(Dat_02!H73=0,"",Dat_02!H73)</f>
        <v/>
      </c>
    </row>
    <row r="75" spans="2:10">
      <c r="B75" s="250"/>
      <c r="C75" s="251" t="s">
        <v>232</v>
      </c>
      <c r="D75" s="250"/>
      <c r="E75" s="253">
        <f>Dat_02!C74</f>
        <v>66.422230921277958</v>
      </c>
      <c r="F75" s="253">
        <f>Dat_02!D74</f>
        <v>132.90693384979679</v>
      </c>
      <c r="G75" s="253">
        <f>Dat_02!E74</f>
        <v>66.422230921277958</v>
      </c>
      <c r="I75" s="254">
        <f>Dat_02!G74</f>
        <v>0</v>
      </c>
      <c r="J75" s="266" t="str">
        <f>IF(Dat_02!H74=0,"",Dat_02!H74)</f>
        <v/>
      </c>
    </row>
    <row r="76" spans="2:10">
      <c r="B76" s="250"/>
      <c r="C76" s="251" t="s">
        <v>233</v>
      </c>
      <c r="D76" s="250"/>
      <c r="E76" s="253">
        <f>Dat_02!C75</f>
        <v>83.603457791279808</v>
      </c>
      <c r="F76" s="253">
        <f>Dat_02!D75</f>
        <v>132.90693384979679</v>
      </c>
      <c r="G76" s="253">
        <f>Dat_02!E75</f>
        <v>83.603457791279808</v>
      </c>
      <c r="I76" s="254">
        <f>Dat_02!G75</f>
        <v>0</v>
      </c>
      <c r="J76" s="266" t="str">
        <f>IF(Dat_02!H75=0,"",Dat_02!H75)</f>
        <v/>
      </c>
    </row>
    <row r="77" spans="2:10">
      <c r="B77" s="250"/>
      <c r="C77" s="251" t="s">
        <v>234</v>
      </c>
      <c r="D77" s="250"/>
      <c r="E77" s="253">
        <f>Dat_02!C76</f>
        <v>97.312987301277957</v>
      </c>
      <c r="F77" s="253">
        <f>Dat_02!D76</f>
        <v>132.90693384979679</v>
      </c>
      <c r="G77" s="253">
        <f>Dat_02!E76</f>
        <v>97.312987301277957</v>
      </c>
      <c r="I77" s="254">
        <f>Dat_02!G76</f>
        <v>132.90693384979679</v>
      </c>
      <c r="J77" s="266" t="str">
        <f>IF(Dat_02!H76=0,"",Dat_02!H76)</f>
        <v/>
      </c>
    </row>
    <row r="78" spans="2:10">
      <c r="B78" s="250"/>
      <c r="C78" s="251" t="s">
        <v>235</v>
      </c>
      <c r="D78" s="250"/>
      <c r="E78" s="253">
        <f>Dat_02!C77</f>
        <v>74.714766641279809</v>
      </c>
      <c r="F78" s="253">
        <f>Dat_02!D77</f>
        <v>132.90693384979679</v>
      </c>
      <c r="G78" s="253">
        <f>Dat_02!E77</f>
        <v>74.714766641279809</v>
      </c>
      <c r="I78" s="254">
        <f>Dat_02!G77</f>
        <v>0</v>
      </c>
      <c r="J78" s="266" t="str">
        <f>IF(Dat_02!H77=0,"",Dat_02!H77)</f>
        <v/>
      </c>
    </row>
    <row r="79" spans="2:10">
      <c r="B79" s="250"/>
      <c r="C79" s="251" t="s">
        <v>236</v>
      </c>
      <c r="D79" s="250"/>
      <c r="E79" s="253">
        <f>Dat_02!C78</f>
        <v>41.087115621277952</v>
      </c>
      <c r="F79" s="253">
        <f>Dat_02!D78</f>
        <v>132.90693384979679</v>
      </c>
      <c r="G79" s="253">
        <f>Dat_02!E78</f>
        <v>41.087115621277952</v>
      </c>
      <c r="I79" s="254">
        <f>Dat_02!G78</f>
        <v>0</v>
      </c>
      <c r="J79" s="266" t="str">
        <f>IF(Dat_02!H78=0,"",Dat_02!H78)</f>
        <v/>
      </c>
    </row>
    <row r="80" spans="2:10">
      <c r="B80" s="250"/>
      <c r="C80" s="251" t="s">
        <v>237</v>
      </c>
      <c r="D80" s="250"/>
      <c r="E80" s="253">
        <f>Dat_02!C79</f>
        <v>61.18239848127795</v>
      </c>
      <c r="F80" s="253">
        <f>Dat_02!D79</f>
        <v>132.90693384979679</v>
      </c>
      <c r="G80" s="253">
        <f>Dat_02!E79</f>
        <v>61.18239848127795</v>
      </c>
      <c r="I80" s="254">
        <f>Dat_02!G79</f>
        <v>0</v>
      </c>
      <c r="J80" s="266" t="str">
        <f>IF(Dat_02!H79=0,"",Dat_02!H79)</f>
        <v/>
      </c>
    </row>
    <row r="81" spans="2:10">
      <c r="B81" s="250"/>
      <c r="C81" s="251" t="s">
        <v>238</v>
      </c>
      <c r="D81" s="250"/>
      <c r="E81" s="253">
        <f>Dat_02!C80</f>
        <v>62.000907013279814</v>
      </c>
      <c r="F81" s="253">
        <f>Dat_02!D80</f>
        <v>132.90693384979679</v>
      </c>
      <c r="G81" s="253">
        <f>Dat_02!E80</f>
        <v>62.000907013279814</v>
      </c>
      <c r="I81" s="254">
        <f>Dat_02!G80</f>
        <v>0</v>
      </c>
      <c r="J81" s="266" t="str">
        <f>IF(Dat_02!H80=0,"",Dat_02!H80)</f>
        <v/>
      </c>
    </row>
    <row r="82" spans="2:10">
      <c r="B82" s="250"/>
      <c r="C82" s="251" t="s">
        <v>239</v>
      </c>
      <c r="D82" s="250"/>
      <c r="E82" s="253">
        <f>Dat_02!C81</f>
        <v>59.069677764690461</v>
      </c>
      <c r="F82" s="253">
        <f>Dat_02!D81</f>
        <v>132.90693384979679</v>
      </c>
      <c r="G82" s="253">
        <f>Dat_02!E81</f>
        <v>59.069677764690461</v>
      </c>
      <c r="I82" s="254">
        <f>Dat_02!G81</f>
        <v>0</v>
      </c>
      <c r="J82" s="266" t="str">
        <f>IF(Dat_02!H81=0,"",Dat_02!H81)</f>
        <v/>
      </c>
    </row>
    <row r="83" spans="2:10">
      <c r="B83" s="250"/>
      <c r="C83" s="251" t="s">
        <v>240</v>
      </c>
      <c r="D83" s="250"/>
      <c r="E83" s="253">
        <f>Dat_02!C82</f>
        <v>74.912399428690463</v>
      </c>
      <c r="F83" s="253">
        <f>Dat_02!D82</f>
        <v>132.90693384979679</v>
      </c>
      <c r="G83" s="253">
        <f>Dat_02!E82</f>
        <v>74.912399428690463</v>
      </c>
      <c r="I83" s="254">
        <f>Dat_02!G82</f>
        <v>0</v>
      </c>
      <c r="J83" s="266" t="str">
        <f>IF(Dat_02!H82=0,"",Dat_02!H82)</f>
        <v/>
      </c>
    </row>
    <row r="84" spans="2:10">
      <c r="B84" s="250"/>
      <c r="C84" s="251" t="s">
        <v>241</v>
      </c>
      <c r="D84" s="250"/>
      <c r="E84" s="253">
        <f>Dat_02!C83</f>
        <v>98.957296132692321</v>
      </c>
      <c r="F84" s="253">
        <f>Dat_02!D83</f>
        <v>132.90693384979679</v>
      </c>
      <c r="G84" s="253">
        <f>Dat_02!E83</f>
        <v>98.957296132692321</v>
      </c>
      <c r="I84" s="254">
        <f>Dat_02!G83</f>
        <v>0</v>
      </c>
      <c r="J84" s="266" t="str">
        <f>IF(Dat_02!H83=0,"",Dat_02!H83)</f>
        <v/>
      </c>
    </row>
    <row r="85" spans="2:10">
      <c r="B85" s="250"/>
      <c r="C85" s="251" t="s">
        <v>242</v>
      </c>
      <c r="D85" s="250"/>
      <c r="E85" s="253">
        <f>Dat_02!C84</f>
        <v>68.347545472690456</v>
      </c>
      <c r="F85" s="253">
        <f>Dat_02!D84</f>
        <v>132.90693384979679</v>
      </c>
      <c r="G85" s="253">
        <f>Dat_02!E84</f>
        <v>68.347545472690456</v>
      </c>
      <c r="I85" s="254">
        <f>Dat_02!G84</f>
        <v>0</v>
      </c>
      <c r="J85" s="266" t="str">
        <f>IF(Dat_02!H84=0,"",Dat_02!H84)</f>
        <v/>
      </c>
    </row>
    <row r="86" spans="2:10">
      <c r="B86" s="250"/>
      <c r="C86" s="251" t="s">
        <v>243</v>
      </c>
      <c r="D86" s="250"/>
      <c r="E86" s="253">
        <f>Dat_02!C85</f>
        <v>41.337805642692324</v>
      </c>
      <c r="F86" s="253">
        <f>Dat_02!D85</f>
        <v>132.90693384979679</v>
      </c>
      <c r="G86" s="253">
        <f>Dat_02!E85</f>
        <v>41.337805642692324</v>
      </c>
      <c r="I86" s="254">
        <f>Dat_02!G85</f>
        <v>0</v>
      </c>
      <c r="J86" s="266" t="str">
        <f>IF(Dat_02!H85=0,"",Dat_02!H85)</f>
        <v/>
      </c>
    </row>
    <row r="87" spans="2:10">
      <c r="B87" s="250"/>
      <c r="C87" s="251" t="s">
        <v>244</v>
      </c>
      <c r="D87" s="250"/>
      <c r="E87" s="253">
        <f>Dat_02!C86</f>
        <v>42.095181022690454</v>
      </c>
      <c r="F87" s="253">
        <f>Dat_02!D86</f>
        <v>132.90693384979679</v>
      </c>
      <c r="G87" s="253">
        <f>Dat_02!E86</f>
        <v>42.095181022690454</v>
      </c>
      <c r="I87" s="254">
        <f>Dat_02!G86</f>
        <v>0</v>
      </c>
      <c r="J87" s="266" t="str">
        <f>IF(Dat_02!H86=0,"",Dat_02!H86)</f>
        <v/>
      </c>
    </row>
    <row r="88" spans="2:10">
      <c r="B88" s="250"/>
      <c r="C88" s="251" t="s">
        <v>245</v>
      </c>
      <c r="D88" s="250"/>
      <c r="E88" s="253">
        <f>Dat_02!C87</f>
        <v>37.959048062692325</v>
      </c>
      <c r="F88" s="253">
        <f>Dat_02!D87</f>
        <v>132.90693384979679</v>
      </c>
      <c r="G88" s="253">
        <f>Dat_02!E87</f>
        <v>37.959048062692325</v>
      </c>
      <c r="I88" s="254">
        <f>Dat_02!G87</f>
        <v>0</v>
      </c>
      <c r="J88" s="266" t="str">
        <f>IF(Dat_02!H87=0,"",Dat_02!H87)</f>
        <v/>
      </c>
    </row>
    <row r="89" spans="2:10">
      <c r="B89" s="250"/>
      <c r="C89" s="251" t="s">
        <v>246</v>
      </c>
      <c r="D89" s="250"/>
      <c r="E89" s="253">
        <f>Dat_02!C88</f>
        <v>39.210651627381345</v>
      </c>
      <c r="F89" s="253">
        <f>Dat_02!D88</f>
        <v>132.90693384979679</v>
      </c>
      <c r="G89" s="253">
        <f>Dat_02!E88</f>
        <v>39.210651627381345</v>
      </c>
      <c r="I89" s="254">
        <f>Dat_02!G88</f>
        <v>0</v>
      </c>
      <c r="J89" s="266" t="str">
        <f>IF(Dat_02!H88=0,"",Dat_02!H88)</f>
        <v/>
      </c>
    </row>
    <row r="90" spans="2:10">
      <c r="B90" s="250"/>
      <c r="C90" s="251" t="s">
        <v>247</v>
      </c>
      <c r="D90" s="250"/>
      <c r="E90" s="253">
        <f>Dat_02!C89</f>
        <v>50.566903553377628</v>
      </c>
      <c r="F90" s="253">
        <f>Dat_02!D89</f>
        <v>132.90693384979679</v>
      </c>
      <c r="G90" s="253">
        <f>Dat_02!E89</f>
        <v>50.566903553377628</v>
      </c>
      <c r="I90" s="254">
        <f>Dat_02!G89</f>
        <v>0</v>
      </c>
      <c r="J90" s="266" t="str">
        <f>IF(Dat_02!H89=0,"",Dat_02!H89)</f>
        <v/>
      </c>
    </row>
    <row r="91" spans="2:10">
      <c r="B91" s="250"/>
      <c r="C91" s="251" t="s">
        <v>248</v>
      </c>
      <c r="D91" s="250"/>
      <c r="E91" s="253">
        <f>Dat_02!C90</f>
        <v>62.55005746738135</v>
      </c>
      <c r="F91" s="253">
        <f>Dat_02!D90</f>
        <v>132.90693384979679</v>
      </c>
      <c r="G91" s="253">
        <f>Dat_02!E90</f>
        <v>62.55005746738135</v>
      </c>
      <c r="I91" s="254">
        <f>Dat_02!G90</f>
        <v>0</v>
      </c>
      <c r="J91" s="266" t="str">
        <f>IF(Dat_02!H90=0,"",Dat_02!H90)</f>
        <v/>
      </c>
    </row>
    <row r="92" spans="2:10">
      <c r="B92" s="250"/>
      <c r="C92" s="251" t="s">
        <v>249</v>
      </c>
      <c r="D92" s="250"/>
      <c r="E92" s="253">
        <f>Dat_02!C91</f>
        <v>40.608588867379488</v>
      </c>
      <c r="F92" s="253">
        <f>Dat_02!D91</f>
        <v>132.90693384979679</v>
      </c>
      <c r="G92" s="253">
        <f>Dat_02!E91</f>
        <v>40.608588867379488</v>
      </c>
      <c r="I92" s="254">
        <f>Dat_02!G91</f>
        <v>0</v>
      </c>
      <c r="J92" s="266" t="str">
        <f>IF(Dat_02!H91=0,"",Dat_02!H91)</f>
        <v/>
      </c>
    </row>
    <row r="93" spans="2:10">
      <c r="B93" s="250"/>
      <c r="C93" s="251" t="s">
        <v>250</v>
      </c>
      <c r="D93" s="250"/>
      <c r="E93" s="253">
        <f>Dat_02!C92</f>
        <v>51.831602707379488</v>
      </c>
      <c r="F93" s="253">
        <f>Dat_02!D92</f>
        <v>132.90693384979679</v>
      </c>
      <c r="G93" s="253">
        <f>Dat_02!E92</f>
        <v>51.831602707379488</v>
      </c>
      <c r="I93" s="254">
        <f>Dat_02!G92</f>
        <v>0</v>
      </c>
      <c r="J93" s="266" t="str">
        <f>IF(Dat_02!H92=0,"",Dat_02!H92)</f>
        <v/>
      </c>
    </row>
    <row r="94" spans="2:10">
      <c r="B94" s="250"/>
      <c r="C94" s="251" t="s">
        <v>251</v>
      </c>
      <c r="D94" s="250"/>
      <c r="E94" s="253">
        <f>Dat_02!C93</f>
        <v>76.662643839381346</v>
      </c>
      <c r="F94" s="253">
        <f>Dat_02!D93</f>
        <v>128.77123560535</v>
      </c>
      <c r="G94" s="253">
        <f>Dat_02!E93</f>
        <v>76.662643839381346</v>
      </c>
      <c r="I94" s="254">
        <f>Dat_02!G93</f>
        <v>0</v>
      </c>
      <c r="J94" s="266" t="str">
        <f>IF(Dat_02!H93=0,"",Dat_02!H93)</f>
        <v/>
      </c>
    </row>
    <row r="95" spans="2:10">
      <c r="B95" s="252"/>
      <c r="C95" s="257" t="s">
        <v>252</v>
      </c>
      <c r="D95" s="252"/>
      <c r="E95" s="253">
        <f>Dat_02!C94</f>
        <v>73.117034955377619</v>
      </c>
      <c r="F95" s="253">
        <f>Dat_02!D94</f>
        <v>128.77123560535</v>
      </c>
      <c r="G95" s="253">
        <f>Dat_02!E94</f>
        <v>73.117034955377619</v>
      </c>
      <c r="I95" s="254">
        <f>Dat_02!G94</f>
        <v>0</v>
      </c>
      <c r="J95" s="266" t="str">
        <f>IF(Dat_02!H94=0,"",Dat_02!H94)</f>
        <v/>
      </c>
    </row>
    <row r="96" spans="2:10">
      <c r="B96" s="250" t="s">
        <v>253</v>
      </c>
      <c r="C96" s="251" t="s">
        <v>254</v>
      </c>
      <c r="D96" s="252"/>
      <c r="E96" s="253">
        <f>Dat_02!C95</f>
        <v>45.024506179779593</v>
      </c>
      <c r="F96" s="253">
        <f>Dat_02!D95</f>
        <v>128.77123560535</v>
      </c>
      <c r="G96" s="253">
        <f>Dat_02!E95</f>
        <v>45.024506179779593</v>
      </c>
      <c r="I96" s="254">
        <f>Dat_02!G95</f>
        <v>0</v>
      </c>
      <c r="J96" s="266" t="str">
        <f>IF(Dat_02!H95=0,"",Dat_02!H95)</f>
        <v/>
      </c>
    </row>
    <row r="97" spans="2:10">
      <c r="B97" s="252"/>
      <c r="C97" s="251" t="s">
        <v>255</v>
      </c>
      <c r="D97" s="252"/>
      <c r="E97" s="253">
        <f>Dat_02!C96</f>
        <v>42.33311552377959</v>
      </c>
      <c r="F97" s="253">
        <f>Dat_02!D96</f>
        <v>128.77123560535</v>
      </c>
      <c r="G97" s="253">
        <f>Dat_02!E96</f>
        <v>42.33311552377959</v>
      </c>
      <c r="I97" s="254">
        <f>Dat_02!G96</f>
        <v>0</v>
      </c>
      <c r="J97" s="266" t="str">
        <f>IF(Dat_02!H96=0,"",Dat_02!H96)</f>
        <v/>
      </c>
    </row>
    <row r="98" spans="2:10">
      <c r="B98" s="250"/>
      <c r="C98" s="251" t="s">
        <v>256</v>
      </c>
      <c r="D98" s="250"/>
      <c r="E98" s="253">
        <f>Dat_02!C97</f>
        <v>53.148606071777728</v>
      </c>
      <c r="F98" s="253">
        <f>Dat_02!D97</f>
        <v>128.77123560535</v>
      </c>
      <c r="G98" s="253">
        <f>Dat_02!E97</f>
        <v>53.148606071777728</v>
      </c>
      <c r="I98" s="254">
        <f>Dat_02!G97</f>
        <v>0</v>
      </c>
      <c r="J98" s="266" t="str">
        <f>IF(Dat_02!H97=0,"",Dat_02!H97)</f>
        <v/>
      </c>
    </row>
    <row r="99" spans="2:10">
      <c r="B99" s="250"/>
      <c r="C99" s="251" t="s">
        <v>257</v>
      </c>
      <c r="D99" s="250"/>
      <c r="E99" s="253">
        <f>Dat_02!C98</f>
        <v>35.40131546777959</v>
      </c>
      <c r="F99" s="253">
        <f>Dat_02!D98</f>
        <v>128.77123560535</v>
      </c>
      <c r="G99" s="253">
        <f>Dat_02!E98</f>
        <v>35.40131546777959</v>
      </c>
      <c r="I99" s="254">
        <f>Dat_02!G98</f>
        <v>0</v>
      </c>
      <c r="J99" s="266" t="str">
        <f>IF(Dat_02!H98=0,"",Dat_02!H98)</f>
        <v/>
      </c>
    </row>
    <row r="100" spans="2:10">
      <c r="B100" s="250"/>
      <c r="C100" s="251" t="s">
        <v>258</v>
      </c>
      <c r="D100" s="250"/>
      <c r="E100" s="253">
        <f>Dat_02!C99</f>
        <v>30.369701119777734</v>
      </c>
      <c r="F100" s="253">
        <f>Dat_02!D99</f>
        <v>128.77123560535</v>
      </c>
      <c r="G100" s="253">
        <f>Dat_02!E99</f>
        <v>30.369701119777734</v>
      </c>
      <c r="I100" s="254">
        <f>Dat_02!G99</f>
        <v>0</v>
      </c>
      <c r="J100" s="266" t="str">
        <f>IF(Dat_02!H99=0,"",Dat_02!H99)</f>
        <v/>
      </c>
    </row>
    <row r="101" spans="2:10">
      <c r="B101" s="250"/>
      <c r="C101" s="251" t="s">
        <v>259</v>
      </c>
      <c r="D101" s="250"/>
      <c r="E101" s="253">
        <f>Dat_02!C100</f>
        <v>38.897896747777729</v>
      </c>
      <c r="F101" s="253">
        <f>Dat_02!D100</f>
        <v>128.77123560535</v>
      </c>
      <c r="G101" s="253">
        <f>Dat_02!E100</f>
        <v>38.897896747777729</v>
      </c>
      <c r="I101" s="254">
        <f>Dat_02!G100</f>
        <v>0</v>
      </c>
      <c r="J101" s="266" t="str">
        <f>IF(Dat_02!H100=0,"",Dat_02!H100)</f>
        <v/>
      </c>
    </row>
    <row r="102" spans="2:10">
      <c r="B102" s="250"/>
      <c r="C102" s="251" t="s">
        <v>260</v>
      </c>
      <c r="D102" s="250"/>
      <c r="E102" s="253">
        <f>Dat_02!C101</f>
        <v>35.460223803779591</v>
      </c>
      <c r="F102" s="253">
        <f>Dat_02!D101</f>
        <v>128.77123560535</v>
      </c>
      <c r="G102" s="253">
        <f>Dat_02!E101</f>
        <v>35.460223803779591</v>
      </c>
      <c r="I102" s="254">
        <f>Dat_02!G101</f>
        <v>0</v>
      </c>
      <c r="J102" s="266" t="str">
        <f>IF(Dat_02!H101=0,"",Dat_02!H101)</f>
        <v/>
      </c>
    </row>
    <row r="103" spans="2:10">
      <c r="B103" s="250"/>
      <c r="C103" s="251" t="s">
        <v>261</v>
      </c>
      <c r="D103" s="250"/>
      <c r="E103" s="253">
        <f>Dat_02!C102</f>
        <v>73.590745241523095</v>
      </c>
      <c r="F103" s="253">
        <f>Dat_02!D102</f>
        <v>128.77123560535</v>
      </c>
      <c r="G103" s="253">
        <f>Dat_02!E102</f>
        <v>73.590745241523095</v>
      </c>
      <c r="I103" s="254">
        <f>Dat_02!G102</f>
        <v>0</v>
      </c>
      <c r="J103" s="266" t="str">
        <f>IF(Dat_02!H102=0,"",Dat_02!H102)</f>
        <v/>
      </c>
    </row>
    <row r="104" spans="2:10">
      <c r="B104" s="250"/>
      <c r="C104" s="251" t="s">
        <v>262</v>
      </c>
      <c r="D104" s="250"/>
      <c r="E104" s="253">
        <f>Dat_02!C103</f>
        <v>81.935471213523101</v>
      </c>
      <c r="F104" s="253">
        <f>Dat_02!D103</f>
        <v>128.77123560535</v>
      </c>
      <c r="G104" s="253">
        <f>Dat_02!E103</f>
        <v>81.935471213523101</v>
      </c>
      <c r="I104" s="254">
        <f>Dat_02!G103</f>
        <v>0</v>
      </c>
      <c r="J104" s="266" t="str">
        <f>IF(Dat_02!H103=0,"",Dat_02!H103)</f>
        <v/>
      </c>
    </row>
    <row r="105" spans="2:10">
      <c r="B105" s="250"/>
      <c r="C105" s="251" t="s">
        <v>263</v>
      </c>
      <c r="D105" s="250"/>
      <c r="E105" s="253">
        <f>Dat_02!C104</f>
        <v>81.298658489523092</v>
      </c>
      <c r="F105" s="253">
        <f>Dat_02!D104</f>
        <v>128.77123560535</v>
      </c>
      <c r="G105" s="253">
        <f>Dat_02!E104</f>
        <v>81.298658489523092</v>
      </c>
      <c r="I105" s="254">
        <f>Dat_02!G104</f>
        <v>0</v>
      </c>
      <c r="J105" s="266" t="str">
        <f>IF(Dat_02!H104=0,"",Dat_02!H104)</f>
        <v/>
      </c>
    </row>
    <row r="106" spans="2:10">
      <c r="B106" s="250"/>
      <c r="C106" s="251" t="s">
        <v>264</v>
      </c>
      <c r="D106" s="250"/>
      <c r="E106" s="253">
        <f>Dat_02!C105</f>
        <v>71.775422277523091</v>
      </c>
      <c r="F106" s="253">
        <f>Dat_02!D105</f>
        <v>128.77123560535</v>
      </c>
      <c r="G106" s="253">
        <f>Dat_02!E105</f>
        <v>71.775422277523091</v>
      </c>
      <c r="I106" s="254">
        <f>Dat_02!G105</f>
        <v>0</v>
      </c>
      <c r="J106" s="266" t="str">
        <f>IF(Dat_02!H105=0,"",Dat_02!H105)</f>
        <v/>
      </c>
    </row>
    <row r="107" spans="2:10">
      <c r="B107" s="250"/>
      <c r="C107" s="251" t="s">
        <v>265</v>
      </c>
      <c r="D107" s="250"/>
      <c r="E107" s="253">
        <f>Dat_02!C106</f>
        <v>65.230425237523093</v>
      </c>
      <c r="F107" s="253">
        <f>Dat_02!D106</f>
        <v>128.77123560535</v>
      </c>
      <c r="G107" s="253">
        <f>Dat_02!E106</f>
        <v>65.230425237523093</v>
      </c>
      <c r="I107" s="254">
        <f>Dat_02!G106</f>
        <v>0</v>
      </c>
      <c r="J107" s="266" t="str">
        <f>IF(Dat_02!H106=0,"",Dat_02!H106)</f>
        <v/>
      </c>
    </row>
    <row r="108" spans="2:10">
      <c r="B108" s="250"/>
      <c r="C108" s="251" t="s">
        <v>266</v>
      </c>
      <c r="D108" s="250"/>
      <c r="E108" s="253">
        <f>Dat_02!C107</f>
        <v>75.106005453521234</v>
      </c>
      <c r="F108" s="253">
        <f>Dat_02!D107</f>
        <v>128.77123560535</v>
      </c>
      <c r="G108" s="253">
        <f>Dat_02!E107</f>
        <v>75.106005453521234</v>
      </c>
      <c r="I108" s="254">
        <f>Dat_02!G107</f>
        <v>128.77123560535</v>
      </c>
      <c r="J108" s="266" t="str">
        <f>IF(Dat_02!H107=0,"",Dat_02!H107)</f>
        <v/>
      </c>
    </row>
    <row r="109" spans="2:10">
      <c r="B109" s="250"/>
      <c r="C109" s="251" t="s">
        <v>267</v>
      </c>
      <c r="D109" s="250"/>
      <c r="E109" s="253">
        <f>Dat_02!C108</f>
        <v>82.865641981523098</v>
      </c>
      <c r="F109" s="253">
        <f>Dat_02!D108</f>
        <v>128.77123560535</v>
      </c>
      <c r="G109" s="253">
        <f>Dat_02!E108</f>
        <v>82.865641981523098</v>
      </c>
      <c r="I109" s="254">
        <f>Dat_02!G108</f>
        <v>0</v>
      </c>
      <c r="J109" s="266" t="str">
        <f>IF(Dat_02!H108=0,"",Dat_02!H108)</f>
        <v/>
      </c>
    </row>
    <row r="110" spans="2:10">
      <c r="B110" s="250"/>
      <c r="C110" s="251" t="s">
        <v>268</v>
      </c>
      <c r="D110" s="250"/>
      <c r="E110" s="253">
        <f>Dat_02!C109</f>
        <v>100.01872431620907</v>
      </c>
      <c r="F110" s="253">
        <f>Dat_02!D109</f>
        <v>128.77123560535</v>
      </c>
      <c r="G110" s="253">
        <f>Dat_02!E109</f>
        <v>100.01872431620907</v>
      </c>
      <c r="I110" s="254">
        <f>Dat_02!G109</f>
        <v>0</v>
      </c>
      <c r="J110" s="266" t="str">
        <f>IF(Dat_02!H109=0,"",Dat_02!H109)</f>
        <v/>
      </c>
    </row>
    <row r="111" spans="2:10">
      <c r="B111" s="250"/>
      <c r="C111" s="251" t="s">
        <v>269</v>
      </c>
      <c r="D111" s="250"/>
      <c r="E111" s="253">
        <f>Dat_02!C110</f>
        <v>97.640177000207203</v>
      </c>
      <c r="F111" s="253">
        <f>Dat_02!D110</f>
        <v>128.77123560535</v>
      </c>
      <c r="G111" s="253">
        <f>Dat_02!E110</f>
        <v>97.640177000207203</v>
      </c>
      <c r="I111" s="254">
        <f>Dat_02!G110</f>
        <v>0</v>
      </c>
      <c r="J111" s="266" t="str">
        <f>IF(Dat_02!H110=0,"",Dat_02!H110)</f>
        <v/>
      </c>
    </row>
    <row r="112" spans="2:10">
      <c r="B112" s="250"/>
      <c r="C112" s="251" t="s">
        <v>270</v>
      </c>
      <c r="D112" s="250"/>
      <c r="E112" s="253">
        <f>Dat_02!C111</f>
        <v>76.378072956209067</v>
      </c>
      <c r="F112" s="253">
        <f>Dat_02!D111</f>
        <v>128.77123560535</v>
      </c>
      <c r="G112" s="253">
        <f>Dat_02!E111</f>
        <v>76.378072956209067</v>
      </c>
      <c r="I112" s="254">
        <f>Dat_02!G111</f>
        <v>0</v>
      </c>
      <c r="J112" s="266" t="str">
        <f>IF(Dat_02!H111=0,"",Dat_02!H111)</f>
        <v/>
      </c>
    </row>
    <row r="113" spans="2:10">
      <c r="B113" s="250"/>
      <c r="C113" s="251" t="s">
        <v>271</v>
      </c>
      <c r="D113" s="250"/>
      <c r="E113" s="253">
        <f>Dat_02!C112</f>
        <v>73.470189276207208</v>
      </c>
      <c r="F113" s="253">
        <f>Dat_02!D112</f>
        <v>128.77123560535</v>
      </c>
      <c r="G113" s="253">
        <f>Dat_02!E112</f>
        <v>73.470189276207208</v>
      </c>
      <c r="I113" s="254">
        <f>Dat_02!G112</f>
        <v>0</v>
      </c>
      <c r="J113" s="266" t="str">
        <f>IF(Dat_02!H112=0,"",Dat_02!H112)</f>
        <v/>
      </c>
    </row>
    <row r="114" spans="2:10">
      <c r="B114" s="250"/>
      <c r="C114" s="251" t="s">
        <v>272</v>
      </c>
      <c r="D114" s="250"/>
      <c r="E114" s="253">
        <f>Dat_02!C113</f>
        <v>82.184180796209063</v>
      </c>
      <c r="F114" s="253">
        <f>Dat_02!D113</f>
        <v>128.77123560535</v>
      </c>
      <c r="G114" s="253">
        <f>Dat_02!E113</f>
        <v>82.184180796209063</v>
      </c>
      <c r="I114" s="254">
        <f>Dat_02!G113</f>
        <v>0</v>
      </c>
      <c r="J114" s="266" t="str">
        <f>IF(Dat_02!H113=0,"",Dat_02!H113)</f>
        <v/>
      </c>
    </row>
    <row r="115" spans="2:10">
      <c r="B115" s="250"/>
      <c r="C115" s="251" t="s">
        <v>273</v>
      </c>
      <c r="D115" s="250"/>
      <c r="E115" s="253">
        <f>Dat_02!C114</f>
        <v>83.15904527220907</v>
      </c>
      <c r="F115" s="253">
        <f>Dat_02!D114</f>
        <v>128.77123560535</v>
      </c>
      <c r="G115" s="253">
        <f>Dat_02!E114</f>
        <v>83.15904527220907</v>
      </c>
      <c r="I115" s="254">
        <f>Dat_02!G114</f>
        <v>0</v>
      </c>
      <c r="J115" s="266" t="str">
        <f>IF(Dat_02!H114=0,"",Dat_02!H114)</f>
        <v/>
      </c>
    </row>
    <row r="116" spans="2:10">
      <c r="B116" s="250"/>
      <c r="C116" s="251" t="s">
        <v>274</v>
      </c>
      <c r="D116" s="250"/>
      <c r="E116" s="253">
        <f>Dat_02!C115</f>
        <v>84.983474912207214</v>
      </c>
      <c r="F116" s="253">
        <f>Dat_02!D115</f>
        <v>128.77123560535</v>
      </c>
      <c r="G116" s="253">
        <f>Dat_02!E115</f>
        <v>84.983474912207214</v>
      </c>
      <c r="I116" s="254">
        <f>Dat_02!G115</f>
        <v>0</v>
      </c>
      <c r="J116" s="266" t="str">
        <f>IF(Dat_02!H115=0,"",Dat_02!H115)</f>
        <v/>
      </c>
    </row>
    <row r="117" spans="2:10">
      <c r="B117" s="250"/>
      <c r="C117" s="251" t="s">
        <v>275</v>
      </c>
      <c r="D117" s="250"/>
      <c r="E117" s="253">
        <f>Dat_02!C116</f>
        <v>120.16015579154841</v>
      </c>
      <c r="F117" s="253">
        <f>Dat_02!D116</f>
        <v>128.77123560535</v>
      </c>
      <c r="G117" s="253">
        <f>Dat_02!E116</f>
        <v>120.16015579154841</v>
      </c>
      <c r="I117" s="254">
        <f>Dat_02!G116</f>
        <v>0</v>
      </c>
      <c r="J117" s="266" t="str">
        <f>IF(Dat_02!H116=0,"",Dat_02!H116)</f>
        <v/>
      </c>
    </row>
    <row r="118" spans="2:10">
      <c r="B118" s="250"/>
      <c r="C118" s="251" t="s">
        <v>276</v>
      </c>
      <c r="D118" s="250"/>
      <c r="E118" s="253">
        <f>Dat_02!C117</f>
        <v>122.17053837154654</v>
      </c>
      <c r="F118" s="253">
        <f>Dat_02!D117</f>
        <v>128.77123560535</v>
      </c>
      <c r="G118" s="253">
        <f>Dat_02!E117</f>
        <v>122.17053837154654</v>
      </c>
      <c r="I118" s="254">
        <f>Dat_02!G117</f>
        <v>0</v>
      </c>
      <c r="J118" s="266" t="str">
        <f>IF(Dat_02!H117=0,"",Dat_02!H117)</f>
        <v/>
      </c>
    </row>
    <row r="119" spans="2:10">
      <c r="B119" s="250"/>
      <c r="C119" s="251" t="s">
        <v>277</v>
      </c>
      <c r="D119" s="250"/>
      <c r="E119" s="253">
        <f>Dat_02!C118</f>
        <v>133.72763285954653</v>
      </c>
      <c r="F119" s="253">
        <f>Dat_02!D118</f>
        <v>128.77123560535</v>
      </c>
      <c r="G119" s="253">
        <f>Dat_02!E118</f>
        <v>128.77123560535</v>
      </c>
      <c r="I119" s="254">
        <f>Dat_02!G118</f>
        <v>0</v>
      </c>
      <c r="J119" s="266" t="str">
        <f>IF(Dat_02!H118=0,"",Dat_02!H118)</f>
        <v/>
      </c>
    </row>
    <row r="120" spans="2:10">
      <c r="B120" s="250"/>
      <c r="C120" s="251" t="s">
        <v>278</v>
      </c>
      <c r="D120" s="250"/>
      <c r="E120" s="253">
        <f>Dat_02!C119</f>
        <v>132.62970923154842</v>
      </c>
      <c r="F120" s="253">
        <f>Dat_02!D119</f>
        <v>128.77123560535</v>
      </c>
      <c r="G120" s="253">
        <f>Dat_02!E119</f>
        <v>128.77123560535</v>
      </c>
      <c r="I120" s="254">
        <f>Dat_02!G119</f>
        <v>0</v>
      </c>
      <c r="J120" s="266" t="str">
        <f>IF(Dat_02!H119=0,"",Dat_02!H119)</f>
        <v/>
      </c>
    </row>
    <row r="121" spans="2:10">
      <c r="B121" s="250"/>
      <c r="C121" s="251" t="s">
        <v>279</v>
      </c>
      <c r="D121" s="250"/>
      <c r="E121" s="253">
        <f>Dat_02!C120</f>
        <v>124.85596989154841</v>
      </c>
      <c r="F121" s="253">
        <f>Dat_02!D120</f>
        <v>128.77123560535</v>
      </c>
      <c r="G121" s="253">
        <f>Dat_02!E120</f>
        <v>124.85596989154841</v>
      </c>
      <c r="I121" s="254">
        <f>Dat_02!G120</f>
        <v>0</v>
      </c>
      <c r="J121" s="266" t="str">
        <f>IF(Dat_02!H120=0,"",Dat_02!H120)</f>
        <v/>
      </c>
    </row>
    <row r="122" spans="2:10">
      <c r="B122" s="250"/>
      <c r="C122" s="251" t="s">
        <v>280</v>
      </c>
      <c r="D122" s="250"/>
      <c r="E122" s="253">
        <f>Dat_02!C121</f>
        <v>140.27391316354652</v>
      </c>
      <c r="F122" s="253">
        <f>Dat_02!D121</f>
        <v>128.77123560535</v>
      </c>
      <c r="G122" s="253">
        <f>Dat_02!E121</f>
        <v>128.77123560535</v>
      </c>
      <c r="I122" s="254">
        <f>Dat_02!G121</f>
        <v>0</v>
      </c>
      <c r="J122" s="266" t="str">
        <f>IF(Dat_02!H121=0,"",Dat_02!H121)</f>
        <v/>
      </c>
    </row>
    <row r="123" spans="2:10">
      <c r="B123" s="250"/>
      <c r="C123" s="251" t="s">
        <v>281</v>
      </c>
      <c r="D123" s="250"/>
      <c r="E123" s="253">
        <f>Dat_02!C122</f>
        <v>140.00868754754842</v>
      </c>
      <c r="F123" s="253">
        <f>Dat_02!D122</f>
        <v>128.77123560535</v>
      </c>
      <c r="G123" s="253">
        <f>Dat_02!E122</f>
        <v>128.77123560535</v>
      </c>
      <c r="I123" s="254">
        <f>Dat_02!G122</f>
        <v>0</v>
      </c>
      <c r="J123" s="266" t="str">
        <f>IF(Dat_02!H122=0,"",Dat_02!H122)</f>
        <v/>
      </c>
    </row>
    <row r="124" spans="2:10">
      <c r="B124" s="250"/>
      <c r="C124" s="251" t="s">
        <v>282</v>
      </c>
      <c r="D124" s="250"/>
      <c r="E124" s="253">
        <f>Dat_02!C123</f>
        <v>105.74095903098869</v>
      </c>
      <c r="F124" s="253">
        <f>Dat_02!D123</f>
        <v>105.65373260469035</v>
      </c>
      <c r="G124" s="253">
        <f>Dat_02!E123</f>
        <v>105.65373260469035</v>
      </c>
      <c r="I124" s="254">
        <f>Dat_02!G123</f>
        <v>0</v>
      </c>
      <c r="J124" s="266" t="str">
        <f>IF(Dat_02!H123=0,"",Dat_02!H123)</f>
        <v/>
      </c>
    </row>
    <row r="125" spans="2:10">
      <c r="B125" s="252"/>
      <c r="C125" s="257" t="s">
        <v>283</v>
      </c>
      <c r="D125" s="250"/>
      <c r="E125" s="253">
        <f>Dat_02!C124</f>
        <v>100.09574057899054</v>
      </c>
      <c r="F125" s="253">
        <f>Dat_02!D124</f>
        <v>105.65373260469035</v>
      </c>
      <c r="G125" s="253">
        <f>Dat_02!E124</f>
        <v>100.09574057899054</v>
      </c>
      <c r="I125" s="254">
        <f>Dat_02!G124</f>
        <v>0</v>
      </c>
      <c r="J125" s="266" t="str">
        <f>IF(Dat_02!H124=0,"",Dat_02!H124)</f>
        <v/>
      </c>
    </row>
    <row r="126" spans="2:10">
      <c r="B126" s="250" t="s">
        <v>284</v>
      </c>
      <c r="C126" s="251" t="s">
        <v>285</v>
      </c>
      <c r="D126" s="252"/>
      <c r="E126" s="253">
        <f>Dat_02!C125</f>
        <v>102.83984928298868</v>
      </c>
      <c r="F126" s="253">
        <f>Dat_02!D125</f>
        <v>105.65373260469035</v>
      </c>
      <c r="G126" s="253">
        <f>Dat_02!E125</f>
        <v>102.83984928298868</v>
      </c>
      <c r="I126" s="254">
        <f>Dat_02!G125</f>
        <v>0</v>
      </c>
      <c r="J126" s="266" t="str">
        <f>IF(Dat_02!H125=0,"",Dat_02!H125)</f>
        <v/>
      </c>
    </row>
    <row r="127" spans="2:10">
      <c r="B127" s="252"/>
      <c r="C127" s="251" t="s">
        <v>286</v>
      </c>
      <c r="D127" s="252"/>
      <c r="E127" s="253">
        <f>Dat_02!C126</f>
        <v>101.27127545099053</v>
      </c>
      <c r="F127" s="253">
        <f>Dat_02!D126</f>
        <v>105.65373260469035</v>
      </c>
      <c r="G127" s="253">
        <f>Dat_02!E126</f>
        <v>101.27127545099053</v>
      </c>
      <c r="I127" s="254">
        <f>Dat_02!G126</f>
        <v>0</v>
      </c>
      <c r="J127" s="266" t="str">
        <f>IF(Dat_02!H126=0,"",Dat_02!H126)</f>
        <v/>
      </c>
    </row>
    <row r="128" spans="2:10">
      <c r="B128" s="250"/>
      <c r="C128" s="251" t="s">
        <v>287</v>
      </c>
      <c r="D128" s="252"/>
      <c r="E128" s="253">
        <f>Dat_02!C127</f>
        <v>93.971423794990557</v>
      </c>
      <c r="F128" s="253">
        <f>Dat_02!D127</f>
        <v>105.65373260469035</v>
      </c>
      <c r="G128" s="253">
        <f>Dat_02!E127</f>
        <v>93.971423794990557</v>
      </c>
      <c r="I128" s="254">
        <f>Dat_02!G127</f>
        <v>0</v>
      </c>
      <c r="J128" s="266" t="str">
        <f>IF(Dat_02!H127=0,"",Dat_02!H127)</f>
        <v/>
      </c>
    </row>
    <row r="129" spans="2:10">
      <c r="B129" s="250"/>
      <c r="C129" s="251" t="s">
        <v>288</v>
      </c>
      <c r="D129" s="250"/>
      <c r="E129" s="253">
        <f>Dat_02!C128</f>
        <v>113.61467043498868</v>
      </c>
      <c r="F129" s="253">
        <f>Dat_02!D128</f>
        <v>105.65373260469035</v>
      </c>
      <c r="G129" s="253">
        <f>Dat_02!E128</f>
        <v>105.65373260469035</v>
      </c>
      <c r="I129" s="254">
        <f>Dat_02!G128</f>
        <v>0</v>
      </c>
      <c r="J129" s="266" t="str">
        <f>IF(Dat_02!H128=0,"",Dat_02!H128)</f>
        <v/>
      </c>
    </row>
    <row r="130" spans="2:10">
      <c r="B130" s="250"/>
      <c r="C130" s="251" t="s">
        <v>289</v>
      </c>
      <c r="D130" s="250"/>
      <c r="E130" s="253">
        <f>Dat_02!C129</f>
        <v>103.96177035099053</v>
      </c>
      <c r="F130" s="253">
        <f>Dat_02!D129</f>
        <v>105.65373260469035</v>
      </c>
      <c r="G130" s="253">
        <f>Dat_02!E129</f>
        <v>103.96177035099053</v>
      </c>
      <c r="I130" s="254">
        <f>Dat_02!G129</f>
        <v>0</v>
      </c>
      <c r="J130" s="266" t="str">
        <f>IF(Dat_02!H129=0,"",Dat_02!H129)</f>
        <v/>
      </c>
    </row>
    <row r="131" spans="2:10">
      <c r="B131" s="250"/>
      <c r="C131" s="251" t="s">
        <v>290</v>
      </c>
      <c r="D131" s="250"/>
      <c r="E131" s="253">
        <f>Dat_02!C130</f>
        <v>66.221452729308808</v>
      </c>
      <c r="F131" s="253">
        <f>Dat_02!D130</f>
        <v>105.65373260469035</v>
      </c>
      <c r="G131" s="253">
        <f>Dat_02!E130</f>
        <v>66.221452729308808</v>
      </c>
      <c r="I131" s="254">
        <f>Dat_02!G130</f>
        <v>0</v>
      </c>
      <c r="J131" s="266" t="str">
        <f>IF(Dat_02!H130=0,"",Dat_02!H130)</f>
        <v/>
      </c>
    </row>
    <row r="132" spans="2:10">
      <c r="B132" s="250"/>
      <c r="C132" s="251" t="s">
        <v>291</v>
      </c>
      <c r="D132" s="250"/>
      <c r="E132" s="253">
        <f>Dat_02!C131</f>
        <v>74.446018409306944</v>
      </c>
      <c r="F132" s="253">
        <f>Dat_02!D131</f>
        <v>105.65373260469035</v>
      </c>
      <c r="G132" s="253">
        <f>Dat_02!E131</f>
        <v>74.446018409306944</v>
      </c>
      <c r="I132" s="254">
        <f>Dat_02!G131</f>
        <v>0</v>
      </c>
      <c r="J132" s="266" t="str">
        <f>IF(Dat_02!H131=0,"",Dat_02!H131)</f>
        <v/>
      </c>
    </row>
    <row r="133" spans="2:10">
      <c r="B133" s="250"/>
      <c r="C133" s="251" t="s">
        <v>292</v>
      </c>
      <c r="D133" s="250"/>
      <c r="E133" s="253">
        <f>Dat_02!C132</f>
        <v>83.660476461306928</v>
      </c>
      <c r="F133" s="253">
        <f>Dat_02!D132</f>
        <v>105.65373260469035</v>
      </c>
      <c r="G133" s="253">
        <f>Dat_02!E132</f>
        <v>83.660476461306928</v>
      </c>
      <c r="I133" s="254">
        <f>Dat_02!G132</f>
        <v>0</v>
      </c>
      <c r="J133" s="266" t="str">
        <f>IF(Dat_02!H132=0,"",Dat_02!H132)</f>
        <v/>
      </c>
    </row>
    <row r="134" spans="2:10">
      <c r="B134" s="250"/>
      <c r="C134" s="251" t="s">
        <v>293</v>
      </c>
      <c r="D134" s="250"/>
      <c r="E134" s="253">
        <f>Dat_02!C133</f>
        <v>75.973093089306929</v>
      </c>
      <c r="F134" s="253">
        <f>Dat_02!D133</f>
        <v>105.65373260469035</v>
      </c>
      <c r="G134" s="253">
        <f>Dat_02!E133</f>
        <v>75.973093089306929</v>
      </c>
      <c r="I134" s="254">
        <f>Dat_02!G133</f>
        <v>0</v>
      </c>
      <c r="J134" s="266" t="str">
        <f>IF(Dat_02!H133=0,"",Dat_02!H133)</f>
        <v/>
      </c>
    </row>
    <row r="135" spans="2:10">
      <c r="B135" s="250"/>
      <c r="C135" s="251" t="s">
        <v>294</v>
      </c>
      <c r="D135" s="250"/>
      <c r="E135" s="253">
        <f>Dat_02!C134</f>
        <v>66.319120533306943</v>
      </c>
      <c r="F135" s="253">
        <f>Dat_02!D134</f>
        <v>105.65373260469035</v>
      </c>
      <c r="G135" s="253">
        <f>Dat_02!E134</f>
        <v>66.319120533306943</v>
      </c>
      <c r="I135" s="254">
        <f>Dat_02!G134</f>
        <v>0</v>
      </c>
      <c r="J135" s="266" t="str">
        <f>IF(Dat_02!H134=0,"",Dat_02!H134)</f>
        <v/>
      </c>
    </row>
    <row r="136" spans="2:10">
      <c r="B136" s="250"/>
      <c r="C136" s="251" t="s">
        <v>295</v>
      </c>
      <c r="D136" s="250"/>
      <c r="E136" s="253">
        <f>Dat_02!C135</f>
        <v>71.987889609306933</v>
      </c>
      <c r="F136" s="253">
        <f>Dat_02!D135</f>
        <v>105.65373260469035</v>
      </c>
      <c r="G136" s="253">
        <f>Dat_02!E135</f>
        <v>71.987889609306933</v>
      </c>
      <c r="I136" s="254">
        <f>Dat_02!G135</f>
        <v>0</v>
      </c>
      <c r="J136" s="266" t="str">
        <f>IF(Dat_02!H135=0,"",Dat_02!H135)</f>
        <v/>
      </c>
    </row>
    <row r="137" spans="2:10">
      <c r="B137" s="250"/>
      <c r="C137" s="251" t="s">
        <v>296</v>
      </c>
      <c r="D137" s="250"/>
      <c r="E137" s="253">
        <f>Dat_02!C136</f>
        <v>75.311342213308791</v>
      </c>
      <c r="F137" s="253">
        <f>Dat_02!D136</f>
        <v>105.65373260469035</v>
      </c>
      <c r="G137" s="253">
        <f>Dat_02!E136</f>
        <v>75.311342213308791</v>
      </c>
      <c r="I137" s="254">
        <f>Dat_02!G136</f>
        <v>0</v>
      </c>
      <c r="J137" s="266" t="str">
        <f>IF(Dat_02!H136=0,"",Dat_02!H136)</f>
        <v/>
      </c>
    </row>
    <row r="138" spans="2:10">
      <c r="B138" s="250"/>
      <c r="C138" s="251" t="s">
        <v>297</v>
      </c>
      <c r="D138" s="250"/>
      <c r="E138" s="253">
        <f>Dat_02!C137</f>
        <v>74.37980817415513</v>
      </c>
      <c r="F138" s="253">
        <f>Dat_02!D137</f>
        <v>105.65373260469035</v>
      </c>
      <c r="G138" s="253">
        <f>Dat_02!E137</f>
        <v>74.37980817415513</v>
      </c>
      <c r="I138" s="254">
        <f>Dat_02!G137</f>
        <v>105.65373260469035</v>
      </c>
      <c r="J138" s="266" t="str">
        <f>IF(Dat_02!H137=0,"",Dat_02!H137)</f>
        <v/>
      </c>
    </row>
    <row r="139" spans="2:10">
      <c r="B139" s="250"/>
      <c r="C139" s="251" t="s">
        <v>298</v>
      </c>
      <c r="D139" s="250"/>
      <c r="E139" s="253">
        <f>Dat_02!C138</f>
        <v>68.006816766156987</v>
      </c>
      <c r="F139" s="253">
        <f>Dat_02!D138</f>
        <v>105.65373260469035</v>
      </c>
      <c r="G139" s="253">
        <f>Dat_02!E138</f>
        <v>68.006816766156987</v>
      </c>
      <c r="I139" s="254">
        <f>Dat_02!G138</f>
        <v>0</v>
      </c>
      <c r="J139" s="266" t="str">
        <f>IF(Dat_02!H138=0,"",Dat_02!H138)</f>
        <v/>
      </c>
    </row>
    <row r="140" spans="2:10">
      <c r="B140" s="250"/>
      <c r="C140" s="251" t="s">
        <v>299</v>
      </c>
      <c r="D140" s="250"/>
      <c r="E140" s="253">
        <f>Dat_02!C139</f>
        <v>65.738982786156996</v>
      </c>
      <c r="F140" s="253">
        <f>Dat_02!D139</f>
        <v>105.65373260469035</v>
      </c>
      <c r="G140" s="253">
        <f>Dat_02!E139</f>
        <v>65.738982786156996</v>
      </c>
      <c r="I140" s="254">
        <f>Dat_02!G139</f>
        <v>0</v>
      </c>
      <c r="J140" s="266" t="str">
        <f>IF(Dat_02!H139=0,"",Dat_02!H139)</f>
        <v/>
      </c>
    </row>
    <row r="141" spans="2:10">
      <c r="B141" s="250"/>
      <c r="C141" s="251" t="s">
        <v>300</v>
      </c>
      <c r="D141" s="250"/>
      <c r="E141" s="253">
        <f>Dat_02!C140</f>
        <v>64.549248354155139</v>
      </c>
      <c r="F141" s="253">
        <f>Dat_02!D140</f>
        <v>105.65373260469035</v>
      </c>
      <c r="G141" s="253">
        <f>Dat_02!E140</f>
        <v>64.549248354155139</v>
      </c>
      <c r="I141" s="254">
        <f>Dat_02!G140</f>
        <v>0</v>
      </c>
      <c r="J141" s="266" t="str">
        <f>IF(Dat_02!H140=0,"",Dat_02!H140)</f>
        <v/>
      </c>
    </row>
    <row r="142" spans="2:10">
      <c r="B142" s="250"/>
      <c r="C142" s="251" t="s">
        <v>301</v>
      </c>
      <c r="D142" s="250"/>
      <c r="E142" s="253">
        <f>Dat_02!C141</f>
        <v>60.67698176215886</v>
      </c>
      <c r="F142" s="253">
        <f>Dat_02!D141</f>
        <v>105.65373260469035</v>
      </c>
      <c r="G142" s="253">
        <f>Dat_02!E141</f>
        <v>60.67698176215886</v>
      </c>
      <c r="I142" s="254">
        <f>Dat_02!G141</f>
        <v>0</v>
      </c>
      <c r="J142" s="266" t="str">
        <f>IF(Dat_02!H141=0,"",Dat_02!H141)</f>
        <v/>
      </c>
    </row>
    <row r="143" spans="2:10">
      <c r="B143" s="250"/>
      <c r="C143" s="251" t="s">
        <v>302</v>
      </c>
      <c r="D143" s="250"/>
      <c r="E143" s="253">
        <f>Dat_02!C142</f>
        <v>72.64989890615513</v>
      </c>
      <c r="F143" s="253">
        <f>Dat_02!D142</f>
        <v>105.65373260469035</v>
      </c>
      <c r="G143" s="253">
        <f>Dat_02!E142</f>
        <v>72.64989890615513</v>
      </c>
      <c r="I143" s="254">
        <f>Dat_02!G142</f>
        <v>0</v>
      </c>
      <c r="J143" s="266" t="str">
        <f>IF(Dat_02!H142=0,"",Dat_02!H142)</f>
        <v/>
      </c>
    </row>
    <row r="144" spans="2:10">
      <c r="B144" s="250"/>
      <c r="C144" s="251" t="s">
        <v>303</v>
      </c>
      <c r="D144" s="250"/>
      <c r="E144" s="253">
        <f>Dat_02!C143</f>
        <v>76.313361826155131</v>
      </c>
      <c r="F144" s="253">
        <f>Dat_02!D143</f>
        <v>105.65373260469035</v>
      </c>
      <c r="G144" s="253">
        <f>Dat_02!E143</f>
        <v>76.313361826155131</v>
      </c>
      <c r="I144" s="254">
        <f>Dat_02!G143</f>
        <v>0</v>
      </c>
      <c r="J144" s="266" t="str">
        <f>IF(Dat_02!H143=0,"",Dat_02!H143)</f>
        <v/>
      </c>
    </row>
    <row r="145" spans="2:10">
      <c r="B145" s="250"/>
      <c r="C145" s="251" t="s">
        <v>304</v>
      </c>
      <c r="D145" s="250"/>
      <c r="E145" s="253">
        <f>Dat_02!C144</f>
        <v>66.067444093736299</v>
      </c>
      <c r="F145" s="253">
        <f>Dat_02!D144</f>
        <v>105.65373260469035</v>
      </c>
      <c r="G145" s="253">
        <f>Dat_02!E144</f>
        <v>66.067444093736299</v>
      </c>
      <c r="I145" s="254">
        <f>Dat_02!G144</f>
        <v>0</v>
      </c>
      <c r="J145" s="266" t="str">
        <f>IF(Dat_02!H144=0,"",Dat_02!H144)</f>
        <v/>
      </c>
    </row>
    <row r="146" spans="2:10">
      <c r="B146" s="250"/>
      <c r="C146" s="251" t="s">
        <v>305</v>
      </c>
      <c r="D146" s="250"/>
      <c r="E146" s="253">
        <f>Dat_02!C145</f>
        <v>60.102267253734432</v>
      </c>
      <c r="F146" s="253">
        <f>Dat_02!D145</f>
        <v>105.65373260469035</v>
      </c>
      <c r="G146" s="253">
        <f>Dat_02!E145</f>
        <v>60.102267253734432</v>
      </c>
      <c r="I146" s="254">
        <f>Dat_02!G145</f>
        <v>0</v>
      </c>
      <c r="J146" s="266" t="str">
        <f>IF(Dat_02!H145=0,"",Dat_02!H145)</f>
        <v/>
      </c>
    </row>
    <row r="147" spans="2:10">
      <c r="B147" s="250"/>
      <c r="C147" s="251" t="s">
        <v>306</v>
      </c>
      <c r="D147" s="250"/>
      <c r="E147" s="253">
        <f>Dat_02!C146</f>
        <v>59.22299280573629</v>
      </c>
      <c r="F147" s="253">
        <f>Dat_02!D146</f>
        <v>105.65373260469035</v>
      </c>
      <c r="G147" s="253">
        <f>Dat_02!E146</f>
        <v>59.22299280573629</v>
      </c>
      <c r="I147" s="254">
        <f>Dat_02!G146</f>
        <v>0</v>
      </c>
      <c r="J147" s="266" t="str">
        <f>IF(Dat_02!H146=0,"",Dat_02!H146)</f>
        <v/>
      </c>
    </row>
    <row r="148" spans="2:10">
      <c r="B148" s="250"/>
      <c r="C148" s="251" t="s">
        <v>307</v>
      </c>
      <c r="D148" s="250"/>
      <c r="E148" s="253">
        <f>Dat_02!C147</f>
        <v>57.431285131732572</v>
      </c>
      <c r="F148" s="253">
        <f>Dat_02!D147</f>
        <v>105.65373260469035</v>
      </c>
      <c r="G148" s="253">
        <f>Dat_02!E147</f>
        <v>57.431285131732572</v>
      </c>
      <c r="I148" s="254">
        <f>Dat_02!G147</f>
        <v>0</v>
      </c>
      <c r="J148" s="266" t="str">
        <f>IF(Dat_02!H147=0,"",Dat_02!H147)</f>
        <v/>
      </c>
    </row>
    <row r="149" spans="2:10">
      <c r="B149" s="250"/>
      <c r="C149" s="251" t="s">
        <v>308</v>
      </c>
      <c r="D149" s="250"/>
      <c r="E149" s="253">
        <f>Dat_02!C148</f>
        <v>54.664174471738157</v>
      </c>
      <c r="F149" s="253">
        <f>Dat_02!D148</f>
        <v>105.65373260469035</v>
      </c>
      <c r="G149" s="253">
        <f>Dat_02!E148</f>
        <v>54.664174471738157</v>
      </c>
      <c r="I149" s="254">
        <f>Dat_02!G148</f>
        <v>0</v>
      </c>
      <c r="J149" s="266" t="str">
        <f>IF(Dat_02!H148=0,"",Dat_02!H148)</f>
        <v/>
      </c>
    </row>
    <row r="150" spans="2:10">
      <c r="B150" s="250"/>
      <c r="C150" s="251" t="s">
        <v>309</v>
      </c>
      <c r="D150" s="250"/>
      <c r="E150" s="253">
        <f>Dat_02!C149</f>
        <v>58.471831127732571</v>
      </c>
      <c r="F150" s="253">
        <f>Dat_02!D149</f>
        <v>105.65373260469035</v>
      </c>
      <c r="G150" s="253">
        <f>Dat_02!E149</f>
        <v>58.471831127732571</v>
      </c>
      <c r="I150" s="254">
        <f>Dat_02!G149</f>
        <v>0</v>
      </c>
      <c r="J150" s="266" t="str">
        <f>IF(Dat_02!H149=0,"",Dat_02!H149)</f>
        <v/>
      </c>
    </row>
    <row r="151" spans="2:10">
      <c r="B151" s="250"/>
      <c r="C151" s="251" t="s">
        <v>310</v>
      </c>
      <c r="D151" s="250"/>
      <c r="E151" s="253">
        <f>Dat_02!C150</f>
        <v>53.417569333734434</v>
      </c>
      <c r="F151" s="253">
        <f>Dat_02!D150</f>
        <v>105.65373260469035</v>
      </c>
      <c r="G151" s="253">
        <f>Dat_02!E150</f>
        <v>53.417569333734434</v>
      </c>
      <c r="I151" s="254">
        <f>Dat_02!G150</f>
        <v>0</v>
      </c>
      <c r="J151" s="266" t="str">
        <f>IF(Dat_02!H150=0,"",Dat_02!H150)</f>
        <v/>
      </c>
    </row>
    <row r="152" spans="2:10">
      <c r="B152" s="250"/>
      <c r="C152" s="251" t="s">
        <v>311</v>
      </c>
      <c r="D152" s="250"/>
      <c r="E152" s="253">
        <f>Dat_02!C151</f>
        <v>47.003361174643345</v>
      </c>
      <c r="F152" s="253">
        <f>Dat_02!D151</f>
        <v>105.65373260469035</v>
      </c>
      <c r="G152" s="253">
        <f>Dat_02!E151</f>
        <v>47.003361174643345</v>
      </c>
      <c r="I152" s="254">
        <f>Dat_02!G151</f>
        <v>0</v>
      </c>
      <c r="J152" s="266" t="str">
        <f>IF(Dat_02!H151=0,"",Dat_02!H151)</f>
        <v/>
      </c>
    </row>
    <row r="153" spans="2:10">
      <c r="B153" s="250"/>
      <c r="C153" s="251" t="s">
        <v>312</v>
      </c>
      <c r="D153" s="250"/>
      <c r="E153" s="253">
        <f>Dat_02!C152</f>
        <v>47.415259922641482</v>
      </c>
      <c r="F153" s="253">
        <f>Dat_02!D152</f>
        <v>105.65373260469035</v>
      </c>
      <c r="G153" s="253">
        <f>Dat_02!E152</f>
        <v>47.415259922641482</v>
      </c>
      <c r="I153" s="254">
        <f>Dat_02!G152</f>
        <v>0</v>
      </c>
      <c r="J153" s="266" t="str">
        <f>IF(Dat_02!H152=0,"",Dat_02!H152)</f>
        <v/>
      </c>
    </row>
    <row r="154" spans="2:10">
      <c r="B154" s="250"/>
      <c r="C154" s="251" t="s">
        <v>313</v>
      </c>
      <c r="D154" s="250"/>
      <c r="E154" s="253">
        <f>Dat_02!C153</f>
        <v>54.139165124643348</v>
      </c>
      <c r="F154" s="253">
        <f>Dat_02!D153</f>
        <v>105.65373260469035</v>
      </c>
      <c r="G154" s="253">
        <f>Dat_02!E153</f>
        <v>54.139165124643348</v>
      </c>
      <c r="I154" s="254">
        <f>Dat_02!G153</f>
        <v>0</v>
      </c>
      <c r="J154" s="266" t="str">
        <f>IF(Dat_02!H153=0,"",Dat_02!H153)</f>
        <v/>
      </c>
    </row>
    <row r="155" spans="2:10">
      <c r="B155" s="250"/>
      <c r="C155" s="251" t="s">
        <v>314</v>
      </c>
      <c r="D155" s="250"/>
      <c r="E155" s="253">
        <f>Dat_02!C154</f>
        <v>46.030866642641485</v>
      </c>
      <c r="F155" s="253">
        <f>Dat_02!D154</f>
        <v>65.277965296213353</v>
      </c>
      <c r="G155" s="253">
        <f>Dat_02!E154</f>
        <v>46.030866642641485</v>
      </c>
      <c r="I155" s="254">
        <f>Dat_02!G154</f>
        <v>0</v>
      </c>
      <c r="J155" s="266" t="str">
        <f>IF(Dat_02!H154=0,"",Dat_02!H154)</f>
        <v/>
      </c>
    </row>
    <row r="156" spans="2:10">
      <c r="B156" s="252"/>
      <c r="C156" s="257" t="s">
        <v>315</v>
      </c>
      <c r="D156" s="252"/>
      <c r="E156" s="253">
        <f>Dat_02!C155</f>
        <v>41.260838216643343</v>
      </c>
      <c r="F156" s="253">
        <f>Dat_02!D155</f>
        <v>65.277965296213353</v>
      </c>
      <c r="G156" s="253">
        <f>Dat_02!E155</f>
        <v>41.260838216643343</v>
      </c>
      <c r="I156" s="254">
        <f>Dat_02!G155</f>
        <v>0</v>
      </c>
      <c r="J156" s="266" t="str">
        <f>IF(Dat_02!H155=0,"",Dat_02!H155)</f>
        <v/>
      </c>
    </row>
    <row r="157" spans="2:10">
      <c r="B157" s="250" t="s">
        <v>316</v>
      </c>
      <c r="C157" s="251" t="s">
        <v>317</v>
      </c>
      <c r="D157" s="252"/>
      <c r="E157" s="253">
        <f>Dat_02!C156</f>
        <v>49.642918986643345</v>
      </c>
      <c r="F157" s="253">
        <f>Dat_02!D156</f>
        <v>65.277965296213353</v>
      </c>
      <c r="G157" s="253">
        <f>Dat_02!E156</f>
        <v>49.642918986643345</v>
      </c>
      <c r="I157" s="254">
        <f>Dat_02!G156</f>
        <v>0</v>
      </c>
      <c r="J157" s="266" t="str">
        <f>IF(Dat_02!H156=0,"",Dat_02!H156)</f>
        <v/>
      </c>
    </row>
    <row r="158" spans="2:10">
      <c r="B158" s="252"/>
      <c r="C158" s="251" t="s">
        <v>318</v>
      </c>
      <c r="D158" s="252"/>
      <c r="E158" s="253">
        <f>Dat_02!C157</f>
        <v>42.165727116641477</v>
      </c>
      <c r="F158" s="253">
        <f>Dat_02!D157</f>
        <v>65.277965296213353</v>
      </c>
      <c r="G158" s="253">
        <f>Dat_02!E157</f>
        <v>42.165727116641477</v>
      </c>
      <c r="I158" s="254">
        <f>Dat_02!G157</f>
        <v>0</v>
      </c>
      <c r="J158" s="266" t="str">
        <f>IF(Dat_02!H157=0,"",Dat_02!H157)</f>
        <v/>
      </c>
    </row>
    <row r="159" spans="2:10">
      <c r="B159" s="250"/>
      <c r="C159" s="251" t="s">
        <v>319</v>
      </c>
      <c r="D159" s="250"/>
      <c r="E159" s="253">
        <f>Dat_02!C158</f>
        <v>44.137358011716373</v>
      </c>
      <c r="F159" s="253">
        <f>Dat_02!D158</f>
        <v>65.277965296213353</v>
      </c>
      <c r="G159" s="253">
        <f>Dat_02!E158</f>
        <v>44.137358011716373</v>
      </c>
      <c r="I159" s="254">
        <f>Dat_02!G158</f>
        <v>0</v>
      </c>
      <c r="J159" s="266" t="str">
        <f>IF(Dat_02!H158=0,"",Dat_02!H158)</f>
        <v/>
      </c>
    </row>
    <row r="160" spans="2:10">
      <c r="B160" s="250"/>
      <c r="C160" s="251" t="s">
        <v>320</v>
      </c>
      <c r="D160" s="250"/>
      <c r="E160" s="253">
        <f>Dat_02!C159</f>
        <v>41.289462523716381</v>
      </c>
      <c r="F160" s="253">
        <f>Dat_02!D159</f>
        <v>65.277965296213353</v>
      </c>
      <c r="G160" s="253">
        <f>Dat_02!E159</f>
        <v>41.289462523716381</v>
      </c>
      <c r="I160" s="254">
        <f>Dat_02!G159</f>
        <v>0</v>
      </c>
      <c r="J160" s="266" t="str">
        <f>IF(Dat_02!H159=0,"",Dat_02!H159)</f>
        <v/>
      </c>
    </row>
    <row r="161" spans="2:10">
      <c r="B161" s="250"/>
      <c r="C161" s="251" t="s">
        <v>321</v>
      </c>
      <c r="D161" s="250"/>
      <c r="E161" s="253">
        <f>Dat_02!C160</f>
        <v>46.547876791718238</v>
      </c>
      <c r="F161" s="253">
        <f>Dat_02!D160</f>
        <v>65.277965296213353</v>
      </c>
      <c r="G161" s="253">
        <f>Dat_02!E160</f>
        <v>46.547876791718238</v>
      </c>
      <c r="I161" s="254">
        <f>Dat_02!G160</f>
        <v>0</v>
      </c>
      <c r="J161" s="266" t="str">
        <f>IF(Dat_02!H160=0,"",Dat_02!H160)</f>
        <v/>
      </c>
    </row>
    <row r="162" spans="2:10">
      <c r="B162" s="250"/>
      <c r="C162" s="251" t="s">
        <v>322</v>
      </c>
      <c r="D162" s="250"/>
      <c r="E162" s="253">
        <f>Dat_02!C161</f>
        <v>36.381198447716379</v>
      </c>
      <c r="F162" s="253">
        <f>Dat_02!D161</f>
        <v>65.277965296213353</v>
      </c>
      <c r="G162" s="253">
        <f>Dat_02!E161</f>
        <v>36.381198447716379</v>
      </c>
      <c r="I162" s="254">
        <f>Dat_02!G161</f>
        <v>0</v>
      </c>
      <c r="J162" s="266" t="str">
        <f>IF(Dat_02!H161=0,"",Dat_02!H161)</f>
        <v/>
      </c>
    </row>
    <row r="163" spans="2:10">
      <c r="B163" s="250"/>
      <c r="C163" s="251" t="s">
        <v>323</v>
      </c>
      <c r="D163" s="250"/>
      <c r="E163" s="253">
        <f>Dat_02!C162</f>
        <v>36.220912243718239</v>
      </c>
      <c r="F163" s="253">
        <f>Dat_02!D162</f>
        <v>65.277965296213353</v>
      </c>
      <c r="G163" s="253">
        <f>Dat_02!E162</f>
        <v>36.220912243718239</v>
      </c>
      <c r="I163" s="254">
        <f>Dat_02!G162</f>
        <v>0</v>
      </c>
      <c r="J163" s="266" t="str">
        <f>IF(Dat_02!H162=0,"",Dat_02!H162)</f>
        <v/>
      </c>
    </row>
    <row r="164" spans="2:10">
      <c r="B164" s="250"/>
      <c r="C164" s="251" t="s">
        <v>324</v>
      </c>
      <c r="D164" s="250"/>
      <c r="E164" s="253">
        <f>Dat_02!C163</f>
        <v>34.958879279718239</v>
      </c>
      <c r="F164" s="253">
        <f>Dat_02!D163</f>
        <v>65.277965296213353</v>
      </c>
      <c r="G164" s="253">
        <f>Dat_02!E163</f>
        <v>34.958879279718239</v>
      </c>
      <c r="I164" s="254">
        <f>Dat_02!G163</f>
        <v>0</v>
      </c>
      <c r="J164" s="266" t="str">
        <f>IF(Dat_02!H163=0,"",Dat_02!H163)</f>
        <v/>
      </c>
    </row>
    <row r="165" spans="2:10">
      <c r="B165" s="250"/>
      <c r="C165" s="251" t="s">
        <v>325</v>
      </c>
      <c r="D165" s="250"/>
      <c r="E165" s="253">
        <f>Dat_02!C164</f>
        <v>40.602532139716381</v>
      </c>
      <c r="F165" s="253">
        <f>Dat_02!D164</f>
        <v>65.277965296213353</v>
      </c>
      <c r="G165" s="253">
        <f>Dat_02!E164</f>
        <v>40.602532139716381</v>
      </c>
      <c r="I165" s="254">
        <f>Dat_02!G164</f>
        <v>0</v>
      </c>
      <c r="J165" s="266" t="str">
        <f>IF(Dat_02!H164=0,"",Dat_02!H164)</f>
        <v/>
      </c>
    </row>
    <row r="166" spans="2:10">
      <c r="B166" s="250"/>
      <c r="C166" s="251" t="s">
        <v>326</v>
      </c>
      <c r="D166" s="250"/>
      <c r="E166" s="253">
        <f>Dat_02!C165</f>
        <v>39.246824186815594</v>
      </c>
      <c r="F166" s="253">
        <f>Dat_02!D165</f>
        <v>65.277965296213353</v>
      </c>
      <c r="G166" s="253">
        <f>Dat_02!E165</f>
        <v>39.246824186815594</v>
      </c>
      <c r="I166" s="254">
        <f>Dat_02!G165</f>
        <v>0</v>
      </c>
      <c r="J166" s="266" t="str">
        <f>IF(Dat_02!H165=0,"",Dat_02!H165)</f>
        <v/>
      </c>
    </row>
    <row r="167" spans="2:10">
      <c r="B167" s="250"/>
      <c r="C167" s="251" t="s">
        <v>327</v>
      </c>
      <c r="D167" s="250"/>
      <c r="E167" s="253">
        <f>Dat_02!C166</f>
        <v>28.642151794815597</v>
      </c>
      <c r="F167" s="253">
        <f>Dat_02!D166</f>
        <v>65.277965296213353</v>
      </c>
      <c r="G167" s="253">
        <f>Dat_02!E166</f>
        <v>28.642151794815597</v>
      </c>
      <c r="I167" s="254">
        <f>Dat_02!G166</f>
        <v>0</v>
      </c>
      <c r="J167" s="266" t="str">
        <f>IF(Dat_02!H166=0,"",Dat_02!H166)</f>
        <v/>
      </c>
    </row>
    <row r="168" spans="2:10">
      <c r="B168" s="250"/>
      <c r="C168" s="251" t="s">
        <v>328</v>
      </c>
      <c r="D168" s="250"/>
      <c r="E168" s="253">
        <f>Dat_02!C167</f>
        <v>32.449437178815593</v>
      </c>
      <c r="F168" s="253">
        <f>Dat_02!D167</f>
        <v>65.277965296213353</v>
      </c>
      <c r="G168" s="253">
        <f>Dat_02!E167</f>
        <v>32.449437178815593</v>
      </c>
      <c r="I168" s="254">
        <f>Dat_02!G167</f>
        <v>0</v>
      </c>
      <c r="J168" s="266" t="str">
        <f>IF(Dat_02!H167=0,"",Dat_02!H167)</f>
        <v/>
      </c>
    </row>
    <row r="169" spans="2:10">
      <c r="B169" s="250"/>
      <c r="C169" s="251" t="s">
        <v>329</v>
      </c>
      <c r="D169" s="250"/>
      <c r="E169" s="253">
        <f>Dat_02!C168</f>
        <v>29.766949250813735</v>
      </c>
      <c r="F169" s="253">
        <f>Dat_02!D168</f>
        <v>65.277965296213353</v>
      </c>
      <c r="G169" s="253">
        <f>Dat_02!E168</f>
        <v>29.766949250813735</v>
      </c>
      <c r="I169" s="254">
        <f>Dat_02!G168</f>
        <v>65.277965296213353</v>
      </c>
      <c r="J169" s="266" t="str">
        <f>IF(Dat_02!H168=0,"",Dat_02!H168)</f>
        <v/>
      </c>
    </row>
    <row r="170" spans="2:10">
      <c r="B170" s="250"/>
      <c r="C170" s="251" t="s">
        <v>330</v>
      </c>
      <c r="D170" s="250"/>
      <c r="E170" s="253">
        <f>Dat_02!C169</f>
        <v>32.916627950815595</v>
      </c>
      <c r="F170" s="253">
        <f>Dat_02!D169</f>
        <v>65.277965296213353</v>
      </c>
      <c r="G170" s="253">
        <f>Dat_02!E169</f>
        <v>32.916627950815595</v>
      </c>
      <c r="I170" s="254">
        <f>Dat_02!G169</f>
        <v>0</v>
      </c>
      <c r="J170" s="266" t="str">
        <f>IF(Dat_02!H169=0,"",Dat_02!H169)</f>
        <v/>
      </c>
    </row>
    <row r="171" spans="2:10">
      <c r="B171" s="250"/>
      <c r="C171" s="251" t="s">
        <v>331</v>
      </c>
      <c r="D171" s="250"/>
      <c r="E171" s="253">
        <f>Dat_02!C170</f>
        <v>39.099709578817453</v>
      </c>
      <c r="F171" s="253">
        <f>Dat_02!D170</f>
        <v>65.277965296213353</v>
      </c>
      <c r="G171" s="253">
        <f>Dat_02!E170</f>
        <v>39.099709578817453</v>
      </c>
      <c r="I171" s="254">
        <f>Dat_02!G170</f>
        <v>0</v>
      </c>
      <c r="J171" s="266" t="str">
        <f>IF(Dat_02!H170=0,"",Dat_02!H170)</f>
        <v/>
      </c>
    </row>
    <row r="172" spans="2:10">
      <c r="B172" s="250"/>
      <c r="C172" s="251" t="s">
        <v>332</v>
      </c>
      <c r="D172" s="250"/>
      <c r="E172" s="253">
        <f>Dat_02!C171</f>
        <v>30.571841338813734</v>
      </c>
      <c r="F172" s="253">
        <f>Dat_02!D171</f>
        <v>65.277965296213353</v>
      </c>
      <c r="G172" s="253">
        <f>Dat_02!E171</f>
        <v>30.571841338813734</v>
      </c>
      <c r="I172" s="254">
        <f>Dat_02!G171</f>
        <v>0</v>
      </c>
      <c r="J172" s="266" t="str">
        <f>IF(Dat_02!H171=0,"",Dat_02!H171)</f>
        <v/>
      </c>
    </row>
    <row r="173" spans="2:10">
      <c r="B173" s="250"/>
      <c r="C173" s="251" t="s">
        <v>333</v>
      </c>
      <c r="D173" s="250"/>
      <c r="E173" s="253">
        <f>Dat_02!C172</f>
        <v>41.691236397653192</v>
      </c>
      <c r="F173" s="253">
        <f>Dat_02!D172</f>
        <v>65.277965296213353</v>
      </c>
      <c r="G173" s="253">
        <f>Dat_02!E172</f>
        <v>41.691236397653192</v>
      </c>
      <c r="I173" s="254">
        <f>Dat_02!G172</f>
        <v>0</v>
      </c>
      <c r="J173" s="266" t="str">
        <f>IF(Dat_02!H172=0,"",Dat_02!H172)</f>
        <v/>
      </c>
    </row>
    <row r="174" spans="2:10">
      <c r="B174" s="250"/>
      <c r="C174" s="251" t="s">
        <v>334</v>
      </c>
      <c r="D174" s="250"/>
      <c r="E174" s="253">
        <f>Dat_02!C173</f>
        <v>34.646901205653194</v>
      </c>
      <c r="F174" s="253">
        <f>Dat_02!D173</f>
        <v>65.277965296213353</v>
      </c>
      <c r="G174" s="253">
        <f>Dat_02!E173</f>
        <v>34.646901205653194</v>
      </c>
      <c r="I174" s="254">
        <f>Dat_02!G173</f>
        <v>0</v>
      </c>
      <c r="J174" s="266" t="str">
        <f>IF(Dat_02!H173=0,"",Dat_02!H173)</f>
        <v/>
      </c>
    </row>
    <row r="175" spans="2:10">
      <c r="B175" s="250"/>
      <c r="C175" s="251" t="s">
        <v>335</v>
      </c>
      <c r="D175" s="250"/>
      <c r="E175" s="253">
        <f>Dat_02!C174</f>
        <v>40.428434057653199</v>
      </c>
      <c r="F175" s="253">
        <f>Dat_02!D174</f>
        <v>65.277965296213353</v>
      </c>
      <c r="G175" s="253">
        <f>Dat_02!E174</f>
        <v>40.428434057653199</v>
      </c>
      <c r="I175" s="254">
        <f>Dat_02!G174</f>
        <v>0</v>
      </c>
      <c r="J175" s="266" t="str">
        <f>IF(Dat_02!H174=0,"",Dat_02!H174)</f>
        <v/>
      </c>
    </row>
    <row r="176" spans="2:10">
      <c r="B176" s="250"/>
      <c r="C176" s="251" t="s">
        <v>336</v>
      </c>
      <c r="D176" s="250"/>
      <c r="E176" s="253">
        <f>Dat_02!C175</f>
        <v>28.841690745655061</v>
      </c>
      <c r="F176" s="253">
        <f>Dat_02!D175</f>
        <v>65.277965296213353</v>
      </c>
      <c r="G176" s="253">
        <f>Dat_02!E175</f>
        <v>28.841690745655061</v>
      </c>
      <c r="I176" s="254">
        <f>Dat_02!G175</f>
        <v>0</v>
      </c>
      <c r="J176" s="266" t="str">
        <f>IF(Dat_02!H175=0,"",Dat_02!H175)</f>
        <v/>
      </c>
    </row>
    <row r="177" spans="2:10">
      <c r="B177" s="250"/>
      <c r="C177" s="251" t="s">
        <v>337</v>
      </c>
      <c r="D177" s="250"/>
      <c r="E177" s="253">
        <f>Dat_02!C176</f>
        <v>27.14175294765133</v>
      </c>
      <c r="F177" s="253">
        <f>Dat_02!D176</f>
        <v>65.277965296213353</v>
      </c>
      <c r="G177" s="253">
        <f>Dat_02!E176</f>
        <v>27.14175294765133</v>
      </c>
      <c r="I177" s="254">
        <f>Dat_02!G176</f>
        <v>0</v>
      </c>
      <c r="J177" s="266" t="str">
        <f>IF(Dat_02!H176=0,"",Dat_02!H176)</f>
        <v/>
      </c>
    </row>
    <row r="178" spans="2:10">
      <c r="B178" s="250"/>
      <c r="C178" s="251" t="s">
        <v>338</v>
      </c>
      <c r="D178" s="250"/>
      <c r="E178" s="253">
        <f>Dat_02!C177</f>
        <v>32.885672653653195</v>
      </c>
      <c r="F178" s="253">
        <f>Dat_02!D177</f>
        <v>65.277965296213353</v>
      </c>
      <c r="G178" s="253">
        <f>Dat_02!E177</f>
        <v>32.885672653653195</v>
      </c>
      <c r="I178" s="254">
        <f>Dat_02!G177</f>
        <v>0</v>
      </c>
      <c r="J178" s="266" t="str">
        <f>IF(Dat_02!H177=0,"",Dat_02!H177)</f>
        <v/>
      </c>
    </row>
    <row r="179" spans="2:10">
      <c r="B179" s="250"/>
      <c r="C179" s="251" t="s">
        <v>339</v>
      </c>
      <c r="D179" s="250"/>
      <c r="E179" s="253">
        <f>Dat_02!C178</f>
        <v>46.071194117655061</v>
      </c>
      <c r="F179" s="253">
        <f>Dat_02!D178</f>
        <v>65.277965296213353</v>
      </c>
      <c r="G179" s="253">
        <f>Dat_02!E178</f>
        <v>46.071194117655061</v>
      </c>
      <c r="I179" s="254">
        <f>Dat_02!G178</f>
        <v>0</v>
      </c>
      <c r="J179" s="266" t="str">
        <f>IF(Dat_02!H178=0,"",Dat_02!H178)</f>
        <v/>
      </c>
    </row>
    <row r="180" spans="2:10">
      <c r="B180" s="250"/>
      <c r="C180" s="251" t="s">
        <v>340</v>
      </c>
      <c r="D180" s="250"/>
      <c r="E180" s="253">
        <f>Dat_02!C179</f>
        <v>29.630021615292456</v>
      </c>
      <c r="F180" s="253">
        <f>Dat_02!D179</f>
        <v>65.277965296213353</v>
      </c>
      <c r="G180" s="253">
        <f>Dat_02!E179</f>
        <v>29.630021615292456</v>
      </c>
      <c r="I180" s="254">
        <f>Dat_02!G179</f>
        <v>0</v>
      </c>
      <c r="J180" s="266" t="str">
        <f>IF(Dat_02!H179=0,"",Dat_02!H179)</f>
        <v/>
      </c>
    </row>
    <row r="181" spans="2:10">
      <c r="B181" s="250"/>
      <c r="C181" s="251" t="s">
        <v>341</v>
      </c>
      <c r="D181" s="250"/>
      <c r="E181" s="253">
        <f>Dat_02!C180</f>
        <v>25.563808355296175</v>
      </c>
      <c r="F181" s="253">
        <f>Dat_02!D180</f>
        <v>65.277965296213353</v>
      </c>
      <c r="G181" s="253">
        <f>Dat_02!E180</f>
        <v>25.563808355296175</v>
      </c>
      <c r="I181" s="254">
        <f>Dat_02!G180</f>
        <v>0</v>
      </c>
      <c r="J181" s="266" t="str">
        <f>IF(Dat_02!H180=0,"",Dat_02!H180)</f>
        <v/>
      </c>
    </row>
    <row r="182" spans="2:10">
      <c r="B182" s="250"/>
      <c r="C182" s="251" t="s">
        <v>342</v>
      </c>
      <c r="D182" s="250"/>
      <c r="E182" s="253">
        <f>Dat_02!C181</f>
        <v>35.391128383292454</v>
      </c>
      <c r="F182" s="253">
        <f>Dat_02!D181</f>
        <v>65.277965296213353</v>
      </c>
      <c r="G182" s="253">
        <f>Dat_02!E181</f>
        <v>35.391128383292454</v>
      </c>
      <c r="I182" s="254">
        <f>Dat_02!G181</f>
        <v>0</v>
      </c>
      <c r="J182" s="266" t="str">
        <f>IF(Dat_02!H181=0,"",Dat_02!H181)</f>
        <v/>
      </c>
    </row>
    <row r="183" spans="2:10">
      <c r="B183" s="250"/>
      <c r="C183" s="251" t="s">
        <v>343</v>
      </c>
      <c r="D183" s="250"/>
      <c r="E183" s="253">
        <f>Dat_02!C182</f>
        <v>19.282172891294316</v>
      </c>
      <c r="F183" s="253">
        <f>Dat_02!D182</f>
        <v>65.277965296213353</v>
      </c>
      <c r="G183" s="253">
        <f>Dat_02!E182</f>
        <v>19.282172891294316</v>
      </c>
      <c r="I183" s="254">
        <f>Dat_02!G182</f>
        <v>0</v>
      </c>
      <c r="J183" s="266" t="str">
        <f>IF(Dat_02!H182=0,"",Dat_02!H182)</f>
        <v/>
      </c>
    </row>
    <row r="184" spans="2:10">
      <c r="B184" s="250"/>
      <c r="C184" s="251" t="s">
        <v>344</v>
      </c>
      <c r="D184" s="250"/>
      <c r="E184" s="253">
        <f>Dat_02!C183</f>
        <v>18.156129819294314</v>
      </c>
      <c r="F184" s="253">
        <f>Dat_02!D183</f>
        <v>65.277965296213353</v>
      </c>
      <c r="G184" s="253">
        <f>Dat_02!E183</f>
        <v>18.156129819294314</v>
      </c>
      <c r="I184" s="254">
        <f>Dat_02!G183</f>
        <v>0</v>
      </c>
      <c r="J184" s="266" t="str">
        <f>IF(Dat_02!H183=0,"",Dat_02!H183)</f>
        <v/>
      </c>
    </row>
    <row r="185" spans="2:10">
      <c r="B185" s="250"/>
      <c r="C185" s="251" t="s">
        <v>345</v>
      </c>
      <c r="D185" s="250"/>
      <c r="E185" s="253">
        <f>Dat_02!C184</f>
        <v>29.004554399294314</v>
      </c>
      <c r="F185" s="253">
        <f>Dat_02!D184</f>
        <v>28.803266986435492</v>
      </c>
      <c r="G185" s="253">
        <f>Dat_02!E184</f>
        <v>28.803266986435492</v>
      </c>
      <c r="I185" s="254">
        <f>Dat_02!G184</f>
        <v>0</v>
      </c>
      <c r="J185" s="266" t="str">
        <f>IF(Dat_02!H184=0,"",Dat_02!H184)</f>
        <v/>
      </c>
    </row>
    <row r="186" spans="2:10">
      <c r="B186" s="252"/>
      <c r="C186" s="257" t="s">
        <v>346</v>
      </c>
      <c r="D186" s="250"/>
      <c r="E186" s="253">
        <f>Dat_02!C185</f>
        <v>23.819633133292452</v>
      </c>
      <c r="F186" s="253">
        <f>Dat_02!D185</f>
        <v>28.803266986435492</v>
      </c>
      <c r="G186" s="253">
        <f>Dat_02!E185</f>
        <v>23.819633133292452</v>
      </c>
      <c r="I186" s="254">
        <f>Dat_02!G185</f>
        <v>0</v>
      </c>
      <c r="J186" s="266" t="str">
        <f>IF(Dat_02!H185=0,"",Dat_02!H185)</f>
        <v/>
      </c>
    </row>
    <row r="187" spans="2:10">
      <c r="B187" s="252"/>
      <c r="C187" s="257" t="s">
        <v>347</v>
      </c>
      <c r="D187" s="252"/>
      <c r="E187" s="253">
        <f>Dat_02!C186</f>
        <v>24.155151294324533</v>
      </c>
      <c r="F187" s="253">
        <f>Dat_02!D186</f>
        <v>28.803266986435492</v>
      </c>
      <c r="G187" s="253">
        <f>Dat_02!E186</f>
        <v>24.155151294324533</v>
      </c>
      <c r="I187" s="254">
        <f>Dat_02!G186</f>
        <v>0</v>
      </c>
      <c r="J187" s="266" t="str">
        <f>IF(Dat_02!H186=0,"",Dat_02!H186)</f>
        <v/>
      </c>
    </row>
    <row r="188" spans="2:10">
      <c r="B188" s="250" t="s">
        <v>348</v>
      </c>
      <c r="C188" s="251" t="s">
        <v>349</v>
      </c>
      <c r="D188" s="252"/>
      <c r="E188" s="253">
        <f>Dat_02!C187</f>
        <v>24.502741548322664</v>
      </c>
      <c r="F188" s="253">
        <f>Dat_02!D187</f>
        <v>28.803266986435492</v>
      </c>
      <c r="G188" s="253">
        <f>Dat_02!E187</f>
        <v>24.502741548322664</v>
      </c>
      <c r="I188" s="254">
        <f>Dat_02!G187</f>
        <v>0</v>
      </c>
      <c r="J188" s="266" t="str">
        <f>IF(Dat_02!H187=0,"",Dat_02!H187)</f>
        <v/>
      </c>
    </row>
    <row r="189" spans="2:10">
      <c r="B189" s="252"/>
      <c r="C189" s="251" t="s">
        <v>350</v>
      </c>
      <c r="D189" s="252"/>
      <c r="E189" s="253">
        <f>Dat_02!C188</f>
        <v>40.249711306324535</v>
      </c>
      <c r="F189" s="253">
        <f>Dat_02!D188</f>
        <v>28.803266986435492</v>
      </c>
      <c r="G189" s="253">
        <f>Dat_02!E188</f>
        <v>28.803266986435492</v>
      </c>
      <c r="I189" s="254">
        <f>Dat_02!G188</f>
        <v>0</v>
      </c>
      <c r="J189" s="266" t="str">
        <f>IF(Dat_02!H188=0,"",Dat_02!H188)</f>
        <v/>
      </c>
    </row>
    <row r="190" spans="2:10">
      <c r="B190" s="250"/>
      <c r="C190" s="251" t="s">
        <v>351</v>
      </c>
      <c r="D190" s="250"/>
      <c r="E190" s="253">
        <f>Dat_02!C189</f>
        <v>13.159823920322669</v>
      </c>
      <c r="F190" s="253">
        <f>Dat_02!D189</f>
        <v>28.803266986435492</v>
      </c>
      <c r="G190" s="253">
        <f>Dat_02!E189</f>
        <v>13.159823920322669</v>
      </c>
      <c r="I190" s="254">
        <f>Dat_02!G189</f>
        <v>0</v>
      </c>
      <c r="J190" s="266" t="str">
        <f>IF(Dat_02!H189=0,"",Dat_02!H189)</f>
        <v/>
      </c>
    </row>
    <row r="191" spans="2:10">
      <c r="B191" s="250"/>
      <c r="C191" s="251" t="s">
        <v>352</v>
      </c>
      <c r="D191" s="250"/>
      <c r="E191" s="253">
        <f>Dat_02!C190</f>
        <v>7.1812377363226698</v>
      </c>
      <c r="F191" s="253">
        <f>Dat_02!D190</f>
        <v>28.803266986435492</v>
      </c>
      <c r="G191" s="253">
        <f>Dat_02!E190</f>
        <v>7.1812377363226698</v>
      </c>
      <c r="I191" s="254">
        <f>Dat_02!G190</f>
        <v>0</v>
      </c>
      <c r="J191" s="266" t="str">
        <f>IF(Dat_02!H190=0,"",Dat_02!H190)</f>
        <v/>
      </c>
    </row>
    <row r="192" spans="2:10">
      <c r="B192" s="250"/>
      <c r="C192" s="251" t="s">
        <v>353</v>
      </c>
      <c r="D192" s="250"/>
      <c r="E192" s="253">
        <f>Dat_02!C191</f>
        <v>8.1185563823245328</v>
      </c>
      <c r="F192" s="253">
        <f>Dat_02!D191</f>
        <v>28.803266986435492</v>
      </c>
      <c r="G192" s="253">
        <f>Dat_02!E191</f>
        <v>8.1185563823245328</v>
      </c>
      <c r="I192" s="254">
        <f>Dat_02!G191</f>
        <v>0</v>
      </c>
      <c r="J192" s="266" t="str">
        <f>IF(Dat_02!H191=0,"",Dat_02!H191)</f>
        <v/>
      </c>
    </row>
    <row r="193" spans="2:10">
      <c r="B193" s="250"/>
      <c r="C193" s="251" t="s">
        <v>354</v>
      </c>
      <c r="D193" s="250"/>
      <c r="E193" s="253">
        <f>Dat_02!C192</f>
        <v>10.871763208322664</v>
      </c>
      <c r="F193" s="253">
        <f>Dat_02!D192</f>
        <v>28.803266986435492</v>
      </c>
      <c r="G193" s="253">
        <f>Dat_02!E192</f>
        <v>10.871763208322664</v>
      </c>
      <c r="I193" s="254">
        <f>Dat_02!G192</f>
        <v>0</v>
      </c>
      <c r="J193" s="266" t="str">
        <f>IF(Dat_02!H192=0,"",Dat_02!H192)</f>
        <v/>
      </c>
    </row>
    <row r="194" spans="2:10">
      <c r="B194" s="250"/>
      <c r="C194" s="251" t="s">
        <v>355</v>
      </c>
      <c r="D194" s="250"/>
      <c r="E194" s="253">
        <f>Dat_02!C193</f>
        <v>20.648786620394116</v>
      </c>
      <c r="F194" s="253">
        <f>Dat_02!D193</f>
        <v>28.803266986435492</v>
      </c>
      <c r="G194" s="253">
        <f>Dat_02!E193</f>
        <v>20.648786620394116</v>
      </c>
      <c r="I194" s="254">
        <f>Dat_02!G193</f>
        <v>0</v>
      </c>
      <c r="J194" s="266" t="str">
        <f>IF(Dat_02!H193=0,"",Dat_02!H193)</f>
        <v/>
      </c>
    </row>
    <row r="195" spans="2:10">
      <c r="B195" s="250"/>
      <c r="C195" s="251" t="s">
        <v>356</v>
      </c>
      <c r="D195" s="250"/>
      <c r="E195" s="253">
        <f>Dat_02!C194</f>
        <v>33.778294168395973</v>
      </c>
      <c r="F195" s="253">
        <f>Dat_02!D194</f>
        <v>28.803266986435492</v>
      </c>
      <c r="G195" s="253">
        <f>Dat_02!E194</f>
        <v>28.803266986435492</v>
      </c>
      <c r="I195" s="254">
        <f>Dat_02!G194</f>
        <v>0</v>
      </c>
      <c r="J195" s="266" t="str">
        <f>IF(Dat_02!H194=0,"",Dat_02!H194)</f>
        <v/>
      </c>
    </row>
    <row r="196" spans="2:10">
      <c r="B196" s="250"/>
      <c r="C196" s="251" t="s">
        <v>357</v>
      </c>
      <c r="D196" s="250"/>
      <c r="E196" s="253">
        <f>Dat_02!C195</f>
        <v>47.432186778394112</v>
      </c>
      <c r="F196" s="253">
        <f>Dat_02!D195</f>
        <v>28.803266986435492</v>
      </c>
      <c r="G196" s="253">
        <f>Dat_02!E195</f>
        <v>28.803266986435492</v>
      </c>
      <c r="I196" s="254">
        <f>Dat_02!G195</f>
        <v>0</v>
      </c>
      <c r="J196" s="266" t="str">
        <f>IF(Dat_02!H195=0,"",Dat_02!H195)</f>
        <v/>
      </c>
    </row>
    <row r="197" spans="2:10">
      <c r="B197" s="250"/>
      <c r="C197" s="251" t="s">
        <v>358</v>
      </c>
      <c r="D197" s="250"/>
      <c r="E197" s="253">
        <f>Dat_02!C196</f>
        <v>12.599754404394115</v>
      </c>
      <c r="F197" s="253">
        <f>Dat_02!D196</f>
        <v>28.803266986435492</v>
      </c>
      <c r="G197" s="253">
        <f>Dat_02!E196</f>
        <v>12.599754404394115</v>
      </c>
      <c r="I197" s="254">
        <f>Dat_02!G196</f>
        <v>0</v>
      </c>
      <c r="J197" s="266" t="str">
        <f>IF(Dat_02!H196=0,"",Dat_02!H196)</f>
        <v/>
      </c>
    </row>
    <row r="198" spans="2:10">
      <c r="B198" s="250"/>
      <c r="C198" s="251" t="s">
        <v>359</v>
      </c>
      <c r="D198" s="250"/>
      <c r="E198" s="253">
        <f>Dat_02!C197</f>
        <v>5.0360476023959784</v>
      </c>
      <c r="F198" s="253">
        <f>Dat_02!D197</f>
        <v>28.803266986435492</v>
      </c>
      <c r="G198" s="253">
        <f>Dat_02!E197</f>
        <v>5.0360476023959784</v>
      </c>
      <c r="I198" s="254">
        <f>Dat_02!G197</f>
        <v>0</v>
      </c>
      <c r="J198" s="266" t="str">
        <f>IF(Dat_02!H197=0,"",Dat_02!H197)</f>
        <v/>
      </c>
    </row>
    <row r="199" spans="2:10">
      <c r="B199" s="250"/>
      <c r="C199" s="251" t="s">
        <v>360</v>
      </c>
      <c r="D199" s="250"/>
      <c r="E199" s="253">
        <f>Dat_02!C198</f>
        <v>21.666046580394113</v>
      </c>
      <c r="F199" s="253">
        <f>Dat_02!D198</f>
        <v>28.803266986435492</v>
      </c>
      <c r="G199" s="253">
        <f>Dat_02!E198</f>
        <v>21.666046580394113</v>
      </c>
      <c r="I199" s="254">
        <f>Dat_02!G198</f>
        <v>28.803266986435492</v>
      </c>
      <c r="J199" s="266" t="str">
        <f>IF(Dat_02!H198=0,"",Dat_02!H198)</f>
        <v/>
      </c>
    </row>
    <row r="200" spans="2:10">
      <c r="B200" s="250"/>
      <c r="C200" s="251" t="s">
        <v>361</v>
      </c>
      <c r="D200" s="250"/>
      <c r="E200" s="253">
        <f>Dat_02!C199</f>
        <v>17.970372188394112</v>
      </c>
      <c r="F200" s="253">
        <f>Dat_02!D199</f>
        <v>28.803266986435492</v>
      </c>
      <c r="G200" s="253">
        <f>Dat_02!E199</f>
        <v>17.970372188394112</v>
      </c>
      <c r="I200" s="254">
        <f>Dat_02!G199</f>
        <v>0</v>
      </c>
      <c r="J200" s="266" t="str">
        <f>IF(Dat_02!H199=0,"",Dat_02!H199)</f>
        <v/>
      </c>
    </row>
    <row r="201" spans="2:10">
      <c r="B201" s="250"/>
      <c r="C201" s="251" t="s">
        <v>362</v>
      </c>
      <c r="D201" s="250"/>
      <c r="E201" s="253">
        <f>Dat_02!C200</f>
        <v>11.188179630132851</v>
      </c>
      <c r="F201" s="253">
        <f>Dat_02!D200</f>
        <v>28.803266986435492</v>
      </c>
      <c r="G201" s="253">
        <f>Dat_02!E200</f>
        <v>11.188179630132851</v>
      </c>
      <c r="I201" s="254">
        <f>Dat_02!G200</f>
        <v>0</v>
      </c>
      <c r="J201" s="266" t="str">
        <f>IF(Dat_02!H200=0,"",Dat_02!H200)</f>
        <v/>
      </c>
    </row>
    <row r="202" spans="2:10">
      <c r="B202" s="250"/>
      <c r="C202" s="251" t="s">
        <v>363</v>
      </c>
      <c r="D202" s="250"/>
      <c r="E202" s="253">
        <f>Dat_02!C201</f>
        <v>7.9384117181347102</v>
      </c>
      <c r="F202" s="253">
        <f>Dat_02!D201</f>
        <v>28.803266986435492</v>
      </c>
      <c r="G202" s="253">
        <f>Dat_02!E201</f>
        <v>7.9384117181347102</v>
      </c>
      <c r="I202" s="254">
        <f>Dat_02!G201</f>
        <v>0</v>
      </c>
      <c r="J202" s="266" t="str">
        <f>IF(Dat_02!H201=0,"",Dat_02!H201)</f>
        <v/>
      </c>
    </row>
    <row r="203" spans="2:10">
      <c r="B203" s="250"/>
      <c r="C203" s="251" t="s">
        <v>364</v>
      </c>
      <c r="D203" s="250"/>
      <c r="E203" s="253">
        <f>Dat_02!C202</f>
        <v>9.7740342381328524</v>
      </c>
      <c r="F203" s="253">
        <f>Dat_02!D202</f>
        <v>28.803266986435492</v>
      </c>
      <c r="G203" s="253">
        <f>Dat_02!E202</f>
        <v>9.7740342381328524</v>
      </c>
      <c r="I203" s="254">
        <f>Dat_02!G202</f>
        <v>0</v>
      </c>
      <c r="J203" s="266" t="str">
        <f>IF(Dat_02!H202=0,"",Dat_02!H202)</f>
        <v/>
      </c>
    </row>
    <row r="204" spans="2:10">
      <c r="B204" s="250"/>
      <c r="C204" s="251" t="s">
        <v>365</v>
      </c>
      <c r="D204" s="250"/>
      <c r="E204" s="253">
        <f>Dat_02!C203</f>
        <v>1.0667203581328504</v>
      </c>
      <c r="F204" s="253">
        <f>Dat_02!D203</f>
        <v>28.803266986435492</v>
      </c>
      <c r="G204" s="253">
        <f>Dat_02!E203</f>
        <v>1.0667203581328504</v>
      </c>
      <c r="I204" s="254">
        <f>Dat_02!G203</f>
        <v>0</v>
      </c>
      <c r="J204" s="266" t="str">
        <f>IF(Dat_02!H203=0,"",Dat_02!H203)</f>
        <v/>
      </c>
    </row>
    <row r="205" spans="2:10">
      <c r="B205" s="250"/>
      <c r="C205" s="251" t="s">
        <v>366</v>
      </c>
      <c r="D205" s="250"/>
      <c r="E205" s="253">
        <f>Dat_02!C204</f>
        <v>3.5535376941309877</v>
      </c>
      <c r="F205" s="253">
        <f>Dat_02!D204</f>
        <v>28.803266986435492</v>
      </c>
      <c r="G205" s="253">
        <f>Dat_02!E204</f>
        <v>3.5535376941309877</v>
      </c>
      <c r="I205" s="254">
        <f>Dat_02!G204</f>
        <v>0</v>
      </c>
      <c r="J205" s="266" t="str">
        <f>IF(Dat_02!H204=0,"",Dat_02!H204)</f>
        <v/>
      </c>
    </row>
    <row r="206" spans="2:10">
      <c r="B206" s="250"/>
      <c r="C206" s="251" t="s">
        <v>367</v>
      </c>
      <c r="D206" s="250"/>
      <c r="E206" s="253">
        <f>Dat_02!C205</f>
        <v>4.9813734981347153</v>
      </c>
      <c r="F206" s="253">
        <f>Dat_02!D205</f>
        <v>28.803266986435492</v>
      </c>
      <c r="G206" s="253">
        <f>Dat_02!E205</f>
        <v>4.9813734981347153</v>
      </c>
      <c r="I206" s="254">
        <f>Dat_02!G205</f>
        <v>0</v>
      </c>
      <c r="J206" s="266" t="str">
        <f>IF(Dat_02!H205=0,"",Dat_02!H205)</f>
        <v/>
      </c>
    </row>
    <row r="207" spans="2:10">
      <c r="B207" s="250"/>
      <c r="C207" s="251" t="s">
        <v>368</v>
      </c>
      <c r="D207" s="250"/>
      <c r="E207" s="253">
        <f>Dat_02!C206</f>
        <v>5.8243440341328458</v>
      </c>
      <c r="F207" s="253">
        <f>Dat_02!D206</f>
        <v>28.803266986435492</v>
      </c>
      <c r="G207" s="253">
        <f>Dat_02!E206</f>
        <v>5.8243440341328458</v>
      </c>
      <c r="I207" s="254">
        <f>Dat_02!G206</f>
        <v>0</v>
      </c>
      <c r="J207" s="266" t="str">
        <f>IF(Dat_02!H206=0,"",Dat_02!H206)</f>
        <v/>
      </c>
    </row>
    <row r="208" spans="2:10">
      <c r="B208" s="250"/>
      <c r="C208" s="251" t="s">
        <v>369</v>
      </c>
      <c r="D208" s="250"/>
      <c r="E208" s="253">
        <f>Dat_02!C207</f>
        <v>4.6091382504418874</v>
      </c>
      <c r="F208" s="253">
        <f>Dat_02!D207</f>
        <v>28.803266986435492</v>
      </c>
      <c r="G208" s="253">
        <f>Dat_02!E207</f>
        <v>4.6091382504418874</v>
      </c>
      <c r="I208" s="254">
        <f>Dat_02!G207</f>
        <v>0</v>
      </c>
      <c r="J208" s="266" t="str">
        <f>IF(Dat_02!H207=0,"",Dat_02!H207)</f>
        <v/>
      </c>
    </row>
    <row r="209" spans="2:10">
      <c r="B209" s="250"/>
      <c r="C209" s="251" t="s">
        <v>370</v>
      </c>
      <c r="D209" s="250"/>
      <c r="E209" s="253">
        <f>Dat_02!C208</f>
        <v>2.9597375264400254</v>
      </c>
      <c r="F209" s="253">
        <f>Dat_02!D208</f>
        <v>28.803266986435492</v>
      </c>
      <c r="G209" s="253">
        <f>Dat_02!E208</f>
        <v>2.9597375264400254</v>
      </c>
      <c r="I209" s="254">
        <f>Dat_02!G208</f>
        <v>0</v>
      </c>
      <c r="J209" s="266" t="str">
        <f>IF(Dat_02!H208=0,"",Dat_02!H208)</f>
        <v/>
      </c>
    </row>
    <row r="210" spans="2:10">
      <c r="B210" s="250"/>
      <c r="C210" s="251" t="s">
        <v>371</v>
      </c>
      <c r="D210" s="250"/>
      <c r="E210" s="253">
        <f>Dat_02!C209</f>
        <v>1.843541032440029</v>
      </c>
      <c r="F210" s="253">
        <f>Dat_02!D209</f>
        <v>28.803266986435492</v>
      </c>
      <c r="G210" s="253">
        <f>Dat_02!E209</f>
        <v>1.843541032440029</v>
      </c>
      <c r="I210" s="254">
        <f>Dat_02!G209</f>
        <v>0</v>
      </c>
      <c r="J210" s="266" t="str">
        <f>IF(Dat_02!H209=0,"",Dat_02!H209)</f>
        <v/>
      </c>
    </row>
    <row r="211" spans="2:10">
      <c r="B211" s="250"/>
      <c r="C211" s="251" t="s">
        <v>372</v>
      </c>
      <c r="D211" s="250"/>
      <c r="E211" s="253">
        <f>Dat_02!C210</f>
        <v>5.8267309124418896</v>
      </c>
      <c r="F211" s="253">
        <f>Dat_02!D210</f>
        <v>28.803266986435492</v>
      </c>
      <c r="G211" s="253">
        <f>Dat_02!E210</f>
        <v>5.8267309124418896</v>
      </c>
      <c r="I211" s="254">
        <f>Dat_02!G210</f>
        <v>0</v>
      </c>
      <c r="J211" s="266" t="str">
        <f>IF(Dat_02!H210=0,"",Dat_02!H210)</f>
        <v/>
      </c>
    </row>
    <row r="212" spans="2:10">
      <c r="B212" s="250"/>
      <c r="C212" s="251" t="s">
        <v>373</v>
      </c>
      <c r="D212" s="250"/>
      <c r="E212" s="253">
        <f>Dat_02!C211</f>
        <v>4.9173575944381662</v>
      </c>
      <c r="F212" s="253">
        <f>Dat_02!D211</f>
        <v>28.803266986435492</v>
      </c>
      <c r="G212" s="253">
        <f>Dat_02!E211</f>
        <v>4.9173575944381662</v>
      </c>
      <c r="I212" s="254">
        <f>Dat_02!G211</f>
        <v>0</v>
      </c>
      <c r="J212" s="266" t="str">
        <f>IF(Dat_02!H211=0,"",Dat_02!H211)</f>
        <v/>
      </c>
    </row>
    <row r="213" spans="2:10">
      <c r="B213" s="250"/>
      <c r="C213" s="251" t="s">
        <v>374</v>
      </c>
      <c r="D213" s="250"/>
      <c r="E213" s="253">
        <f>Dat_02!C212</f>
        <v>4.016378514441894</v>
      </c>
      <c r="F213" s="253">
        <f>Dat_02!D212</f>
        <v>28.803266986435492</v>
      </c>
      <c r="G213" s="253">
        <f>Dat_02!E212</f>
        <v>4.016378514441894</v>
      </c>
      <c r="I213" s="254">
        <f>Dat_02!G212</f>
        <v>0</v>
      </c>
      <c r="J213" s="266" t="str">
        <f>IF(Dat_02!H212=0,"",Dat_02!H212)</f>
        <v/>
      </c>
    </row>
    <row r="214" spans="2:10">
      <c r="B214" s="250"/>
      <c r="C214" s="251" t="s">
        <v>375</v>
      </c>
      <c r="D214" s="250"/>
      <c r="E214" s="253">
        <f>Dat_02!C213</f>
        <v>3.7028108184390947</v>
      </c>
      <c r="F214" s="253">
        <f>Dat_02!D213</f>
        <v>28.803266986435492</v>
      </c>
      <c r="G214" s="253">
        <f>Dat_02!E213</f>
        <v>3.7028108184390947</v>
      </c>
      <c r="I214" s="254">
        <f>Dat_02!G213</f>
        <v>0</v>
      </c>
      <c r="J214" s="266" t="str">
        <f>IF(Dat_02!H213=0,"",Dat_02!H213)</f>
        <v/>
      </c>
    </row>
    <row r="215" spans="2:10">
      <c r="B215" s="250"/>
      <c r="C215" s="251" t="s">
        <v>376</v>
      </c>
      <c r="D215" s="250"/>
      <c r="E215" s="253">
        <f>Dat_02!C214</f>
        <v>2.4336939225340322</v>
      </c>
      <c r="F215" s="253">
        <f>Dat_02!D214</f>
        <v>28.803266986435492</v>
      </c>
      <c r="G215" s="253">
        <f>Dat_02!E214</f>
        <v>2.4336939225340322</v>
      </c>
      <c r="I215" s="254">
        <f>Dat_02!G214</f>
        <v>0</v>
      </c>
      <c r="J215" s="266" t="str">
        <f>IF(Dat_02!H214=0,"",Dat_02!H214)</f>
        <v/>
      </c>
    </row>
    <row r="216" spans="2:10">
      <c r="B216" s="250" t="s">
        <v>377</v>
      </c>
      <c r="C216" s="251" t="s">
        <v>378</v>
      </c>
      <c r="D216" s="250"/>
      <c r="E216" s="253">
        <f>Dat_02!C215</f>
        <v>7.9214282285340305</v>
      </c>
      <c r="F216" s="253">
        <f>Dat_02!D215</f>
        <v>17.69576376333022</v>
      </c>
      <c r="G216" s="253">
        <f>Dat_02!E215</f>
        <v>7.9214282285340305</v>
      </c>
      <c r="I216" s="254">
        <f>Dat_02!G215</f>
        <v>0</v>
      </c>
      <c r="J216" s="266" t="str">
        <f>IF(Dat_02!H215=0,"",Dat_02!H215)</f>
        <v/>
      </c>
    </row>
    <row r="217" spans="2:10">
      <c r="B217" s="252"/>
      <c r="C217" s="257" t="s">
        <v>379</v>
      </c>
      <c r="D217" s="252"/>
      <c r="E217" s="253">
        <f>Dat_02!C216</f>
        <v>8.0697212285349664</v>
      </c>
      <c r="F217" s="253">
        <f>Dat_02!D216</f>
        <v>17.69576376333022</v>
      </c>
      <c r="G217" s="253">
        <f>Dat_02!E216</f>
        <v>8.0697212285349664</v>
      </c>
      <c r="I217" s="254">
        <f>Dat_02!G216</f>
        <v>0</v>
      </c>
      <c r="J217" s="266" t="str">
        <f>IF(Dat_02!H216=0,"",Dat_02!H216)</f>
        <v/>
      </c>
    </row>
    <row r="218" spans="2:10">
      <c r="B218" s="252"/>
      <c r="C218" s="257" t="s">
        <v>380</v>
      </c>
      <c r="D218" s="252"/>
      <c r="E218" s="253">
        <f>Dat_02!C217</f>
        <v>2.3037371005331004</v>
      </c>
      <c r="F218" s="253">
        <f>Dat_02!D217</f>
        <v>17.69576376333022</v>
      </c>
      <c r="G218" s="253">
        <f>Dat_02!E217</f>
        <v>2.3037371005331004</v>
      </c>
      <c r="I218" s="254">
        <f>Dat_02!G217</f>
        <v>0</v>
      </c>
      <c r="J218" s="266" t="str">
        <f>IF(Dat_02!H217=0,"",Dat_02!H217)</f>
        <v/>
      </c>
    </row>
    <row r="219" spans="2:10">
      <c r="B219" s="250"/>
      <c r="C219" s="251" t="s">
        <v>381</v>
      </c>
      <c r="D219" s="252"/>
      <c r="E219" s="253">
        <f>Dat_02!C218</f>
        <v>2.257930104535895</v>
      </c>
      <c r="F219" s="253">
        <f>Dat_02!D218</f>
        <v>17.69576376333022</v>
      </c>
      <c r="G219" s="253">
        <f>Dat_02!E218</f>
        <v>2.257930104535895</v>
      </c>
      <c r="I219" s="254">
        <f>Dat_02!G218</f>
        <v>0</v>
      </c>
      <c r="J219" s="266" t="str">
        <f>IF(Dat_02!H218=0,"",Dat_02!H218)</f>
        <v/>
      </c>
    </row>
    <row r="220" spans="2:10">
      <c r="B220" s="252"/>
      <c r="C220" s="251" t="s">
        <v>382</v>
      </c>
      <c r="D220" s="252"/>
      <c r="E220" s="253">
        <f>Dat_02!C219</f>
        <v>8.6116978425331041</v>
      </c>
      <c r="F220" s="253">
        <f>Dat_02!D219</f>
        <v>17.69576376333022</v>
      </c>
      <c r="G220" s="253">
        <f>Dat_02!E219</f>
        <v>8.6116978425331041</v>
      </c>
      <c r="I220" s="254">
        <f>Dat_02!G219</f>
        <v>0</v>
      </c>
      <c r="J220" s="266" t="str">
        <f>IF(Dat_02!H219=0,"",Dat_02!H219)</f>
        <v/>
      </c>
    </row>
    <row r="221" spans="2:10">
      <c r="B221" s="250"/>
      <c r="C221" s="251" t="s">
        <v>383</v>
      </c>
      <c r="D221" s="250"/>
      <c r="E221" s="253">
        <f>Dat_02!C220</f>
        <v>12.310531754534036</v>
      </c>
      <c r="F221" s="253">
        <f>Dat_02!D220</f>
        <v>17.69576376333022</v>
      </c>
      <c r="G221" s="253">
        <f>Dat_02!E220</f>
        <v>12.310531754534036</v>
      </c>
      <c r="I221" s="254">
        <f>Dat_02!G220</f>
        <v>0</v>
      </c>
      <c r="J221" s="266" t="str">
        <f>IF(Dat_02!H220=0,"",Dat_02!H220)</f>
        <v/>
      </c>
    </row>
    <row r="222" spans="2:10">
      <c r="B222" s="250"/>
      <c r="C222" s="251" t="s">
        <v>384</v>
      </c>
      <c r="D222" s="250"/>
      <c r="E222" s="253">
        <f>Dat_02!C221</f>
        <v>13.944449399182115</v>
      </c>
      <c r="F222" s="253">
        <f>Dat_02!D221</f>
        <v>17.69576376333022</v>
      </c>
      <c r="G222" s="253">
        <f>Dat_02!E221</f>
        <v>13.944449399182115</v>
      </c>
      <c r="I222" s="254">
        <f>Dat_02!G221</f>
        <v>0</v>
      </c>
      <c r="J222" s="266" t="str">
        <f>IF(Dat_02!H221=0,"",Dat_02!H221)</f>
        <v/>
      </c>
    </row>
    <row r="223" spans="2:10">
      <c r="B223" s="250"/>
      <c r="C223" s="251" t="s">
        <v>385</v>
      </c>
      <c r="D223" s="250"/>
      <c r="E223" s="253">
        <f>Dat_02!C222</f>
        <v>7.5493202591811857</v>
      </c>
      <c r="F223" s="253">
        <f>Dat_02!D222</f>
        <v>17.69576376333022</v>
      </c>
      <c r="G223" s="253">
        <f>Dat_02!E222</f>
        <v>7.5493202591811857</v>
      </c>
      <c r="I223" s="254">
        <f>Dat_02!G222</f>
        <v>0</v>
      </c>
      <c r="J223" s="266" t="str">
        <f>IF(Dat_02!H222=0,"",Dat_02!H222)</f>
        <v/>
      </c>
    </row>
    <row r="224" spans="2:10">
      <c r="B224" s="250"/>
      <c r="C224" s="251" t="s">
        <v>386</v>
      </c>
      <c r="D224" s="250"/>
      <c r="E224" s="253">
        <f>Dat_02!C223</f>
        <v>9.3960193591811834</v>
      </c>
      <c r="F224" s="253">
        <f>Dat_02!D223</f>
        <v>17.69576376333022</v>
      </c>
      <c r="G224" s="253">
        <f>Dat_02!E223</f>
        <v>9.3960193591811834</v>
      </c>
      <c r="I224" s="254">
        <f>Dat_02!G223</f>
        <v>0</v>
      </c>
      <c r="J224" s="266" t="str">
        <f>IF(Dat_02!H223=0,"",Dat_02!H223)</f>
        <v/>
      </c>
    </row>
    <row r="225" spans="2:10">
      <c r="B225" s="250"/>
      <c r="C225" s="251" t="s">
        <v>387</v>
      </c>
      <c r="D225" s="250"/>
      <c r="E225" s="253">
        <f>Dat_02!C224</f>
        <v>7.8897993671830484</v>
      </c>
      <c r="F225" s="253">
        <f>Dat_02!D224</f>
        <v>17.69576376333022</v>
      </c>
      <c r="G225" s="253">
        <f>Dat_02!E224</f>
        <v>7.8897993671830484</v>
      </c>
      <c r="I225" s="254">
        <f>Dat_02!G224</f>
        <v>0</v>
      </c>
      <c r="J225" s="266" t="str">
        <f>IF(Dat_02!H224=0,"",Dat_02!H224)</f>
        <v/>
      </c>
    </row>
    <row r="226" spans="2:10">
      <c r="B226" s="250"/>
      <c r="C226" s="251" t="s">
        <v>388</v>
      </c>
      <c r="D226" s="250"/>
      <c r="E226" s="253">
        <f>Dat_02!C225</f>
        <v>1.068560027180254</v>
      </c>
      <c r="F226" s="253">
        <f>Dat_02!D225</f>
        <v>17.69576376333022</v>
      </c>
      <c r="G226" s="253">
        <f>Dat_02!E225</f>
        <v>1.068560027180254</v>
      </c>
      <c r="I226" s="254">
        <f>Dat_02!G225</f>
        <v>0</v>
      </c>
      <c r="J226" s="266" t="str">
        <f>IF(Dat_02!H225=0,"",Dat_02!H225)</f>
        <v/>
      </c>
    </row>
    <row r="227" spans="2:10">
      <c r="B227" s="250"/>
      <c r="C227" s="251" t="s">
        <v>389</v>
      </c>
      <c r="D227" s="250"/>
      <c r="E227" s="253">
        <f>Dat_02!C226</f>
        <v>2.4958660811811861</v>
      </c>
      <c r="F227" s="253">
        <f>Dat_02!D226</f>
        <v>17.69576376333022</v>
      </c>
      <c r="G227" s="253">
        <f>Dat_02!E226</f>
        <v>2.4958660811811861</v>
      </c>
      <c r="I227" s="254">
        <f>Dat_02!G226</f>
        <v>0</v>
      </c>
      <c r="J227" s="266" t="str">
        <f>IF(Dat_02!H226=0,"",Dat_02!H226)</f>
        <v/>
      </c>
    </row>
    <row r="228" spans="2:10">
      <c r="B228" s="250"/>
      <c r="C228" s="251" t="s">
        <v>390</v>
      </c>
      <c r="D228" s="250"/>
      <c r="E228" s="253">
        <f>Dat_02!C227</f>
        <v>7.113692349181183</v>
      </c>
      <c r="F228" s="253">
        <f>Dat_02!D227</f>
        <v>17.69576376333022</v>
      </c>
      <c r="G228" s="253">
        <f>Dat_02!E227</f>
        <v>7.113692349181183</v>
      </c>
      <c r="I228" s="254">
        <f>Dat_02!G227</f>
        <v>0</v>
      </c>
      <c r="J228" s="266" t="str">
        <f>IF(Dat_02!H227=0,"",Dat_02!H227)</f>
        <v/>
      </c>
    </row>
    <row r="229" spans="2:10">
      <c r="B229" s="250"/>
      <c r="C229" s="251" t="s">
        <v>391</v>
      </c>
      <c r="D229" s="250"/>
      <c r="E229" s="253">
        <f>Dat_02!C228</f>
        <v>12.498108670538379</v>
      </c>
      <c r="F229" s="253">
        <f>Dat_02!D228</f>
        <v>17.69576376333022</v>
      </c>
      <c r="G229" s="253">
        <f>Dat_02!E228</f>
        <v>12.498108670538379</v>
      </c>
      <c r="I229" s="254">
        <f>Dat_02!G228</f>
        <v>0</v>
      </c>
      <c r="J229" s="266" t="str">
        <f>IF(Dat_02!H228=0,"",Dat_02!H228)</f>
        <v/>
      </c>
    </row>
    <row r="230" spans="2:10">
      <c r="B230" s="250"/>
      <c r="C230" s="251" t="s">
        <v>392</v>
      </c>
      <c r="D230" s="250"/>
      <c r="E230" s="253">
        <f>Dat_02!C229</f>
        <v>6.7645505145355855</v>
      </c>
      <c r="F230" s="253">
        <f>Dat_02!D229</f>
        <v>17.69576376333022</v>
      </c>
      <c r="G230" s="253">
        <f>Dat_02!E229</f>
        <v>6.7645505145355855</v>
      </c>
      <c r="I230" s="254">
        <f>Dat_02!G229</f>
        <v>17.69576376333022</v>
      </c>
      <c r="J230" s="266" t="str">
        <f>IF(Dat_02!H229=0,"",Dat_02!H229)</f>
        <v/>
      </c>
    </row>
    <row r="231" spans="2:10">
      <c r="B231" s="250"/>
      <c r="C231" s="251" t="s">
        <v>393</v>
      </c>
      <c r="D231" s="250"/>
      <c r="E231" s="253">
        <f>Dat_02!C230</f>
        <v>10.198750332538372</v>
      </c>
      <c r="F231" s="253">
        <f>Dat_02!D230</f>
        <v>17.69576376333022</v>
      </c>
      <c r="G231" s="253">
        <f>Dat_02!E230</f>
        <v>10.198750332538372</v>
      </c>
      <c r="I231" s="254">
        <f>Dat_02!G230</f>
        <v>0</v>
      </c>
      <c r="J231" s="266" t="str">
        <f>IF(Dat_02!H230=0,"",Dat_02!H230)</f>
        <v/>
      </c>
    </row>
    <row r="232" spans="2:10">
      <c r="B232" s="250"/>
      <c r="C232" s="251" t="s">
        <v>394</v>
      </c>
      <c r="D232" s="250"/>
      <c r="E232" s="253">
        <f>Dat_02!C231</f>
        <v>6.5070074045346482</v>
      </c>
      <c r="F232" s="253">
        <f>Dat_02!D231</f>
        <v>17.69576376333022</v>
      </c>
      <c r="G232" s="253">
        <f>Dat_02!E231</f>
        <v>6.5070074045346482</v>
      </c>
      <c r="I232" s="254">
        <f>Dat_02!G231</f>
        <v>0</v>
      </c>
      <c r="J232" s="266" t="str">
        <f>IF(Dat_02!H231=0,"",Dat_02!H231)</f>
        <v/>
      </c>
    </row>
    <row r="233" spans="2:10">
      <c r="B233" s="250"/>
      <c r="C233" s="251" t="s">
        <v>395</v>
      </c>
      <c r="D233" s="250"/>
      <c r="E233" s="253">
        <f>Dat_02!C232</f>
        <v>5.2324443865365176</v>
      </c>
      <c r="F233" s="253">
        <f>Dat_02!D232</f>
        <v>17.69576376333022</v>
      </c>
      <c r="G233" s="253">
        <f>Dat_02!E232</f>
        <v>5.2324443865365176</v>
      </c>
      <c r="I233" s="254">
        <f>Dat_02!G232</f>
        <v>0</v>
      </c>
      <c r="J233" s="266" t="str">
        <f>IF(Dat_02!H232=0,"",Dat_02!H232)</f>
        <v/>
      </c>
    </row>
    <row r="234" spans="2:10">
      <c r="B234" s="250"/>
      <c r="C234" s="251" t="s">
        <v>396</v>
      </c>
      <c r="D234" s="250"/>
      <c r="E234" s="253">
        <f>Dat_02!C233</f>
        <v>10.958338302537442</v>
      </c>
      <c r="F234" s="253">
        <f>Dat_02!D233</f>
        <v>17.69576376333022</v>
      </c>
      <c r="G234" s="253">
        <f>Dat_02!E233</f>
        <v>10.958338302537442</v>
      </c>
      <c r="I234" s="254">
        <f>Dat_02!G233</f>
        <v>0</v>
      </c>
      <c r="J234" s="266" t="str">
        <f>IF(Dat_02!H233=0,"",Dat_02!H233)</f>
        <v/>
      </c>
    </row>
    <row r="235" spans="2:10">
      <c r="B235" s="250"/>
      <c r="C235" s="251" t="s">
        <v>397</v>
      </c>
      <c r="D235" s="250"/>
      <c r="E235" s="253">
        <f>Dat_02!C234</f>
        <v>9.7324790045374474</v>
      </c>
      <c r="F235" s="253">
        <f>Dat_02!D234</f>
        <v>17.69576376333022</v>
      </c>
      <c r="G235" s="253">
        <f>Dat_02!E234</f>
        <v>9.7324790045374474</v>
      </c>
      <c r="I235" s="254">
        <f>Dat_02!G234</f>
        <v>0</v>
      </c>
      <c r="J235" s="266" t="str">
        <f>IF(Dat_02!H234=0,"",Dat_02!H234)</f>
        <v/>
      </c>
    </row>
    <row r="236" spans="2:10">
      <c r="B236" s="250"/>
      <c r="C236" s="251" t="s">
        <v>398</v>
      </c>
      <c r="D236" s="250"/>
      <c r="E236" s="253">
        <f>Dat_02!C235</f>
        <v>13.338055306264454</v>
      </c>
      <c r="F236" s="253">
        <f>Dat_02!D235</f>
        <v>17.69576376333022</v>
      </c>
      <c r="G236" s="253">
        <f>Dat_02!E235</f>
        <v>13.338055306264454</v>
      </c>
      <c r="I236" s="254">
        <f>Dat_02!G235</f>
        <v>0</v>
      </c>
      <c r="J236" s="266" t="str">
        <f>IF(Dat_02!H235=0,"",Dat_02!H235)</f>
        <v/>
      </c>
    </row>
    <row r="237" spans="2:10">
      <c r="B237" s="250"/>
      <c r="C237" s="251" t="s">
        <v>399</v>
      </c>
      <c r="D237" s="250"/>
      <c r="E237" s="253">
        <f>Dat_02!C236</f>
        <v>16.765228846264456</v>
      </c>
      <c r="F237" s="253">
        <f>Dat_02!D236</f>
        <v>17.69576376333022</v>
      </c>
      <c r="G237" s="253">
        <f>Dat_02!E236</f>
        <v>16.765228846264456</v>
      </c>
      <c r="I237" s="254">
        <f>Dat_02!G236</f>
        <v>0</v>
      </c>
      <c r="J237" s="266" t="str">
        <f>IF(Dat_02!H236=0,"",Dat_02!H236)</f>
        <v/>
      </c>
    </row>
    <row r="238" spans="2:10">
      <c r="B238" s="250"/>
      <c r="C238" s="251" t="s">
        <v>400</v>
      </c>
      <c r="D238" s="250"/>
      <c r="E238" s="253">
        <f>Dat_02!C237</f>
        <v>17.646445842265383</v>
      </c>
      <c r="F238" s="253">
        <f>Dat_02!D237</f>
        <v>17.69576376333022</v>
      </c>
      <c r="G238" s="253">
        <f>Dat_02!E237</f>
        <v>17.646445842265383</v>
      </c>
      <c r="I238" s="254">
        <f>Dat_02!G237</f>
        <v>0</v>
      </c>
      <c r="J238" s="266" t="str">
        <f>IF(Dat_02!H237=0,"",Dat_02!H237)</f>
        <v/>
      </c>
    </row>
    <row r="239" spans="2:10">
      <c r="B239" s="250"/>
      <c r="C239" s="251" t="s">
        <v>401</v>
      </c>
      <c r="D239" s="250"/>
      <c r="E239" s="253">
        <f>Dat_02!C238</f>
        <v>9.763781318263522</v>
      </c>
      <c r="F239" s="253">
        <f>Dat_02!D238</f>
        <v>17.69576376333022</v>
      </c>
      <c r="G239" s="253">
        <f>Dat_02!E238</f>
        <v>9.763781318263522</v>
      </c>
      <c r="I239" s="254">
        <f>Dat_02!G238</f>
        <v>0</v>
      </c>
      <c r="J239" s="266" t="str">
        <f>IF(Dat_02!H238=0,"",Dat_02!H238)</f>
        <v/>
      </c>
    </row>
    <row r="240" spans="2:10">
      <c r="B240" s="250"/>
      <c r="C240" s="251" t="s">
        <v>402</v>
      </c>
      <c r="D240" s="250"/>
      <c r="E240" s="253">
        <f>Dat_02!C239</f>
        <v>6.1929172722663166</v>
      </c>
      <c r="F240" s="253">
        <f>Dat_02!D239</f>
        <v>17.69576376333022</v>
      </c>
      <c r="G240" s="253">
        <f>Dat_02!E239</f>
        <v>6.1929172722663166</v>
      </c>
      <c r="I240" s="254">
        <f>Dat_02!G239</f>
        <v>0</v>
      </c>
      <c r="J240" s="266" t="str">
        <f>IF(Dat_02!H239=0,"",Dat_02!H239)</f>
        <v/>
      </c>
    </row>
    <row r="241" spans="2:10">
      <c r="B241" s="250"/>
      <c r="C241" s="251" t="s">
        <v>403</v>
      </c>
      <c r="D241" s="250"/>
      <c r="E241" s="253">
        <f>Dat_02!C240</f>
        <v>21.388717054264454</v>
      </c>
      <c r="F241" s="253">
        <f>Dat_02!D240</f>
        <v>17.69576376333022</v>
      </c>
      <c r="G241" s="253">
        <f>Dat_02!E240</f>
        <v>17.69576376333022</v>
      </c>
      <c r="I241" s="254">
        <f>Dat_02!G240</f>
        <v>0</v>
      </c>
      <c r="J241" s="266" t="str">
        <f>IF(Dat_02!H240=0,"",Dat_02!H240)</f>
        <v/>
      </c>
    </row>
    <row r="242" spans="2:10">
      <c r="B242" s="250"/>
      <c r="C242" s="251" t="s">
        <v>404</v>
      </c>
      <c r="D242" s="250"/>
      <c r="E242" s="253">
        <f>Dat_02!C241</f>
        <v>26.498922198264452</v>
      </c>
      <c r="F242" s="253">
        <f>Dat_02!D241</f>
        <v>17.69576376333022</v>
      </c>
      <c r="G242" s="253">
        <f>Dat_02!E241</f>
        <v>17.69576376333022</v>
      </c>
      <c r="I242" s="254">
        <f>Dat_02!G241</f>
        <v>0</v>
      </c>
      <c r="J242" s="266" t="str">
        <f>IF(Dat_02!H241=0,"",Dat_02!H241)</f>
        <v/>
      </c>
    </row>
    <row r="243" spans="2:10">
      <c r="B243" s="250"/>
      <c r="C243" s="251" t="s">
        <v>405</v>
      </c>
      <c r="D243" s="250"/>
      <c r="E243" s="253">
        <f>Dat_02!C242</f>
        <v>22.003050261266647</v>
      </c>
      <c r="F243" s="253">
        <f>Dat_02!D242</f>
        <v>17.69576376333022</v>
      </c>
      <c r="G243" s="253">
        <f>Dat_02!E242</f>
        <v>17.69576376333022</v>
      </c>
      <c r="I243" s="254">
        <f>Dat_02!G242</f>
        <v>0</v>
      </c>
      <c r="J243" s="266" t="str">
        <f>IF(Dat_02!H242=0,"",Dat_02!H242)</f>
        <v/>
      </c>
    </row>
    <row r="244" spans="2:10">
      <c r="B244" s="250"/>
      <c r="C244" s="251" t="s">
        <v>406</v>
      </c>
      <c r="D244" s="250"/>
      <c r="E244" s="253">
        <f>Dat_02!C243</f>
        <v>28.383762925263852</v>
      </c>
      <c r="F244" s="253">
        <f>Dat_02!D243</f>
        <v>17.69576376333022</v>
      </c>
      <c r="G244" s="253">
        <f>Dat_02!E243</f>
        <v>17.69576376333022</v>
      </c>
      <c r="I244" s="254">
        <f>Dat_02!G243</f>
        <v>0</v>
      </c>
      <c r="J244" s="266" t="str">
        <f>IF(Dat_02!H243=0,"",Dat_02!H243)</f>
        <v/>
      </c>
    </row>
    <row r="245" spans="2:10">
      <c r="B245" s="250"/>
      <c r="C245" s="251" t="s">
        <v>407</v>
      </c>
      <c r="D245" s="250"/>
      <c r="E245" s="253">
        <f>Dat_02!C244</f>
        <v>25.551797657266643</v>
      </c>
      <c r="F245" s="253">
        <f>Dat_02!D244</f>
        <v>17.69576376333022</v>
      </c>
      <c r="G245" s="253">
        <f>Dat_02!E244</f>
        <v>17.69576376333022</v>
      </c>
      <c r="I245" s="254">
        <f>Dat_02!G244</f>
        <v>0</v>
      </c>
      <c r="J245" s="266" t="str">
        <f>IF(Dat_02!H244=0,"",Dat_02!H244)</f>
        <v/>
      </c>
    </row>
    <row r="246" spans="2:10">
      <c r="B246" s="250"/>
      <c r="C246" s="251" t="s">
        <v>408</v>
      </c>
      <c r="D246" s="250"/>
      <c r="E246" s="253">
        <f>Dat_02!C245</f>
        <v>15.919595253264786</v>
      </c>
      <c r="F246" s="253">
        <f>Dat_02!D245</f>
        <v>17.69576376333022</v>
      </c>
      <c r="G246" s="253">
        <f>Dat_02!E245</f>
        <v>15.919595253264786</v>
      </c>
      <c r="I246" s="254">
        <f>Dat_02!G245</f>
        <v>0</v>
      </c>
      <c r="J246" s="266" t="str">
        <f>IF(Dat_02!H245=0,"",Dat_02!H245)</f>
        <v/>
      </c>
    </row>
    <row r="247" spans="2:10">
      <c r="B247" s="252" t="s">
        <v>409</v>
      </c>
      <c r="C247" s="257" t="s">
        <v>410</v>
      </c>
      <c r="D247" s="250"/>
      <c r="E247" s="253">
        <f>Dat_02!C246</f>
        <v>1.0574971092657142</v>
      </c>
      <c r="F247" s="253">
        <f>Dat_02!D246</f>
        <v>22.281040209732421</v>
      </c>
      <c r="G247" s="253">
        <f>Dat_02!E246</f>
        <v>1.0574971092657142</v>
      </c>
      <c r="I247" s="254">
        <f>Dat_02!G246</f>
        <v>0</v>
      </c>
      <c r="J247" s="266" t="str">
        <f>IF(Dat_02!H246=0,"",Dat_02!H246)</f>
        <v/>
      </c>
    </row>
    <row r="248" spans="2:10">
      <c r="B248" s="250"/>
      <c r="C248" s="251" t="s">
        <v>411</v>
      </c>
      <c r="D248" s="252"/>
      <c r="E248" s="253">
        <f>Dat_02!C247</f>
        <v>6.8017746692666474</v>
      </c>
      <c r="F248" s="253">
        <f>Dat_02!D247</f>
        <v>22.281040209732421</v>
      </c>
      <c r="G248" s="253">
        <f>Dat_02!E247</f>
        <v>6.8017746692666474</v>
      </c>
      <c r="I248" s="254">
        <f>Dat_02!G247</f>
        <v>0</v>
      </c>
      <c r="J248" s="266" t="str">
        <f>IF(Dat_02!H247=0,"",Dat_02!H247)</f>
        <v/>
      </c>
    </row>
    <row r="249" spans="2:10">
      <c r="B249" s="250"/>
      <c r="C249" s="251" t="s">
        <v>412</v>
      </c>
      <c r="D249" s="252"/>
      <c r="E249" s="253">
        <f>Dat_02!C248</f>
        <v>7.4549108792647818</v>
      </c>
      <c r="F249" s="253">
        <f>Dat_02!D248</f>
        <v>22.281040209732421</v>
      </c>
      <c r="G249" s="253">
        <f>Dat_02!E248</f>
        <v>7.4549108792647818</v>
      </c>
      <c r="I249" s="254">
        <f>Dat_02!G248</f>
        <v>0</v>
      </c>
      <c r="J249" s="266" t="str">
        <f>IF(Dat_02!H248=0,"",Dat_02!H248)</f>
        <v/>
      </c>
    </row>
    <row r="250" spans="2:10">
      <c r="B250" s="250"/>
      <c r="C250" s="251" t="s">
        <v>413</v>
      </c>
      <c r="D250" s="252"/>
      <c r="E250" s="253">
        <f>Dat_02!C249</f>
        <v>9.4749125041668165</v>
      </c>
      <c r="F250" s="253">
        <f>Dat_02!D249</f>
        <v>22.281040209732421</v>
      </c>
      <c r="G250" s="253">
        <f>Dat_02!E249</f>
        <v>9.4749125041668165</v>
      </c>
      <c r="I250" s="254">
        <f>Dat_02!G249</f>
        <v>0</v>
      </c>
      <c r="J250" s="266" t="str">
        <f>IF(Dat_02!H249=0,"",Dat_02!H249)</f>
        <v/>
      </c>
    </row>
    <row r="251" spans="2:10">
      <c r="B251" s="250"/>
      <c r="C251" s="251" t="s">
        <v>414</v>
      </c>
      <c r="D251" s="252"/>
      <c r="E251" s="253">
        <f>Dat_02!C250</f>
        <v>7.5681810981686795</v>
      </c>
      <c r="F251" s="253">
        <f>Dat_02!D250</f>
        <v>22.281040209732421</v>
      </c>
      <c r="G251" s="253">
        <f>Dat_02!E250</f>
        <v>7.5681810981686795</v>
      </c>
      <c r="I251" s="254">
        <f>Dat_02!G250</f>
        <v>0</v>
      </c>
      <c r="J251" s="266" t="str">
        <f>IF(Dat_02!H250=0,"",Dat_02!H250)</f>
        <v/>
      </c>
    </row>
    <row r="252" spans="2:10">
      <c r="B252" s="250"/>
      <c r="C252" s="251" t="s">
        <v>415</v>
      </c>
      <c r="D252" s="250"/>
      <c r="E252" s="253">
        <f>Dat_02!C251</f>
        <v>4.8948287881677501</v>
      </c>
      <c r="F252" s="253">
        <f>Dat_02!D251</f>
        <v>22.281040209732421</v>
      </c>
      <c r="G252" s="253">
        <f>Dat_02!E251</f>
        <v>4.8948287881677501</v>
      </c>
      <c r="I252" s="254">
        <f>Dat_02!G251</f>
        <v>0</v>
      </c>
      <c r="J252" s="266" t="str">
        <f>IF(Dat_02!H251=0,"",Dat_02!H251)</f>
        <v/>
      </c>
    </row>
    <row r="253" spans="2:10">
      <c r="B253" s="250"/>
      <c r="C253" s="251" t="s">
        <v>416</v>
      </c>
      <c r="D253" s="250"/>
      <c r="E253" s="253">
        <f>Dat_02!C252</f>
        <v>8.5982141721677507</v>
      </c>
      <c r="F253" s="253">
        <f>Dat_02!D252</f>
        <v>22.281040209732421</v>
      </c>
      <c r="G253" s="253">
        <f>Dat_02!E252</f>
        <v>8.5982141721677507</v>
      </c>
      <c r="I253" s="254">
        <f>Dat_02!G252</f>
        <v>0</v>
      </c>
      <c r="J253" s="266" t="str">
        <f>IF(Dat_02!H252=0,"",Dat_02!H252)</f>
        <v/>
      </c>
    </row>
    <row r="254" spans="2:10">
      <c r="B254" s="250"/>
      <c r="C254" s="251" t="s">
        <v>417</v>
      </c>
      <c r="D254" s="250"/>
      <c r="E254" s="253">
        <f>Dat_02!C253</f>
        <v>9.1360089501677511</v>
      </c>
      <c r="F254" s="253">
        <f>Dat_02!D253</f>
        <v>22.281040209732421</v>
      </c>
      <c r="G254" s="253">
        <f>Dat_02!E253</f>
        <v>9.1360089501677511</v>
      </c>
      <c r="I254" s="254">
        <f>Dat_02!G253</f>
        <v>0</v>
      </c>
      <c r="J254" s="266" t="str">
        <f>IF(Dat_02!H253=0,"",Dat_02!H253)</f>
        <v/>
      </c>
    </row>
    <row r="255" spans="2:10">
      <c r="B255" s="250"/>
      <c r="C255" s="251" t="s">
        <v>418</v>
      </c>
      <c r="D255" s="250"/>
      <c r="E255" s="253">
        <f>Dat_02!C254</f>
        <v>19.102409328166818</v>
      </c>
      <c r="F255" s="253">
        <f>Dat_02!D254</f>
        <v>22.281040209732421</v>
      </c>
      <c r="G255" s="253">
        <f>Dat_02!E254</f>
        <v>19.102409328166818</v>
      </c>
      <c r="I255" s="254">
        <f>Dat_02!G254</f>
        <v>0</v>
      </c>
      <c r="J255" s="266" t="str">
        <f>IF(Dat_02!H254=0,"",Dat_02!H254)</f>
        <v/>
      </c>
    </row>
    <row r="256" spans="2:10">
      <c r="B256" s="250"/>
      <c r="C256" s="251" t="s">
        <v>419</v>
      </c>
      <c r="D256" s="250"/>
      <c r="E256" s="253">
        <f>Dat_02!C255</f>
        <v>9.2524961541686785</v>
      </c>
      <c r="F256" s="253">
        <f>Dat_02!D255</f>
        <v>22.281040209732421</v>
      </c>
      <c r="G256" s="253">
        <f>Dat_02!E255</f>
        <v>9.2524961541686785</v>
      </c>
      <c r="I256" s="254">
        <f>Dat_02!G255</f>
        <v>0</v>
      </c>
      <c r="J256" s="266" t="str">
        <f>IF(Dat_02!H255=0,"",Dat_02!H255)</f>
        <v/>
      </c>
    </row>
    <row r="257" spans="2:10">
      <c r="B257" s="250"/>
      <c r="C257" s="251" t="s">
        <v>420</v>
      </c>
      <c r="D257" s="250"/>
      <c r="E257" s="253">
        <f>Dat_02!C256</f>
        <v>17.113809906556309</v>
      </c>
      <c r="F257" s="253">
        <f>Dat_02!D256</f>
        <v>22.281040209732421</v>
      </c>
      <c r="G257" s="253">
        <f>Dat_02!E256</f>
        <v>17.113809906556309</v>
      </c>
      <c r="I257" s="254">
        <f>Dat_02!G256</f>
        <v>0</v>
      </c>
      <c r="J257" s="266" t="str">
        <f>IF(Dat_02!H256=0,"",Dat_02!H256)</f>
        <v/>
      </c>
    </row>
    <row r="258" spans="2:10">
      <c r="B258" s="250"/>
      <c r="C258" s="251" t="s">
        <v>421</v>
      </c>
      <c r="D258" s="250"/>
      <c r="E258" s="253">
        <f>Dat_02!C257</f>
        <v>25.507597080556312</v>
      </c>
      <c r="F258" s="253">
        <f>Dat_02!D257</f>
        <v>22.281040209732421</v>
      </c>
      <c r="G258" s="253">
        <f>Dat_02!E257</f>
        <v>22.281040209732421</v>
      </c>
      <c r="I258" s="254">
        <f>Dat_02!G257</f>
        <v>0</v>
      </c>
      <c r="J258" s="266" t="str">
        <f>IF(Dat_02!H257=0,"",Dat_02!H257)</f>
        <v/>
      </c>
    </row>
    <row r="259" spans="2:10">
      <c r="B259" s="250"/>
      <c r="C259" s="251" t="s">
        <v>422</v>
      </c>
      <c r="D259" s="250"/>
      <c r="E259" s="253">
        <f>Dat_02!C258</f>
        <v>20.034511860554449</v>
      </c>
      <c r="F259" s="253">
        <f>Dat_02!D258</f>
        <v>22.281040209732421</v>
      </c>
      <c r="G259" s="253">
        <f>Dat_02!E258</f>
        <v>20.034511860554449</v>
      </c>
      <c r="I259" s="254">
        <f>Dat_02!G258</f>
        <v>0</v>
      </c>
      <c r="J259" s="266" t="str">
        <f>IF(Dat_02!H258=0,"",Dat_02!H258)</f>
        <v/>
      </c>
    </row>
    <row r="260" spans="2:10">
      <c r="B260" s="250"/>
      <c r="C260" s="251" t="s">
        <v>423</v>
      </c>
      <c r="D260" s="250"/>
      <c r="E260" s="253">
        <f>Dat_02!C259</f>
        <v>3.6371299425572396</v>
      </c>
      <c r="F260" s="253">
        <f>Dat_02!D259</f>
        <v>22.281040209732421</v>
      </c>
      <c r="G260" s="253">
        <f>Dat_02!E259</f>
        <v>3.6371299425572396</v>
      </c>
      <c r="I260" s="254">
        <f>Dat_02!G259</f>
        <v>0</v>
      </c>
      <c r="J260" s="266" t="str">
        <f>IF(Dat_02!H259=0,"",Dat_02!H259)</f>
        <v/>
      </c>
    </row>
    <row r="261" spans="2:10">
      <c r="B261" s="250"/>
      <c r="C261" s="251" t="s">
        <v>424</v>
      </c>
      <c r="D261" s="250"/>
      <c r="E261" s="253">
        <f>Dat_02!C260</f>
        <v>2.6742494705553765</v>
      </c>
      <c r="F261" s="253">
        <f>Dat_02!D260</f>
        <v>22.281040209732421</v>
      </c>
      <c r="G261" s="253">
        <f>Dat_02!E260</f>
        <v>2.6742494705553765</v>
      </c>
      <c r="I261" s="254">
        <f>Dat_02!G260</f>
        <v>22.281040209732421</v>
      </c>
      <c r="J261" s="266" t="str">
        <f>IF(Dat_02!H260=0,"",Dat_02!H260)</f>
        <v/>
      </c>
    </row>
    <row r="262" spans="2:10">
      <c r="B262" s="250"/>
      <c r="C262" s="251" t="s">
        <v>425</v>
      </c>
      <c r="D262" s="250"/>
      <c r="E262" s="253">
        <f>Dat_02!C261</f>
        <v>40.739630954557242</v>
      </c>
      <c r="F262" s="253">
        <f>Dat_02!D261</f>
        <v>22.281040209732421</v>
      </c>
      <c r="G262" s="253">
        <f>Dat_02!E261</f>
        <v>22.281040209732421</v>
      </c>
      <c r="I262" s="254">
        <f>Dat_02!G261</f>
        <v>0</v>
      </c>
      <c r="J262" s="266" t="str">
        <f>IF(Dat_02!H261=0,"",Dat_02!H261)</f>
        <v/>
      </c>
    </row>
    <row r="263" spans="2:10">
      <c r="B263" s="250"/>
      <c r="C263" s="251" t="s">
        <v>426</v>
      </c>
      <c r="D263" s="250"/>
      <c r="E263" s="253">
        <f>Dat_02!C262</f>
        <v>39.242641318555378</v>
      </c>
      <c r="F263" s="253">
        <f>Dat_02!D262</f>
        <v>22.281040209732421</v>
      </c>
      <c r="G263" s="253">
        <f>Dat_02!E262</f>
        <v>22.281040209732421</v>
      </c>
      <c r="I263" s="254">
        <f>Dat_02!G262</f>
        <v>0</v>
      </c>
      <c r="J263" s="266" t="str">
        <f>IF(Dat_02!H262=0,"",Dat_02!H262)</f>
        <v/>
      </c>
    </row>
    <row r="264" spans="2:10">
      <c r="B264" s="250"/>
      <c r="C264" s="251" t="s">
        <v>427</v>
      </c>
      <c r="D264" s="250"/>
      <c r="E264" s="253">
        <f>Dat_02!C263</f>
        <v>23.118648947825168</v>
      </c>
      <c r="F264" s="253">
        <f>Dat_02!D263</f>
        <v>22.281040209732421</v>
      </c>
      <c r="G264" s="253">
        <f>Dat_02!E263</f>
        <v>22.281040209732421</v>
      </c>
      <c r="I264" s="254">
        <f>Dat_02!G263</f>
        <v>0</v>
      </c>
      <c r="J264" s="266" t="str">
        <f>IF(Dat_02!H263=0,"",Dat_02!H263)</f>
        <v/>
      </c>
    </row>
    <row r="265" spans="2:10">
      <c r="B265" s="250"/>
      <c r="C265" s="251" t="s">
        <v>428</v>
      </c>
      <c r="D265" s="250"/>
      <c r="E265" s="253">
        <f>Dat_02!C264</f>
        <v>27.61844785182517</v>
      </c>
      <c r="F265" s="253">
        <f>Dat_02!D264</f>
        <v>22.281040209732421</v>
      </c>
      <c r="G265" s="253">
        <f>Dat_02!E264</f>
        <v>22.281040209732421</v>
      </c>
      <c r="I265" s="254">
        <f>Dat_02!G264</f>
        <v>0</v>
      </c>
      <c r="J265" s="266" t="str">
        <f>IF(Dat_02!H264=0,"",Dat_02!H264)</f>
        <v/>
      </c>
    </row>
    <row r="266" spans="2:10">
      <c r="B266" s="250"/>
      <c r="C266" s="251" t="s">
        <v>429</v>
      </c>
      <c r="D266" s="250"/>
      <c r="E266" s="253">
        <f>Dat_02!C265</f>
        <v>6.5242940318261029</v>
      </c>
      <c r="F266" s="253">
        <f>Dat_02!D265</f>
        <v>22.281040209732421</v>
      </c>
      <c r="G266" s="253">
        <f>Dat_02!E265</f>
        <v>6.5242940318261029</v>
      </c>
      <c r="I266" s="254">
        <f>Dat_02!G265</f>
        <v>0</v>
      </c>
      <c r="J266" s="266" t="str">
        <f>IF(Dat_02!H265=0,"",Dat_02!H265)</f>
        <v/>
      </c>
    </row>
    <row r="267" spans="2:10">
      <c r="B267" s="250"/>
      <c r="C267" s="251" t="s">
        <v>430</v>
      </c>
      <c r="D267" s="250"/>
      <c r="E267" s="253">
        <f>Dat_02!C266</f>
        <v>5.9345660678251697</v>
      </c>
      <c r="F267" s="253">
        <f>Dat_02!D266</f>
        <v>22.281040209732421</v>
      </c>
      <c r="G267" s="253">
        <f>Dat_02!E266</f>
        <v>5.9345660678251697</v>
      </c>
      <c r="I267" s="254">
        <f>Dat_02!G266</f>
        <v>0</v>
      </c>
      <c r="J267" s="266" t="str">
        <f>IF(Dat_02!H266=0,"",Dat_02!H266)</f>
        <v/>
      </c>
    </row>
    <row r="268" spans="2:10">
      <c r="B268" s="250"/>
      <c r="C268" s="251" t="s">
        <v>431</v>
      </c>
      <c r="D268" s="250"/>
      <c r="E268" s="253">
        <f>Dat_02!C267</f>
        <v>2.0039890278251695</v>
      </c>
      <c r="F268" s="253">
        <f>Dat_02!D267</f>
        <v>22.281040209732421</v>
      </c>
      <c r="G268" s="253">
        <f>Dat_02!E267</f>
        <v>2.0039890278251695</v>
      </c>
      <c r="I268" s="254">
        <f>Dat_02!G267</f>
        <v>0</v>
      </c>
      <c r="J268" s="266" t="str">
        <f>IF(Dat_02!H267=0,"",Dat_02!H267)</f>
        <v/>
      </c>
    </row>
    <row r="269" spans="2:10">
      <c r="B269" s="250"/>
      <c r="C269" s="251" t="s">
        <v>432</v>
      </c>
      <c r="D269" s="250"/>
      <c r="E269" s="253">
        <f>Dat_02!C268</f>
        <v>10.812123067824235</v>
      </c>
      <c r="F269" s="253">
        <f>Dat_02!D268</f>
        <v>22.281040209732421</v>
      </c>
      <c r="G269" s="253">
        <f>Dat_02!E268</f>
        <v>10.812123067824235</v>
      </c>
      <c r="I269" s="254">
        <f>Dat_02!G268</f>
        <v>0</v>
      </c>
      <c r="J269" s="266" t="str">
        <f>IF(Dat_02!H268=0,"",Dat_02!H268)</f>
        <v/>
      </c>
    </row>
    <row r="270" spans="2:10">
      <c r="B270" s="250"/>
      <c r="C270" s="251" t="s">
        <v>433</v>
      </c>
      <c r="D270" s="250"/>
      <c r="E270" s="253">
        <f>Dat_02!C269</f>
        <v>6.8628073918270314</v>
      </c>
      <c r="F270" s="253">
        <f>Dat_02!D269</f>
        <v>22.281040209732421</v>
      </c>
      <c r="G270" s="253">
        <f>Dat_02!E269</f>
        <v>6.8628073918270314</v>
      </c>
      <c r="I270" s="254">
        <f>Dat_02!G269</f>
        <v>0</v>
      </c>
      <c r="J270" s="266" t="str">
        <f>IF(Dat_02!H269=0,"",Dat_02!H269)</f>
        <v/>
      </c>
    </row>
    <row r="271" spans="2:10">
      <c r="B271" s="250"/>
      <c r="C271" s="251" t="s">
        <v>434</v>
      </c>
      <c r="D271" s="250"/>
      <c r="E271" s="253">
        <f>Dat_02!C270</f>
        <v>21.66226604055921</v>
      </c>
      <c r="F271" s="253">
        <f>Dat_02!D270</f>
        <v>22.281040209732421</v>
      </c>
      <c r="G271" s="253">
        <f>Dat_02!E270</f>
        <v>21.66226604055921</v>
      </c>
      <c r="I271" s="254">
        <f>Dat_02!G270</f>
        <v>0</v>
      </c>
      <c r="J271" s="266" t="str">
        <f>IF(Dat_02!H270=0,"",Dat_02!H270)</f>
        <v/>
      </c>
    </row>
    <row r="272" spans="2:10">
      <c r="B272" s="250"/>
      <c r="C272" s="251" t="s">
        <v>435</v>
      </c>
      <c r="D272" s="250"/>
      <c r="E272" s="253">
        <f>Dat_02!C271</f>
        <v>22.57161161256014</v>
      </c>
      <c r="F272" s="253">
        <f>Dat_02!D271</f>
        <v>22.281040209732421</v>
      </c>
      <c r="G272" s="253">
        <f>Dat_02!E271</f>
        <v>22.281040209732421</v>
      </c>
      <c r="I272" s="254">
        <f>Dat_02!G271</f>
        <v>0</v>
      </c>
      <c r="J272" s="266" t="str">
        <f>IF(Dat_02!H271=0,"",Dat_02!H271)</f>
        <v/>
      </c>
    </row>
    <row r="273" spans="2:10">
      <c r="B273" s="250"/>
      <c r="C273" s="251" t="s">
        <v>436</v>
      </c>
      <c r="D273" s="250"/>
      <c r="E273" s="253">
        <f>Dat_02!C272</f>
        <v>19.632589916559212</v>
      </c>
      <c r="F273" s="253">
        <f>Dat_02!D272</f>
        <v>22.281040209732421</v>
      </c>
      <c r="G273" s="253">
        <f>Dat_02!E272</f>
        <v>19.632589916559212</v>
      </c>
      <c r="I273" s="254">
        <f>Dat_02!G272</f>
        <v>0</v>
      </c>
      <c r="J273" s="266" t="str">
        <f>IF(Dat_02!H272=0,"",Dat_02!H272)</f>
        <v/>
      </c>
    </row>
    <row r="274" spans="2:10">
      <c r="B274" s="250"/>
      <c r="C274" s="251" t="s">
        <v>437</v>
      </c>
      <c r="D274" s="250"/>
      <c r="E274" s="253">
        <f>Dat_02!C273</f>
        <v>13.274553664561074</v>
      </c>
      <c r="F274" s="253">
        <f>Dat_02!D273</f>
        <v>22.281040209732421</v>
      </c>
      <c r="G274" s="253">
        <f>Dat_02!E273</f>
        <v>13.274553664561074</v>
      </c>
      <c r="I274" s="254">
        <f>Dat_02!G273</f>
        <v>0</v>
      </c>
      <c r="J274" s="266" t="str">
        <f>IF(Dat_02!H273=0,"",Dat_02!H273)</f>
        <v/>
      </c>
    </row>
    <row r="275" spans="2:10">
      <c r="B275" s="250"/>
      <c r="C275" s="251" t="s">
        <v>438</v>
      </c>
      <c r="D275" s="250"/>
      <c r="E275" s="253">
        <f>Dat_02!C274</f>
        <v>11.291133864560143</v>
      </c>
      <c r="F275" s="253">
        <f>Dat_02!D274</f>
        <v>22.281040209732421</v>
      </c>
      <c r="G275" s="253">
        <f>Dat_02!E274</f>
        <v>11.291133864560143</v>
      </c>
      <c r="I275" s="254">
        <f>Dat_02!G274</f>
        <v>0</v>
      </c>
      <c r="J275" s="266" t="str">
        <f>IF(Dat_02!H274=0,"",Dat_02!H274)</f>
        <v/>
      </c>
    </row>
    <row r="276" spans="2:10">
      <c r="B276" s="250"/>
      <c r="C276" s="251" t="s">
        <v>439</v>
      </c>
      <c r="D276" s="250"/>
      <c r="E276" s="253">
        <f>Dat_02!C275</f>
        <v>24.859265244560142</v>
      </c>
      <c r="F276" s="253">
        <f>Dat_02!D275</f>
        <v>22.281040209732421</v>
      </c>
      <c r="G276" s="253">
        <f>Dat_02!E275</f>
        <v>22.281040209732421</v>
      </c>
      <c r="I276" s="254">
        <f>Dat_02!G275</f>
        <v>0</v>
      </c>
      <c r="J276" s="266" t="str">
        <f>IF(Dat_02!H275=0,"",Dat_02!H275)</f>
        <v/>
      </c>
    </row>
    <row r="277" spans="2:10">
      <c r="B277" s="250" t="s">
        <v>440</v>
      </c>
      <c r="C277" s="251" t="s">
        <v>441</v>
      </c>
      <c r="D277" s="250"/>
      <c r="E277" s="253">
        <f>Dat_02!C276</f>
        <v>14.768948360559211</v>
      </c>
      <c r="F277" s="253">
        <f>Dat_02!D276</f>
        <v>44.550149357058011</v>
      </c>
      <c r="G277" s="253">
        <f>Dat_02!E276</f>
        <v>14.768948360559211</v>
      </c>
      <c r="I277" s="254">
        <f>Dat_02!G276</f>
        <v>0</v>
      </c>
      <c r="J277" s="266" t="str">
        <f>IF(Dat_02!H276=0,"",Dat_02!H276)</f>
        <v/>
      </c>
    </row>
    <row r="278" spans="2:10">
      <c r="B278" s="252"/>
      <c r="C278" s="257" t="s">
        <v>442</v>
      </c>
      <c r="D278" s="252"/>
      <c r="E278" s="253">
        <f>Dat_02!C277</f>
        <v>6.2465913393767076</v>
      </c>
      <c r="F278" s="253">
        <f>Dat_02!D277</f>
        <v>44.550149357058011</v>
      </c>
      <c r="G278" s="253">
        <f>Dat_02!E277</f>
        <v>6.2465913393767076</v>
      </c>
      <c r="I278" s="254">
        <f>Dat_02!G277</f>
        <v>0</v>
      </c>
      <c r="J278" s="266" t="str">
        <f>IF(Dat_02!H277=0,"",Dat_02!H277)</f>
        <v/>
      </c>
    </row>
    <row r="279" spans="2:10">
      <c r="B279" s="250"/>
      <c r="C279" s="251" t="s">
        <v>443</v>
      </c>
      <c r="D279" s="252"/>
      <c r="E279" s="253">
        <f>Dat_02!C278</f>
        <v>10.294657775379502</v>
      </c>
      <c r="F279" s="253">
        <f>Dat_02!D278</f>
        <v>44.550149357058011</v>
      </c>
      <c r="G279" s="253">
        <f>Dat_02!E278</f>
        <v>10.294657775379502</v>
      </c>
      <c r="I279" s="254">
        <f>Dat_02!G278</f>
        <v>0</v>
      </c>
      <c r="J279" s="266" t="str">
        <f>IF(Dat_02!H278=0,"",Dat_02!H278)</f>
        <v/>
      </c>
    </row>
    <row r="280" spans="2:10">
      <c r="B280" s="250"/>
      <c r="C280" s="251" t="s">
        <v>444</v>
      </c>
      <c r="D280" s="250"/>
      <c r="E280" s="253">
        <f>Dat_02!C279</f>
        <v>15.231506839375776</v>
      </c>
      <c r="F280" s="253">
        <f>Dat_02!D279</f>
        <v>44.550149357058011</v>
      </c>
      <c r="G280" s="253">
        <f>Dat_02!E279</f>
        <v>15.231506839375776</v>
      </c>
      <c r="I280" s="254">
        <f>Dat_02!G279</f>
        <v>0</v>
      </c>
      <c r="J280" s="266" t="str">
        <f>IF(Dat_02!H279=0,"",Dat_02!H279)</f>
        <v/>
      </c>
    </row>
    <row r="281" spans="2:10">
      <c r="B281" s="250"/>
      <c r="C281" s="251" t="s">
        <v>445</v>
      </c>
      <c r="D281" s="250"/>
      <c r="E281" s="253">
        <f>Dat_02!C280</f>
        <v>2.7791585433776382</v>
      </c>
      <c r="F281" s="253">
        <f>Dat_02!D280</f>
        <v>44.550149357058011</v>
      </c>
      <c r="G281" s="253">
        <f>Dat_02!E280</f>
        <v>2.7791585433776382</v>
      </c>
      <c r="I281" s="254">
        <f>Dat_02!G280</f>
        <v>0</v>
      </c>
      <c r="J281" s="266" t="str">
        <f>IF(Dat_02!H280=0,"",Dat_02!H280)</f>
        <v/>
      </c>
    </row>
    <row r="282" spans="2:10">
      <c r="B282" s="250"/>
      <c r="C282" s="251" t="s">
        <v>446</v>
      </c>
      <c r="D282" s="250"/>
      <c r="E282" s="253">
        <f>Dat_02!C281</f>
        <v>3.1948578873776388</v>
      </c>
      <c r="F282" s="253">
        <f>Dat_02!D281</f>
        <v>44.550149357058011</v>
      </c>
      <c r="G282" s="253">
        <f>Dat_02!E281</f>
        <v>3.1948578873776388</v>
      </c>
      <c r="I282" s="254">
        <f>Dat_02!G281</f>
        <v>0</v>
      </c>
      <c r="J282" s="266" t="str">
        <f>IF(Dat_02!H281=0,"",Dat_02!H281)</f>
        <v/>
      </c>
    </row>
    <row r="283" spans="2:10">
      <c r="B283" s="250"/>
      <c r="C283" s="251" t="s">
        <v>447</v>
      </c>
      <c r="D283" s="250"/>
      <c r="E283" s="253">
        <f>Dat_02!C282</f>
        <v>9.1765671673767066</v>
      </c>
      <c r="F283" s="253">
        <f>Dat_02!D282</f>
        <v>44.550149357058011</v>
      </c>
      <c r="G283" s="253">
        <f>Dat_02!E282</f>
        <v>9.1765671673767066</v>
      </c>
      <c r="I283" s="254">
        <f>Dat_02!G282</f>
        <v>0</v>
      </c>
      <c r="J283" s="266" t="str">
        <f>IF(Dat_02!H282=0,"",Dat_02!H282)</f>
        <v/>
      </c>
    </row>
    <row r="284" spans="2:10">
      <c r="B284" s="250"/>
      <c r="C284" s="251" t="s">
        <v>448</v>
      </c>
      <c r="D284" s="250"/>
      <c r="E284" s="253">
        <f>Dat_02!C283</f>
        <v>11.670171503377638</v>
      </c>
      <c r="F284" s="253">
        <f>Dat_02!D283</f>
        <v>44.550149357058011</v>
      </c>
      <c r="G284" s="253">
        <f>Dat_02!E283</f>
        <v>11.670171503377638</v>
      </c>
      <c r="I284" s="254">
        <f>Dat_02!G283</f>
        <v>0</v>
      </c>
      <c r="J284" s="266" t="str">
        <f>IF(Dat_02!H283=0,"",Dat_02!H283)</f>
        <v/>
      </c>
    </row>
    <row r="285" spans="2:10">
      <c r="B285" s="250"/>
      <c r="C285" s="251" t="s">
        <v>449</v>
      </c>
      <c r="D285" s="250"/>
      <c r="E285" s="253">
        <f>Dat_02!C284</f>
        <v>10.974282968998283</v>
      </c>
      <c r="F285" s="253">
        <f>Dat_02!D284</f>
        <v>44.550149357058011</v>
      </c>
      <c r="G285" s="253">
        <f>Dat_02!E284</f>
        <v>10.974282968998283</v>
      </c>
      <c r="I285" s="254">
        <f>Dat_02!G284</f>
        <v>0</v>
      </c>
      <c r="J285" s="266" t="str">
        <f>IF(Dat_02!H284=0,"",Dat_02!H284)</f>
        <v/>
      </c>
    </row>
    <row r="286" spans="2:10">
      <c r="B286" s="250"/>
      <c r="C286" s="251" t="s">
        <v>450</v>
      </c>
      <c r="D286" s="250"/>
      <c r="E286" s="253">
        <f>Dat_02!C285</f>
        <v>12.436239417001078</v>
      </c>
      <c r="F286" s="253">
        <f>Dat_02!D285</f>
        <v>44.550149357058011</v>
      </c>
      <c r="G286" s="253">
        <f>Dat_02!E285</f>
        <v>12.436239417001078</v>
      </c>
      <c r="I286" s="254">
        <f>Dat_02!G285</f>
        <v>0</v>
      </c>
      <c r="J286" s="266" t="str">
        <f>IF(Dat_02!H285=0,"",Dat_02!H285)</f>
        <v/>
      </c>
    </row>
    <row r="287" spans="2:10">
      <c r="B287" s="250"/>
      <c r="C287" s="251" t="s">
        <v>451</v>
      </c>
      <c r="D287" s="250"/>
      <c r="E287" s="253">
        <f>Dat_02!C286</f>
        <v>8.7710066969982829</v>
      </c>
      <c r="F287" s="253">
        <f>Dat_02!D286</f>
        <v>44.550149357058011</v>
      </c>
      <c r="G287" s="253">
        <f>Dat_02!E286</f>
        <v>8.7710066969982829</v>
      </c>
      <c r="I287" s="254">
        <f>Dat_02!G286</f>
        <v>0</v>
      </c>
      <c r="J287" s="266" t="str">
        <f>IF(Dat_02!H286=0,"",Dat_02!H286)</f>
        <v/>
      </c>
    </row>
    <row r="288" spans="2:10">
      <c r="B288" s="250"/>
      <c r="C288" s="251" t="s">
        <v>452</v>
      </c>
      <c r="D288" s="250"/>
      <c r="E288" s="253">
        <f>Dat_02!C287</f>
        <v>2.3492717330001471</v>
      </c>
      <c r="F288" s="253">
        <f>Dat_02!D287</f>
        <v>44.550149357058011</v>
      </c>
      <c r="G288" s="253">
        <f>Dat_02!E287</f>
        <v>2.3492717330001471</v>
      </c>
      <c r="I288" s="254">
        <f>Dat_02!G287</f>
        <v>0</v>
      </c>
      <c r="J288" s="266" t="str">
        <f>IF(Dat_02!H287=0,"",Dat_02!H287)</f>
        <v/>
      </c>
    </row>
    <row r="289" spans="2:10">
      <c r="B289" s="250"/>
      <c r="C289" s="251" t="s">
        <v>453</v>
      </c>
      <c r="D289" s="250"/>
      <c r="E289" s="253">
        <f>Dat_02!C288</f>
        <v>1.2920262790001471</v>
      </c>
      <c r="F289" s="253">
        <f>Dat_02!D288</f>
        <v>44.550149357058011</v>
      </c>
      <c r="G289" s="253">
        <f>Dat_02!E288</f>
        <v>1.2920262790001471</v>
      </c>
      <c r="I289" s="254">
        <f>Dat_02!G288</f>
        <v>0</v>
      </c>
      <c r="J289" s="266" t="str">
        <f>IF(Dat_02!H288=0,"",Dat_02!H288)</f>
        <v/>
      </c>
    </row>
    <row r="290" spans="2:10">
      <c r="B290" s="250"/>
      <c r="C290" s="251" t="s">
        <v>454</v>
      </c>
      <c r="D290" s="250"/>
      <c r="E290" s="253">
        <f>Dat_02!C289</f>
        <v>4.4865502089992155</v>
      </c>
      <c r="F290" s="253">
        <f>Dat_02!D289</f>
        <v>44.550149357058011</v>
      </c>
      <c r="G290" s="253">
        <f>Dat_02!E289</f>
        <v>4.4865502089992155</v>
      </c>
      <c r="I290" s="254">
        <f>Dat_02!G289</f>
        <v>0</v>
      </c>
      <c r="J290" s="266" t="str">
        <f>IF(Dat_02!H289=0,"",Dat_02!H289)</f>
        <v/>
      </c>
    </row>
    <row r="291" spans="2:10">
      <c r="B291" s="250"/>
      <c r="C291" s="251" t="s">
        <v>455</v>
      </c>
      <c r="D291" s="250"/>
      <c r="E291" s="253">
        <f>Dat_02!C290</f>
        <v>9.1113559910001456</v>
      </c>
      <c r="F291" s="253">
        <f>Dat_02!D290</f>
        <v>44.550149357058011</v>
      </c>
      <c r="G291" s="253">
        <f>Dat_02!E290</f>
        <v>9.1113559910001456</v>
      </c>
      <c r="I291" s="254">
        <f>Dat_02!G290</f>
        <v>44.550149357058011</v>
      </c>
      <c r="J291" s="266" t="str">
        <f>IF(Dat_02!H290=0,"",Dat_02!H290)</f>
        <v/>
      </c>
    </row>
    <row r="292" spans="2:10">
      <c r="B292" s="250"/>
      <c r="C292" s="251" t="s">
        <v>456</v>
      </c>
      <c r="D292" s="250"/>
      <c r="E292" s="253">
        <f>Dat_02!C291</f>
        <v>35.086366275212995</v>
      </c>
      <c r="F292" s="253">
        <f>Dat_02!D291</f>
        <v>44.550149357058011</v>
      </c>
      <c r="G292" s="253">
        <f>Dat_02!E291</f>
        <v>35.086366275212995</v>
      </c>
      <c r="I292" s="254">
        <f>Dat_02!G291</f>
        <v>0</v>
      </c>
      <c r="J292" s="266" t="str">
        <f>IF(Dat_02!H291=0,"",Dat_02!H291)</f>
        <v/>
      </c>
    </row>
    <row r="293" spans="2:10">
      <c r="B293" s="250"/>
      <c r="C293" s="251" t="s">
        <v>457</v>
      </c>
      <c r="D293" s="250"/>
      <c r="E293" s="253">
        <f>Dat_02!C292</f>
        <v>45.871987463213927</v>
      </c>
      <c r="F293" s="253">
        <f>Dat_02!D292</f>
        <v>44.550149357058011</v>
      </c>
      <c r="G293" s="253">
        <f>Dat_02!E292</f>
        <v>44.550149357058011</v>
      </c>
      <c r="I293" s="254">
        <f>Dat_02!G292</f>
        <v>0</v>
      </c>
      <c r="J293" s="266" t="str">
        <f>IF(Dat_02!H292=0,"",Dat_02!H292)</f>
        <v/>
      </c>
    </row>
    <row r="294" spans="2:10">
      <c r="B294" s="250"/>
      <c r="C294" s="251" t="s">
        <v>458</v>
      </c>
      <c r="D294" s="250"/>
      <c r="E294" s="253">
        <f>Dat_02!C293</f>
        <v>44.485241749213927</v>
      </c>
      <c r="F294" s="253">
        <f>Dat_02!D293</f>
        <v>44.550149357058011</v>
      </c>
      <c r="G294" s="253">
        <f>Dat_02!E293</f>
        <v>44.485241749213927</v>
      </c>
      <c r="I294" s="254">
        <f>Dat_02!G293</f>
        <v>0</v>
      </c>
      <c r="J294" s="266" t="str">
        <f>IF(Dat_02!H293=0,"",Dat_02!H293)</f>
        <v/>
      </c>
    </row>
    <row r="295" spans="2:10">
      <c r="B295" s="250"/>
      <c r="C295" s="251" t="s">
        <v>459</v>
      </c>
      <c r="D295" s="250"/>
      <c r="E295" s="253">
        <f>Dat_02!C294</f>
        <v>37.269568681213933</v>
      </c>
      <c r="F295" s="253">
        <f>Dat_02!D294</f>
        <v>44.550149357058011</v>
      </c>
      <c r="G295" s="253">
        <f>Dat_02!E294</f>
        <v>37.269568681213933</v>
      </c>
      <c r="I295" s="254">
        <f>Dat_02!G294</f>
        <v>0</v>
      </c>
      <c r="J295" s="266" t="str">
        <f>IF(Dat_02!H294=0,"",Dat_02!H294)</f>
        <v/>
      </c>
    </row>
    <row r="296" spans="2:10">
      <c r="B296" s="250"/>
      <c r="C296" s="251" t="s">
        <v>460</v>
      </c>
      <c r="D296" s="250"/>
      <c r="E296" s="253">
        <f>Dat_02!C295</f>
        <v>48.584789803214861</v>
      </c>
      <c r="F296" s="253">
        <f>Dat_02!D295</f>
        <v>44.550149357058011</v>
      </c>
      <c r="G296" s="253">
        <f>Dat_02!E295</f>
        <v>44.550149357058011</v>
      </c>
      <c r="I296" s="254">
        <f>Dat_02!G295</f>
        <v>0</v>
      </c>
      <c r="J296" s="266" t="str">
        <f>IF(Dat_02!H295=0,"",Dat_02!H295)</f>
        <v/>
      </c>
    </row>
    <row r="297" spans="2:10">
      <c r="B297" s="250"/>
      <c r="C297" s="251" t="s">
        <v>461</v>
      </c>
      <c r="D297" s="250"/>
      <c r="E297" s="253">
        <f>Dat_02!C296</f>
        <v>71.337222037212058</v>
      </c>
      <c r="F297" s="253">
        <f>Dat_02!D296</f>
        <v>44.550149357058011</v>
      </c>
      <c r="G297" s="253">
        <f>Dat_02!E296</f>
        <v>44.550149357058011</v>
      </c>
      <c r="I297" s="254">
        <f>Dat_02!G296</f>
        <v>0</v>
      </c>
      <c r="J297" s="266" t="str">
        <f>IF(Dat_02!H296=0,"",Dat_02!H296)</f>
        <v/>
      </c>
    </row>
    <row r="298" spans="2:10">
      <c r="B298" s="250"/>
      <c r="C298" s="251" t="s">
        <v>462</v>
      </c>
      <c r="D298" s="250"/>
      <c r="E298" s="253">
        <f>Dat_02!C297</f>
        <v>66.924923513213002</v>
      </c>
      <c r="F298" s="253">
        <f>Dat_02!D297</f>
        <v>44.550149357058011</v>
      </c>
      <c r="G298" s="253">
        <f>Dat_02!E297</f>
        <v>44.550149357058011</v>
      </c>
      <c r="I298" s="254">
        <f>Dat_02!G297</f>
        <v>0</v>
      </c>
      <c r="J298" s="266" t="str">
        <f>IF(Dat_02!H297=0,"",Dat_02!H297)</f>
        <v/>
      </c>
    </row>
    <row r="299" spans="2:10">
      <c r="B299" s="250"/>
      <c r="C299" s="251" t="s">
        <v>463</v>
      </c>
      <c r="D299" s="250"/>
      <c r="E299" s="253">
        <f>Dat_02!C298</f>
        <v>69.413260461879204</v>
      </c>
      <c r="F299" s="253">
        <f>Dat_02!D298</f>
        <v>44.550149357058011</v>
      </c>
      <c r="G299" s="253">
        <f>Dat_02!E298</f>
        <v>44.550149357058011</v>
      </c>
      <c r="I299" s="254">
        <f>Dat_02!G298</f>
        <v>0</v>
      </c>
      <c r="J299" s="266" t="str">
        <f>IF(Dat_02!H298=0,"",Dat_02!H298)</f>
        <v/>
      </c>
    </row>
    <row r="300" spans="2:10">
      <c r="B300" s="250"/>
      <c r="C300" s="251" t="s">
        <v>464</v>
      </c>
      <c r="D300" s="250"/>
      <c r="E300" s="253">
        <f>Dat_02!C299</f>
        <v>65.58422514187734</v>
      </c>
      <c r="F300" s="253">
        <f>Dat_02!D299</f>
        <v>44.550149357058011</v>
      </c>
      <c r="G300" s="253">
        <f>Dat_02!E299</f>
        <v>44.550149357058011</v>
      </c>
      <c r="I300" s="254">
        <f>Dat_02!G299</f>
        <v>0</v>
      </c>
      <c r="J300" s="266" t="str">
        <f>IF(Dat_02!H299=0,"",Dat_02!H299)</f>
        <v/>
      </c>
    </row>
    <row r="301" spans="2:10">
      <c r="B301" s="250"/>
      <c r="C301" s="251" t="s">
        <v>465</v>
      </c>
      <c r="D301" s="250"/>
      <c r="E301" s="253">
        <f>Dat_02!C300</f>
        <v>58.938894661877342</v>
      </c>
      <c r="F301" s="253">
        <f>Dat_02!D300</f>
        <v>44.550149357058011</v>
      </c>
      <c r="G301" s="253">
        <f>Dat_02!E300</f>
        <v>44.550149357058011</v>
      </c>
      <c r="I301" s="254">
        <f>Dat_02!G300</f>
        <v>0</v>
      </c>
      <c r="J301" s="266" t="str">
        <f>IF(Dat_02!H300=0,"",Dat_02!H300)</f>
        <v/>
      </c>
    </row>
    <row r="302" spans="2:10">
      <c r="B302" s="250"/>
      <c r="C302" s="251" t="s">
        <v>466</v>
      </c>
      <c r="D302" s="250"/>
      <c r="E302" s="253">
        <f>Dat_02!C301</f>
        <v>50.177881125876411</v>
      </c>
      <c r="F302" s="253">
        <f>Dat_02!D301</f>
        <v>44.550149357058011</v>
      </c>
      <c r="G302" s="253">
        <f>Dat_02!E301</f>
        <v>44.550149357058011</v>
      </c>
      <c r="I302" s="254">
        <f>Dat_02!G301</f>
        <v>0</v>
      </c>
      <c r="J302" s="266" t="str">
        <f>IF(Dat_02!H301=0,"",Dat_02!H301)</f>
        <v/>
      </c>
    </row>
    <row r="303" spans="2:10">
      <c r="B303" s="250"/>
      <c r="C303" s="251" t="s">
        <v>467</v>
      </c>
      <c r="D303" s="250"/>
      <c r="E303" s="253">
        <f>Dat_02!C302</f>
        <v>53.409759997879206</v>
      </c>
      <c r="F303" s="253">
        <f>Dat_02!D302</f>
        <v>44.550149357058011</v>
      </c>
      <c r="G303" s="253">
        <f>Dat_02!E302</f>
        <v>44.550149357058011</v>
      </c>
      <c r="I303" s="254">
        <f>Dat_02!G302</f>
        <v>0</v>
      </c>
      <c r="J303" s="266" t="str">
        <f>IF(Dat_02!H302=0,"",Dat_02!H302)</f>
        <v/>
      </c>
    </row>
    <row r="304" spans="2:10">
      <c r="B304" s="250"/>
      <c r="C304" s="251" t="s">
        <v>468</v>
      </c>
      <c r="D304" s="250"/>
      <c r="E304" s="253">
        <f>Dat_02!C303</f>
        <v>64.334243269877348</v>
      </c>
      <c r="F304" s="253">
        <f>Dat_02!D303</f>
        <v>44.550149357058011</v>
      </c>
      <c r="G304" s="253">
        <f>Dat_02!E303</f>
        <v>44.550149357058011</v>
      </c>
      <c r="I304" s="254">
        <f>Dat_02!G303</f>
        <v>0</v>
      </c>
      <c r="J304" s="266" t="str">
        <f>IF(Dat_02!H303=0,"",Dat_02!H303)</f>
        <v/>
      </c>
    </row>
    <row r="305" spans="2:10">
      <c r="B305" s="250"/>
      <c r="C305" s="251" t="s">
        <v>469</v>
      </c>
      <c r="D305" s="250"/>
      <c r="E305" s="253">
        <f>Dat_02!C304</f>
        <v>70.119179819877345</v>
      </c>
      <c r="F305" s="253">
        <f>Dat_02!D304</f>
        <v>44.550149357058011</v>
      </c>
      <c r="G305" s="253">
        <f>Dat_02!E304</f>
        <v>44.550149357058011</v>
      </c>
      <c r="I305" s="254">
        <f>Dat_02!G304</f>
        <v>0</v>
      </c>
      <c r="J305" s="266" t="str">
        <f>IF(Dat_02!H304=0,"",Dat_02!H304)</f>
        <v/>
      </c>
    </row>
    <row r="306" spans="2:10">
      <c r="B306" s="250"/>
      <c r="C306" s="251" t="s">
        <v>470</v>
      </c>
      <c r="D306" s="250"/>
      <c r="E306" s="253">
        <f>Dat_02!C305</f>
        <v>57.804457861749711</v>
      </c>
      <c r="F306" s="253">
        <f>Dat_02!D305</f>
        <v>44.550149357058011</v>
      </c>
      <c r="G306" s="253">
        <f>Dat_02!E305</f>
        <v>44.550149357058011</v>
      </c>
      <c r="I306" s="254">
        <f>Dat_02!G305</f>
        <v>0</v>
      </c>
      <c r="J306" s="266" t="str">
        <f>IF(Dat_02!H305=0,"",Dat_02!H305)</f>
        <v/>
      </c>
    </row>
    <row r="307" spans="2:10">
      <c r="B307" s="250"/>
      <c r="C307" s="251" t="s">
        <v>471</v>
      </c>
      <c r="D307" s="250"/>
      <c r="E307" s="253">
        <f>Dat_02!C306</f>
        <v>48.783205057750635</v>
      </c>
      <c r="F307" s="253">
        <f>Dat_02!D306</f>
        <v>44.550149357058011</v>
      </c>
      <c r="G307" s="253">
        <f>Dat_02!E306</f>
        <v>44.550149357058011</v>
      </c>
      <c r="I307" s="254">
        <f>Dat_02!G306</f>
        <v>0</v>
      </c>
      <c r="J307" s="266" t="str">
        <f>IF(Dat_02!H306=0,"",Dat_02!H306)</f>
        <v/>
      </c>
    </row>
    <row r="308" spans="2:10">
      <c r="B308" s="252" t="s">
        <v>472</v>
      </c>
      <c r="C308" s="257" t="s">
        <v>473</v>
      </c>
      <c r="D308" s="250"/>
      <c r="E308" s="253">
        <f>Dat_02!C307</f>
        <v>32.645414409750643</v>
      </c>
      <c r="F308" s="253">
        <f>Dat_02!D307</f>
        <v>83.137557492553753</v>
      </c>
      <c r="G308" s="253">
        <f>Dat_02!E307</f>
        <v>32.645414409750643</v>
      </c>
      <c r="I308" s="254">
        <f>Dat_02!G307</f>
        <v>0</v>
      </c>
      <c r="J308" s="266" t="str">
        <f>IF(Dat_02!H307=0,"",Dat_02!H307)</f>
        <v/>
      </c>
    </row>
    <row r="309" spans="2:10">
      <c r="B309" s="250"/>
      <c r="C309" s="251" t="s">
        <v>474</v>
      </c>
      <c r="D309" s="252"/>
      <c r="E309" s="253">
        <f>Dat_02!C308</f>
        <v>33.302213801749708</v>
      </c>
      <c r="F309" s="253">
        <f>Dat_02!D308</f>
        <v>83.137557492553753</v>
      </c>
      <c r="G309" s="253">
        <f>Dat_02!E308</f>
        <v>33.302213801749708</v>
      </c>
      <c r="I309" s="254">
        <f>Dat_02!G308</f>
        <v>0</v>
      </c>
      <c r="J309" s="266" t="str">
        <f>IF(Dat_02!H308=0,"",Dat_02!H308)</f>
        <v/>
      </c>
    </row>
    <row r="310" spans="2:10">
      <c r="B310" s="250"/>
      <c r="C310" s="251" t="s">
        <v>475</v>
      </c>
      <c r="D310" s="252"/>
      <c r="E310" s="253">
        <f>Dat_02!C309</f>
        <v>39.235533997751567</v>
      </c>
      <c r="F310" s="253">
        <f>Dat_02!D309</f>
        <v>83.137557492553753</v>
      </c>
      <c r="G310" s="253">
        <f>Dat_02!E309</f>
        <v>39.235533997751567</v>
      </c>
      <c r="I310" s="254">
        <f>Dat_02!G309</f>
        <v>0</v>
      </c>
      <c r="J310" s="266" t="str">
        <f>IF(Dat_02!H309=0,"",Dat_02!H309)</f>
        <v/>
      </c>
    </row>
    <row r="311" spans="2:10">
      <c r="B311" s="250"/>
      <c r="C311" s="251" t="s">
        <v>476</v>
      </c>
      <c r="D311" s="250"/>
      <c r="E311" s="253">
        <f>Dat_02!C310</f>
        <v>49.432187269750642</v>
      </c>
      <c r="F311" s="253">
        <f>Dat_02!D310</f>
        <v>83.137557492553753</v>
      </c>
      <c r="G311" s="253">
        <f>Dat_02!E310</f>
        <v>49.432187269750642</v>
      </c>
      <c r="I311" s="254">
        <f>Dat_02!G310</f>
        <v>0</v>
      </c>
      <c r="J311" s="266" t="str">
        <f>IF(Dat_02!H310=0,"",Dat_02!H310)</f>
        <v/>
      </c>
    </row>
    <row r="312" spans="2:10">
      <c r="B312" s="250"/>
      <c r="C312" s="251" t="s">
        <v>477</v>
      </c>
      <c r="D312" s="250"/>
      <c r="E312" s="253">
        <f>Dat_02!C311</f>
        <v>55.129035661749711</v>
      </c>
      <c r="F312" s="253">
        <f>Dat_02!D311</f>
        <v>83.137557492553753</v>
      </c>
      <c r="G312" s="253">
        <f>Dat_02!E311</f>
        <v>55.129035661749711</v>
      </c>
      <c r="I312" s="254">
        <f>Dat_02!G311</f>
        <v>0</v>
      </c>
      <c r="J312" s="266" t="str">
        <f>IF(Dat_02!H311=0,"",Dat_02!H311)</f>
        <v/>
      </c>
    </row>
    <row r="313" spans="2:10">
      <c r="B313" s="250"/>
      <c r="C313" s="251" t="s">
        <v>478</v>
      </c>
      <c r="D313" s="250"/>
      <c r="E313" s="253">
        <f>Dat_02!C312</f>
        <v>96.517850272140009</v>
      </c>
      <c r="F313" s="253">
        <f>Dat_02!D312</f>
        <v>83.137557492553753</v>
      </c>
      <c r="G313" s="253">
        <f>Dat_02!E312</f>
        <v>83.137557492553753</v>
      </c>
      <c r="I313" s="254">
        <f>Dat_02!G312</f>
        <v>0</v>
      </c>
      <c r="J313" s="266" t="str">
        <f>IF(Dat_02!H312=0,"",Dat_02!H312)</f>
        <v/>
      </c>
    </row>
    <row r="314" spans="2:10">
      <c r="B314" s="250"/>
      <c r="C314" s="251" t="s">
        <v>479</v>
      </c>
      <c r="D314" s="250"/>
      <c r="E314" s="253">
        <f>Dat_02!C313</f>
        <v>96.981097774139087</v>
      </c>
      <c r="F314" s="253">
        <f>Dat_02!D313</f>
        <v>83.137557492553753</v>
      </c>
      <c r="G314" s="253">
        <f>Dat_02!E313</f>
        <v>83.137557492553753</v>
      </c>
      <c r="I314" s="254">
        <f>Dat_02!G313</f>
        <v>0</v>
      </c>
      <c r="J314" s="266" t="str">
        <f>IF(Dat_02!H313=0,"",Dat_02!H313)</f>
        <v/>
      </c>
    </row>
    <row r="315" spans="2:10">
      <c r="B315" s="250"/>
      <c r="C315" s="251" t="s">
        <v>480</v>
      </c>
      <c r="D315" s="250"/>
      <c r="E315" s="253">
        <f>Dat_02!C314</f>
        <v>99.267910608140028</v>
      </c>
      <c r="F315" s="253">
        <f>Dat_02!D314</f>
        <v>83.137557492553753</v>
      </c>
      <c r="G315" s="253">
        <f>Dat_02!E314</f>
        <v>83.137557492553753</v>
      </c>
      <c r="I315" s="254">
        <f>Dat_02!G314</f>
        <v>0</v>
      </c>
      <c r="J315" s="266" t="str">
        <f>IF(Dat_02!H314=0,"",Dat_02!H314)</f>
        <v/>
      </c>
    </row>
    <row r="316" spans="2:10">
      <c r="B316" s="250"/>
      <c r="C316" s="251" t="s">
        <v>481</v>
      </c>
      <c r="D316" s="250"/>
      <c r="E316" s="253">
        <f>Dat_02!C315</f>
        <v>100.38756797614002</v>
      </c>
      <c r="F316" s="253">
        <f>Dat_02!D315</f>
        <v>83.137557492553753</v>
      </c>
      <c r="G316" s="253">
        <f>Dat_02!E315</f>
        <v>83.137557492553753</v>
      </c>
      <c r="I316" s="254">
        <f>Dat_02!G315</f>
        <v>0</v>
      </c>
      <c r="J316" s="266" t="str">
        <f>IF(Dat_02!H315=0,"",Dat_02!H315)</f>
        <v/>
      </c>
    </row>
    <row r="317" spans="2:10">
      <c r="B317" s="250"/>
      <c r="C317" s="251" t="s">
        <v>482</v>
      </c>
      <c r="D317" s="250"/>
      <c r="E317" s="253">
        <f>Dat_02!C316</f>
        <v>100.00252910214002</v>
      </c>
      <c r="F317" s="253">
        <f>Dat_02!D316</f>
        <v>83.137557492553753</v>
      </c>
      <c r="G317" s="253">
        <f>Dat_02!E316</f>
        <v>83.137557492553753</v>
      </c>
      <c r="I317" s="254">
        <f>Dat_02!G316</f>
        <v>0</v>
      </c>
      <c r="J317" s="266" t="str">
        <f>IF(Dat_02!H316=0,"",Dat_02!H316)</f>
        <v/>
      </c>
    </row>
    <row r="318" spans="2:10">
      <c r="B318" s="250"/>
      <c r="C318" s="251" t="s">
        <v>483</v>
      </c>
      <c r="D318" s="250"/>
      <c r="E318" s="253">
        <f>Dat_02!C317</f>
        <v>103.5793016841391</v>
      </c>
      <c r="F318" s="253">
        <f>Dat_02!D317</f>
        <v>83.137557492553753</v>
      </c>
      <c r="G318" s="253">
        <f>Dat_02!E317</f>
        <v>83.137557492553753</v>
      </c>
      <c r="I318" s="254">
        <f>Dat_02!G317</f>
        <v>0</v>
      </c>
      <c r="J318" s="266" t="str">
        <f>IF(Dat_02!H317=0,"",Dat_02!H317)</f>
        <v/>
      </c>
    </row>
    <row r="319" spans="2:10">
      <c r="B319" s="250"/>
      <c r="C319" s="251" t="s">
        <v>484</v>
      </c>
      <c r="D319" s="250"/>
      <c r="E319" s="253">
        <f>Dat_02!C318</f>
        <v>107.87766753814094</v>
      </c>
      <c r="F319" s="253">
        <f>Dat_02!D318</f>
        <v>83.137557492553753</v>
      </c>
      <c r="G319" s="253">
        <f>Dat_02!E318</f>
        <v>83.137557492553753</v>
      </c>
      <c r="I319" s="254">
        <f>Dat_02!G318</f>
        <v>0</v>
      </c>
      <c r="J319" s="266" t="str">
        <f>IF(Dat_02!H318=0,"",Dat_02!H318)</f>
        <v/>
      </c>
    </row>
    <row r="320" spans="2:10">
      <c r="B320" s="250"/>
      <c r="C320" s="251" t="s">
        <v>485</v>
      </c>
      <c r="D320" s="250"/>
      <c r="E320" s="253">
        <f>Dat_02!C319</f>
        <v>169.37504266546199</v>
      </c>
      <c r="F320" s="253">
        <f>Dat_02!D319</f>
        <v>83.137557492553753</v>
      </c>
      <c r="G320" s="253">
        <f>Dat_02!E319</f>
        <v>83.137557492553753</v>
      </c>
      <c r="I320" s="254">
        <f>Dat_02!G319</f>
        <v>0</v>
      </c>
      <c r="J320" s="266" t="str">
        <f>IF(Dat_02!H319=0,"",Dat_02!H319)</f>
        <v/>
      </c>
    </row>
    <row r="321" spans="2:10">
      <c r="B321" s="250"/>
      <c r="C321" s="251" t="s">
        <v>486</v>
      </c>
      <c r="D321" s="250"/>
      <c r="E321" s="253">
        <f>Dat_02!C320</f>
        <v>178.92032890546014</v>
      </c>
      <c r="F321" s="253">
        <f>Dat_02!D320</f>
        <v>83.137557492553753</v>
      </c>
      <c r="G321" s="253">
        <f>Dat_02!E320</f>
        <v>83.137557492553753</v>
      </c>
      <c r="I321" s="254">
        <f>Dat_02!G320</f>
        <v>0</v>
      </c>
      <c r="J321" s="266" t="str">
        <f>IF(Dat_02!H320=0,"",Dat_02!H320)</f>
        <v/>
      </c>
    </row>
    <row r="322" spans="2:10">
      <c r="B322" s="250"/>
      <c r="C322" s="251" t="s">
        <v>487</v>
      </c>
      <c r="D322" s="250"/>
      <c r="E322" s="253">
        <f>Dat_02!C321</f>
        <v>175.7299756654601</v>
      </c>
      <c r="F322" s="253">
        <f>Dat_02!D321</f>
        <v>83.137557492553753</v>
      </c>
      <c r="G322" s="253">
        <f>Dat_02!E321</f>
        <v>83.137557492553753</v>
      </c>
      <c r="I322" s="254">
        <f>Dat_02!G321</f>
        <v>83.137557492553753</v>
      </c>
      <c r="J322" s="266" t="str">
        <f>IF(Dat_02!H321=0,"",Dat_02!H321)</f>
        <v/>
      </c>
    </row>
    <row r="323" spans="2:10">
      <c r="B323" s="250"/>
      <c r="C323" s="251" t="s">
        <v>488</v>
      </c>
      <c r="D323" s="250"/>
      <c r="E323" s="253">
        <f>Dat_02!C322</f>
        <v>172.31068314546198</v>
      </c>
      <c r="F323" s="253">
        <f>Dat_02!D322</f>
        <v>83.137557492553753</v>
      </c>
      <c r="G323" s="253">
        <f>Dat_02!E322</f>
        <v>83.137557492553753</v>
      </c>
      <c r="I323" s="254">
        <f>Dat_02!G322</f>
        <v>0</v>
      </c>
      <c r="J323" s="266" t="str">
        <f>IF(Dat_02!H322=0,"",Dat_02!H322)</f>
        <v/>
      </c>
    </row>
    <row r="324" spans="2:10">
      <c r="B324" s="250"/>
      <c r="C324" s="251" t="s">
        <v>489</v>
      </c>
      <c r="D324" s="250"/>
      <c r="E324" s="253">
        <f>Dat_02!C323</f>
        <v>168.51232138546013</v>
      </c>
      <c r="F324" s="253">
        <f>Dat_02!D323</f>
        <v>83.137557492553753</v>
      </c>
      <c r="G324" s="253">
        <f>Dat_02!E323</f>
        <v>83.137557492553753</v>
      </c>
      <c r="I324" s="254">
        <f>Dat_02!G323</f>
        <v>0</v>
      </c>
      <c r="J324" s="266" t="str">
        <f>IF(Dat_02!H323=0,"",Dat_02!H323)</f>
        <v/>
      </c>
    </row>
    <row r="325" spans="2:10">
      <c r="B325" s="250"/>
      <c r="C325" s="251" t="s">
        <v>490</v>
      </c>
      <c r="D325" s="250"/>
      <c r="E325" s="253">
        <f>Dat_02!C324</f>
        <v>176.87608349546107</v>
      </c>
      <c r="F325" s="253">
        <f>Dat_02!D324</f>
        <v>83.137557492553753</v>
      </c>
      <c r="G325" s="253">
        <f>Dat_02!E324</f>
        <v>83.137557492553753</v>
      </c>
      <c r="I325" s="254">
        <f>Dat_02!G324</f>
        <v>0</v>
      </c>
      <c r="J325" s="266" t="str">
        <f>IF(Dat_02!H324=0,"",Dat_02!H324)</f>
        <v/>
      </c>
    </row>
    <row r="326" spans="2:10">
      <c r="B326" s="250"/>
      <c r="C326" s="251" t="s">
        <v>491</v>
      </c>
      <c r="D326" s="250"/>
      <c r="E326" s="253">
        <f>Dat_02!C325</f>
        <v>191.19754494546009</v>
      </c>
      <c r="F326" s="253">
        <f>Dat_02!D325</f>
        <v>83.137557492553753</v>
      </c>
      <c r="G326" s="253">
        <f>Dat_02!E325</f>
        <v>83.137557492553753</v>
      </c>
      <c r="I326" s="254">
        <f>Dat_02!G325</f>
        <v>0</v>
      </c>
      <c r="J326" s="266" t="str">
        <f>IF(Dat_02!H325=0,"",Dat_02!H325)</f>
        <v/>
      </c>
    </row>
    <row r="327" spans="2:10">
      <c r="B327" s="250"/>
      <c r="C327" s="251" t="s">
        <v>492</v>
      </c>
      <c r="D327" s="250"/>
      <c r="E327" s="253">
        <f>Dat_02!C326</f>
        <v>165.53610746046272</v>
      </c>
      <c r="F327" s="253">
        <f>Dat_02!D326</f>
        <v>83.137557492553753</v>
      </c>
      <c r="G327" s="253">
        <f>Dat_02!E326</f>
        <v>83.137557492553753</v>
      </c>
      <c r="I327" s="254">
        <f>Dat_02!G326</f>
        <v>0</v>
      </c>
      <c r="J327" s="266" t="str">
        <f>IF(Dat_02!H326=0,"",Dat_02!H326)</f>
        <v/>
      </c>
    </row>
    <row r="328" spans="2:10">
      <c r="B328" s="250"/>
      <c r="C328" s="251" t="s">
        <v>493</v>
      </c>
      <c r="D328" s="250"/>
      <c r="E328" s="253">
        <f>Dat_02!C327</f>
        <v>164.48450008046365</v>
      </c>
      <c r="F328" s="253">
        <f>Dat_02!D327</f>
        <v>83.137557492553753</v>
      </c>
      <c r="G328" s="253">
        <f>Dat_02!E327</f>
        <v>83.137557492553753</v>
      </c>
      <c r="I328" s="254">
        <f>Dat_02!G327</f>
        <v>0</v>
      </c>
      <c r="J328" s="266" t="str">
        <f>IF(Dat_02!H327=0,"",Dat_02!H327)</f>
        <v/>
      </c>
    </row>
    <row r="329" spans="2:10">
      <c r="B329" s="250"/>
      <c r="C329" s="251" t="s">
        <v>494</v>
      </c>
      <c r="D329" s="250"/>
      <c r="E329" s="253">
        <f>Dat_02!C328</f>
        <v>142.55365212046459</v>
      </c>
      <c r="F329" s="253">
        <f>Dat_02!D328</f>
        <v>83.137557492553753</v>
      </c>
      <c r="G329" s="253">
        <f>Dat_02!E328</f>
        <v>83.137557492553753</v>
      </c>
      <c r="I329" s="254">
        <f>Dat_02!G328</f>
        <v>0</v>
      </c>
      <c r="J329" s="266" t="str">
        <f>IF(Dat_02!H328=0,"",Dat_02!H328)</f>
        <v/>
      </c>
    </row>
    <row r="330" spans="2:10">
      <c r="B330" s="250"/>
      <c r="C330" s="251" t="s">
        <v>495</v>
      </c>
      <c r="D330" s="250"/>
      <c r="E330" s="253">
        <f>Dat_02!C329</f>
        <v>149.79941410046365</v>
      </c>
      <c r="F330" s="253">
        <f>Dat_02!D329</f>
        <v>83.137557492553753</v>
      </c>
      <c r="G330" s="253">
        <f>Dat_02!E329</f>
        <v>83.137557492553753</v>
      </c>
      <c r="I330" s="254">
        <f>Dat_02!G329</f>
        <v>0</v>
      </c>
      <c r="J330" s="266" t="str">
        <f>IF(Dat_02!H329=0,"",Dat_02!H329)</f>
        <v/>
      </c>
    </row>
    <row r="331" spans="2:10">
      <c r="B331" s="250"/>
      <c r="C331" s="251" t="s">
        <v>496</v>
      </c>
      <c r="D331" s="250"/>
      <c r="E331" s="253">
        <f>Dat_02!C330</f>
        <v>152.63351821046362</v>
      </c>
      <c r="F331" s="253">
        <f>Dat_02!D330</f>
        <v>83.137557492553753</v>
      </c>
      <c r="G331" s="253">
        <f>Dat_02!E330</f>
        <v>83.137557492553753</v>
      </c>
      <c r="I331" s="254">
        <f>Dat_02!G330</f>
        <v>0</v>
      </c>
      <c r="J331" s="266" t="str">
        <f>IF(Dat_02!H330=0,"",Dat_02!H330)</f>
        <v/>
      </c>
    </row>
    <row r="332" spans="2:10">
      <c r="B332" s="250"/>
      <c r="C332" s="251" t="s">
        <v>497</v>
      </c>
      <c r="D332" s="250"/>
      <c r="E332" s="253">
        <f>Dat_02!C331</f>
        <v>160.46484280046366</v>
      </c>
      <c r="F332" s="253">
        <f>Dat_02!D331</f>
        <v>83.137557492553753</v>
      </c>
      <c r="G332" s="253">
        <f>Dat_02!E331</f>
        <v>83.137557492553753</v>
      </c>
      <c r="I332" s="254">
        <f>Dat_02!G331</f>
        <v>0</v>
      </c>
      <c r="J332" s="266" t="str">
        <f>IF(Dat_02!H331=0,"",Dat_02!H331)</f>
        <v/>
      </c>
    </row>
    <row r="333" spans="2:10">
      <c r="B333" s="250"/>
      <c r="C333" s="251" t="s">
        <v>498</v>
      </c>
      <c r="D333" s="250"/>
      <c r="E333" s="253">
        <f>Dat_02!C332</f>
        <v>154.75039204046178</v>
      </c>
      <c r="F333" s="253">
        <f>Dat_02!D332</f>
        <v>83.137557492553753</v>
      </c>
      <c r="G333" s="253">
        <f>Dat_02!E332</f>
        <v>83.137557492553753</v>
      </c>
      <c r="I333" s="254">
        <f>Dat_02!G332</f>
        <v>0</v>
      </c>
      <c r="J333" s="266" t="str">
        <f>IF(Dat_02!H332=0,"",Dat_02!H332)</f>
        <v/>
      </c>
    </row>
    <row r="334" spans="2:10">
      <c r="B334" s="250"/>
      <c r="C334" s="251" t="s">
        <v>499</v>
      </c>
      <c r="D334" s="250"/>
      <c r="E334" s="253">
        <f>Dat_02!C333</f>
        <v>208.72242819452077</v>
      </c>
      <c r="F334" s="253">
        <f>Dat_02!D333</f>
        <v>83.137557492553753</v>
      </c>
      <c r="G334" s="253">
        <f>Dat_02!E333</f>
        <v>83.137557492553753</v>
      </c>
      <c r="I334" s="254">
        <f>Dat_02!G333</f>
        <v>0</v>
      </c>
      <c r="J334" s="266" t="str">
        <f>IF(Dat_02!H333=0,"",Dat_02!H333)</f>
        <v/>
      </c>
    </row>
    <row r="335" spans="2:10">
      <c r="B335" s="250"/>
      <c r="C335" s="251" t="s">
        <v>500</v>
      </c>
      <c r="D335" s="250"/>
      <c r="E335" s="253">
        <f>Dat_02!C334</f>
        <v>218.49035702451982</v>
      </c>
      <c r="F335" s="253">
        <f>Dat_02!D334</f>
        <v>83.137557492553753</v>
      </c>
      <c r="G335" s="253">
        <f>Dat_02!E334</f>
        <v>83.137557492553753</v>
      </c>
      <c r="I335" s="254">
        <f>Dat_02!G334</f>
        <v>0</v>
      </c>
      <c r="J335" s="266" t="str">
        <f>IF(Dat_02!H334=0,"",Dat_02!H334)</f>
        <v/>
      </c>
    </row>
    <row r="336" spans="2:10">
      <c r="B336" s="250"/>
      <c r="C336" s="251" t="s">
        <v>501</v>
      </c>
      <c r="D336" s="250"/>
      <c r="E336" s="253">
        <f>Dat_02!C335</f>
        <v>228.39311174451981</v>
      </c>
      <c r="F336" s="253">
        <f>Dat_02!D335</f>
        <v>83.137557492553753</v>
      </c>
      <c r="G336" s="253">
        <f>Dat_02!E335</f>
        <v>83.137557492553753</v>
      </c>
      <c r="I336" s="254">
        <f>Dat_02!G335</f>
        <v>0</v>
      </c>
      <c r="J336" s="266" t="str">
        <f>IF(Dat_02!H335=0,"",Dat_02!H335)</f>
        <v/>
      </c>
    </row>
    <row r="337" spans="2:10">
      <c r="B337" s="250"/>
      <c r="C337" s="251" t="s">
        <v>502</v>
      </c>
      <c r="D337" s="250"/>
      <c r="E337" s="253">
        <f>Dat_02!C336</f>
        <v>214.47707978452075</v>
      </c>
      <c r="F337" s="253">
        <f>Dat_02!D336</f>
        <v>83.137557492553753</v>
      </c>
      <c r="G337" s="253">
        <f>Dat_02!E336</f>
        <v>83.137557492553753</v>
      </c>
      <c r="I337" s="254">
        <f>Dat_02!G336</f>
        <v>0</v>
      </c>
      <c r="J337" s="266" t="str">
        <f>IF(Dat_02!H336=0,"",Dat_02!H336)</f>
        <v/>
      </c>
    </row>
    <row r="338" spans="2:10">
      <c r="B338" s="252" t="s">
        <v>503</v>
      </c>
      <c r="C338" s="257" t="s">
        <v>504</v>
      </c>
      <c r="D338" s="250"/>
      <c r="E338" s="253">
        <f>Dat_02!C337</f>
        <v>217.97567370451887</v>
      </c>
      <c r="F338" s="253">
        <f>Dat_02!D337</f>
        <v>104.08859355090497</v>
      </c>
      <c r="G338" s="253">
        <f>Dat_02!E337</f>
        <v>104.08859355090497</v>
      </c>
      <c r="I338" s="254">
        <f>Dat_02!G337</f>
        <v>0</v>
      </c>
      <c r="J338" s="266" t="str">
        <f>IF(Dat_02!H337=0,"",Dat_02!H337)</f>
        <v/>
      </c>
    </row>
    <row r="339" spans="2:10">
      <c r="B339" s="250"/>
      <c r="C339" s="251" t="s">
        <v>505</v>
      </c>
      <c r="D339" s="252"/>
      <c r="E339" s="253">
        <f>Dat_02!C338</f>
        <v>220.38607756452078</v>
      </c>
      <c r="F339" s="253">
        <f>Dat_02!D338</f>
        <v>104.08859355090497</v>
      </c>
      <c r="G339" s="253">
        <f>Dat_02!E338</f>
        <v>104.08859355090497</v>
      </c>
      <c r="I339" s="254">
        <f>Dat_02!G338</f>
        <v>0</v>
      </c>
      <c r="J339" s="266" t="str">
        <f>IF(Dat_02!H338=0,"",Dat_02!H338)</f>
        <v/>
      </c>
    </row>
    <row r="340" spans="2:10">
      <c r="B340" s="250"/>
      <c r="C340" s="251" t="s">
        <v>506</v>
      </c>
      <c r="D340" s="252"/>
      <c r="E340" s="253">
        <f>Dat_02!C339</f>
        <v>238.12380746452078</v>
      </c>
      <c r="F340" s="253">
        <f>Dat_02!D339</f>
        <v>104.08859355090497</v>
      </c>
      <c r="G340" s="253">
        <f>Dat_02!E339</f>
        <v>104.08859355090497</v>
      </c>
      <c r="I340" s="254">
        <f>Dat_02!G339</f>
        <v>0</v>
      </c>
      <c r="J340" s="266" t="str">
        <f>IF(Dat_02!H339=0,"",Dat_02!H339)</f>
        <v/>
      </c>
    </row>
    <row r="341" spans="2:10">
      <c r="B341" s="250"/>
      <c r="C341" s="251" t="s">
        <v>507</v>
      </c>
      <c r="D341" s="250"/>
      <c r="E341" s="253">
        <f>Dat_02!C340</f>
        <v>156.75214829175312</v>
      </c>
      <c r="F341" s="253">
        <f>Dat_02!D340</f>
        <v>104.08859355090497</v>
      </c>
      <c r="G341" s="253">
        <f>Dat_02!E340</f>
        <v>104.08859355090497</v>
      </c>
      <c r="I341" s="254">
        <f>Dat_02!G340</f>
        <v>0</v>
      </c>
      <c r="J341" s="266" t="str">
        <f>IF(Dat_02!H340=0,"",Dat_02!H340)</f>
        <v/>
      </c>
    </row>
    <row r="342" spans="2:10">
      <c r="B342" s="250"/>
      <c r="C342" s="251" t="s">
        <v>508</v>
      </c>
      <c r="D342" s="250"/>
      <c r="E342" s="253">
        <f>Dat_02!C341</f>
        <v>156.11154397175403</v>
      </c>
      <c r="F342" s="253">
        <f>Dat_02!D341</f>
        <v>104.08859355090497</v>
      </c>
      <c r="G342" s="253">
        <f>Dat_02!E341</f>
        <v>104.08859355090497</v>
      </c>
      <c r="I342" s="254">
        <f>Dat_02!G341</f>
        <v>0</v>
      </c>
      <c r="J342" s="266" t="str">
        <f>IF(Dat_02!H341=0,"",Dat_02!H341)</f>
        <v/>
      </c>
    </row>
    <row r="343" spans="2:10">
      <c r="B343" s="250"/>
      <c r="C343" s="251" t="s">
        <v>509</v>
      </c>
      <c r="D343" s="250"/>
      <c r="E343" s="253">
        <f>Dat_02!C342</f>
        <v>145.51518334175313</v>
      </c>
      <c r="F343" s="253">
        <f>Dat_02!D342</f>
        <v>104.08859355090497</v>
      </c>
      <c r="G343" s="253">
        <f>Dat_02!E342</f>
        <v>104.08859355090497</v>
      </c>
      <c r="I343" s="254">
        <f>Dat_02!G342</f>
        <v>0</v>
      </c>
      <c r="J343" s="266" t="str">
        <f>IF(Dat_02!H342=0,"",Dat_02!H342)</f>
        <v/>
      </c>
    </row>
    <row r="344" spans="2:10">
      <c r="B344" s="250"/>
      <c r="C344" s="251" t="s">
        <v>510</v>
      </c>
      <c r="D344" s="250"/>
      <c r="E344" s="253">
        <f>Dat_02!C343</f>
        <v>138.26705353175311</v>
      </c>
      <c r="F344" s="253">
        <f>Dat_02!D343</f>
        <v>104.08859355090497</v>
      </c>
      <c r="G344" s="253">
        <f>Dat_02!E343</f>
        <v>104.08859355090497</v>
      </c>
      <c r="I344" s="254">
        <f>Dat_02!G343</f>
        <v>0</v>
      </c>
      <c r="J344" s="266" t="str">
        <f>IF(Dat_02!H343=0,"",Dat_02!H343)</f>
        <v/>
      </c>
    </row>
    <row r="345" spans="2:10">
      <c r="B345" s="250"/>
      <c r="C345" s="251" t="s">
        <v>511</v>
      </c>
      <c r="D345" s="250"/>
      <c r="E345" s="253">
        <f>Dat_02!C344</f>
        <v>123.47569367175311</v>
      </c>
      <c r="F345" s="253">
        <f>Dat_02!D344</f>
        <v>104.08859355090497</v>
      </c>
      <c r="G345" s="253">
        <f>Dat_02!E344</f>
        <v>104.08859355090497</v>
      </c>
      <c r="I345" s="254">
        <f>Dat_02!G344</f>
        <v>0</v>
      </c>
      <c r="J345" s="266" t="str">
        <f>IF(Dat_02!H344=0,"",Dat_02!H344)</f>
        <v/>
      </c>
    </row>
    <row r="346" spans="2:10">
      <c r="B346" s="250"/>
      <c r="C346" s="251" t="s">
        <v>512</v>
      </c>
      <c r="D346" s="250"/>
      <c r="E346" s="253">
        <f>Dat_02!C345</f>
        <v>121.07344309175217</v>
      </c>
      <c r="F346" s="253">
        <f>Dat_02!D345</f>
        <v>104.08859355090497</v>
      </c>
      <c r="G346" s="253">
        <f>Dat_02!E345</f>
        <v>104.08859355090497</v>
      </c>
      <c r="I346" s="254">
        <f>Dat_02!G345</f>
        <v>0</v>
      </c>
      <c r="J346" s="266" t="str">
        <f>IF(Dat_02!H345=0,"",Dat_02!H345)</f>
        <v/>
      </c>
    </row>
    <row r="347" spans="2:10">
      <c r="B347" s="250"/>
      <c r="C347" s="251" t="s">
        <v>513</v>
      </c>
      <c r="D347" s="250"/>
      <c r="E347" s="253">
        <f>Dat_02!C346</f>
        <v>130.04852048375309</v>
      </c>
      <c r="F347" s="253">
        <f>Dat_02!D346</f>
        <v>104.08859355090497</v>
      </c>
      <c r="G347" s="253">
        <f>Dat_02!E346</f>
        <v>104.08859355090497</v>
      </c>
      <c r="I347" s="254">
        <f>Dat_02!G346</f>
        <v>0</v>
      </c>
      <c r="J347" s="266" t="str">
        <f>IF(Dat_02!H346=0,"",Dat_02!H346)</f>
        <v/>
      </c>
    </row>
    <row r="348" spans="2:10">
      <c r="B348" s="250"/>
      <c r="C348" s="251" t="s">
        <v>514</v>
      </c>
      <c r="D348" s="250"/>
      <c r="E348" s="253">
        <f>Dat_02!C347</f>
        <v>138.49020952671947</v>
      </c>
      <c r="F348" s="253">
        <f>Dat_02!D347</f>
        <v>104.08859355090497</v>
      </c>
      <c r="G348" s="253">
        <f>Dat_02!E347</f>
        <v>104.08859355090497</v>
      </c>
      <c r="I348" s="254">
        <f>Dat_02!G347</f>
        <v>0</v>
      </c>
      <c r="J348" s="266" t="str">
        <f>IF(Dat_02!H347=0,"",Dat_02!H347)</f>
        <v/>
      </c>
    </row>
    <row r="349" spans="2:10">
      <c r="B349" s="250"/>
      <c r="C349" s="251" t="s">
        <v>515</v>
      </c>
      <c r="D349" s="250"/>
      <c r="E349" s="253">
        <f>Dat_02!C348</f>
        <v>127.47935954672039</v>
      </c>
      <c r="F349" s="253">
        <f>Dat_02!D348</f>
        <v>104.08859355090497</v>
      </c>
      <c r="G349" s="253">
        <f>Dat_02!E348</f>
        <v>104.08859355090497</v>
      </c>
      <c r="I349" s="254">
        <f>Dat_02!G348</f>
        <v>0</v>
      </c>
      <c r="J349" s="266" t="str">
        <f>IF(Dat_02!H348=0,"",Dat_02!H348)</f>
        <v/>
      </c>
    </row>
    <row r="350" spans="2:10">
      <c r="B350" s="250"/>
      <c r="C350" s="251" t="s">
        <v>516</v>
      </c>
      <c r="D350" s="250"/>
      <c r="E350" s="253">
        <f>Dat_02!C349</f>
        <v>135.27354444671852</v>
      </c>
      <c r="F350" s="253">
        <f>Dat_02!D349</f>
        <v>104.08859355090497</v>
      </c>
      <c r="G350" s="253">
        <f>Dat_02!E349</f>
        <v>104.08859355090497</v>
      </c>
      <c r="I350" s="254">
        <f>Dat_02!G349</f>
        <v>0</v>
      </c>
      <c r="J350" s="266" t="str">
        <f>IF(Dat_02!H349=0,"",Dat_02!H349)</f>
        <v/>
      </c>
    </row>
    <row r="351" spans="2:10">
      <c r="B351" s="250"/>
      <c r="C351" s="251" t="s">
        <v>517</v>
      </c>
      <c r="D351" s="250"/>
      <c r="E351" s="253">
        <f>Dat_02!C350</f>
        <v>142.16881114671943</v>
      </c>
      <c r="F351" s="253">
        <f>Dat_02!D350</f>
        <v>104.08859355090497</v>
      </c>
      <c r="G351" s="253">
        <f>Dat_02!E350</f>
        <v>104.08859355090497</v>
      </c>
      <c r="I351" s="254">
        <f>Dat_02!G350</f>
        <v>0</v>
      </c>
      <c r="J351" s="266" t="str">
        <f>IF(Dat_02!H350=0,"",Dat_02!H350)</f>
        <v/>
      </c>
    </row>
    <row r="352" spans="2:10">
      <c r="B352" s="250"/>
      <c r="C352" s="251" t="s">
        <v>518</v>
      </c>
      <c r="D352" s="250"/>
      <c r="E352" s="253">
        <f>Dat_02!C351</f>
        <v>136.56752488672038</v>
      </c>
      <c r="F352" s="253">
        <f>Dat_02!D351</f>
        <v>104.08859355090497</v>
      </c>
      <c r="G352" s="253">
        <f>Dat_02!E351</f>
        <v>104.08859355090497</v>
      </c>
      <c r="I352" s="254">
        <f>Dat_02!G351</f>
        <v>104.08859355090497</v>
      </c>
      <c r="J352" s="266" t="str">
        <f>IF(Dat_02!H351=0,"",Dat_02!H351)</f>
        <v/>
      </c>
    </row>
    <row r="353" spans="2:10">
      <c r="B353" s="250"/>
      <c r="C353" s="251" t="s">
        <v>519</v>
      </c>
      <c r="D353" s="250"/>
      <c r="E353" s="253">
        <f>Dat_02!C352</f>
        <v>157.41493800672038</v>
      </c>
      <c r="F353" s="253">
        <f>Dat_02!D352</f>
        <v>104.08859355090497</v>
      </c>
      <c r="G353" s="253">
        <f>Dat_02!E352</f>
        <v>104.08859355090497</v>
      </c>
      <c r="I353" s="254">
        <f>Dat_02!G352</f>
        <v>0</v>
      </c>
      <c r="J353" s="266" t="str">
        <f>IF(Dat_02!H352=0,"",Dat_02!H352)</f>
        <v/>
      </c>
    </row>
    <row r="354" spans="2:10">
      <c r="B354" s="250"/>
      <c r="C354" s="251" t="s">
        <v>520</v>
      </c>
      <c r="D354" s="250"/>
      <c r="E354" s="253">
        <f>Dat_02!C353</f>
        <v>173.46827267671944</v>
      </c>
      <c r="F354" s="253">
        <f>Dat_02!D353</f>
        <v>104.08859355090497</v>
      </c>
      <c r="G354" s="253">
        <f>Dat_02!E353</f>
        <v>104.08859355090497</v>
      </c>
      <c r="I354" s="254">
        <f>Dat_02!G353</f>
        <v>0</v>
      </c>
      <c r="J354" s="266" t="str">
        <f>IF(Dat_02!H353=0,"",Dat_02!H353)</f>
        <v/>
      </c>
    </row>
    <row r="355" spans="2:10">
      <c r="B355" s="250"/>
      <c r="C355" s="251" t="s">
        <v>521</v>
      </c>
      <c r="D355" s="250"/>
      <c r="E355" s="253">
        <f>Dat_02!C354</f>
        <v>334.12964689784087</v>
      </c>
      <c r="F355" s="253">
        <f>Dat_02!D354</f>
        <v>104.08859355090497</v>
      </c>
      <c r="G355" s="253">
        <f>Dat_02!E354</f>
        <v>104.08859355090497</v>
      </c>
      <c r="I355" s="254">
        <f>Dat_02!G354</f>
        <v>0</v>
      </c>
      <c r="J355" s="266" t="str">
        <f>IF(Dat_02!H354=0,"",Dat_02!H354)</f>
        <v/>
      </c>
    </row>
    <row r="356" spans="2:10">
      <c r="B356" s="250"/>
      <c r="C356" s="251" t="s">
        <v>522</v>
      </c>
      <c r="D356" s="250"/>
      <c r="E356" s="253">
        <f>Dat_02!C355</f>
        <v>332.56385904184464</v>
      </c>
      <c r="F356" s="253">
        <f>Dat_02!D355</f>
        <v>104.08859355090497</v>
      </c>
      <c r="G356" s="253">
        <f>Dat_02!E355</f>
        <v>104.08859355090497</v>
      </c>
      <c r="I356" s="254">
        <f>Dat_02!G355</f>
        <v>0</v>
      </c>
      <c r="J356" s="266" t="str">
        <f>IF(Dat_02!H355=0,"",Dat_02!H355)</f>
        <v/>
      </c>
    </row>
    <row r="357" spans="2:10">
      <c r="B357" s="250"/>
      <c r="C357" s="251" t="s">
        <v>523</v>
      </c>
      <c r="D357" s="250"/>
      <c r="E357" s="253">
        <f>Dat_02!C356</f>
        <v>354.56233885584282</v>
      </c>
      <c r="F357" s="253">
        <f>Dat_02!D356</f>
        <v>104.08859355090497</v>
      </c>
      <c r="G357" s="253">
        <f>Dat_02!E356</f>
        <v>104.08859355090497</v>
      </c>
      <c r="I357" s="254">
        <f>Dat_02!G356</f>
        <v>0</v>
      </c>
      <c r="J357" s="266" t="str">
        <f>IF(Dat_02!H356=0,"",Dat_02!H356)</f>
        <v/>
      </c>
    </row>
    <row r="358" spans="2:10">
      <c r="B358" s="250"/>
      <c r="C358" s="251" t="s">
        <v>524</v>
      </c>
      <c r="D358" s="250"/>
      <c r="E358" s="253">
        <f>Dat_02!C357</f>
        <v>354.27874643784463</v>
      </c>
      <c r="F358" s="253">
        <f>Dat_02!D357</f>
        <v>104.08859355090497</v>
      </c>
      <c r="G358" s="253">
        <f>Dat_02!E357</f>
        <v>104.08859355090497</v>
      </c>
      <c r="I358" s="254">
        <f>Dat_02!G357</f>
        <v>0</v>
      </c>
      <c r="J358" s="266" t="str">
        <f>IF(Dat_02!H357=0,"",Dat_02!H357)</f>
        <v/>
      </c>
    </row>
    <row r="359" spans="2:10">
      <c r="B359" s="250"/>
      <c r="C359" s="251" t="s">
        <v>525</v>
      </c>
      <c r="D359" s="250"/>
      <c r="E359" s="253">
        <f>Dat_02!C358</f>
        <v>343.39449774784282</v>
      </c>
      <c r="F359" s="253">
        <f>Dat_02!D358</f>
        <v>104.08859355090497</v>
      </c>
      <c r="G359" s="253">
        <f>Dat_02!E358</f>
        <v>104.08859355090497</v>
      </c>
      <c r="I359" s="254">
        <f>Dat_02!G358</f>
        <v>0</v>
      </c>
      <c r="J359" s="266" t="str">
        <f>IF(Dat_02!H358=0,"",Dat_02!H358)</f>
        <v/>
      </c>
    </row>
    <row r="360" spans="2:10">
      <c r="B360" s="250"/>
      <c r="C360" s="251" t="s">
        <v>526</v>
      </c>
      <c r="D360" s="250"/>
      <c r="E360" s="253">
        <f>Dat_02!C359</f>
        <v>350.60836738784468</v>
      </c>
      <c r="F360" s="253">
        <f>Dat_02!D359</f>
        <v>104.08859355090497</v>
      </c>
      <c r="G360" s="253">
        <f>Dat_02!E359</f>
        <v>104.08859355090497</v>
      </c>
      <c r="I360" s="254">
        <f>Dat_02!G359</f>
        <v>0</v>
      </c>
      <c r="J360" s="266" t="str">
        <f>IF(Dat_02!H359=0,"",Dat_02!H359)</f>
        <v/>
      </c>
    </row>
    <row r="361" spans="2:10">
      <c r="B361" s="250"/>
      <c r="C361" s="251" t="s">
        <v>527</v>
      </c>
      <c r="D361" s="250"/>
      <c r="E361" s="253">
        <f>Dat_02!C360</f>
        <v>354.35816298784283</v>
      </c>
      <c r="F361" s="253">
        <f>Dat_02!D360</f>
        <v>104.08859355090497</v>
      </c>
      <c r="G361" s="253">
        <f>Dat_02!E360</f>
        <v>104.08859355090497</v>
      </c>
      <c r="I361" s="254">
        <f>Dat_02!G360</f>
        <v>0</v>
      </c>
      <c r="J361" s="266" t="str">
        <f>IF(Dat_02!H360=0,"",Dat_02!H360)</f>
        <v/>
      </c>
    </row>
    <row r="362" spans="2:10">
      <c r="B362" s="250"/>
      <c r="C362" s="251" t="s">
        <v>528</v>
      </c>
      <c r="D362" s="250"/>
      <c r="E362" s="253">
        <f>Dat_02!C361</f>
        <v>172.68689226917945</v>
      </c>
      <c r="F362" s="253">
        <f>Dat_02!D361</f>
        <v>104.08859355090497</v>
      </c>
      <c r="G362" s="253">
        <f>Dat_02!E361</f>
        <v>104.08859355090497</v>
      </c>
      <c r="I362" s="254">
        <f>Dat_02!G361</f>
        <v>0</v>
      </c>
      <c r="J362" s="266" t="str">
        <f>IF(Dat_02!H361=0,"",Dat_02!H361)</f>
        <v/>
      </c>
    </row>
    <row r="363" spans="2:10">
      <c r="B363" s="250"/>
      <c r="C363" s="251" t="s">
        <v>529</v>
      </c>
      <c r="D363" s="250"/>
      <c r="E363" s="253">
        <f>Dat_02!C362</f>
        <v>174.46318876918133</v>
      </c>
      <c r="F363" s="253">
        <f>Dat_02!D362</f>
        <v>104.08859355090497</v>
      </c>
      <c r="G363" s="253">
        <f>Dat_02!E362</f>
        <v>104.08859355090497</v>
      </c>
      <c r="I363" s="254">
        <f>Dat_02!G362</f>
        <v>0</v>
      </c>
      <c r="J363" s="266" t="str">
        <f>IF(Dat_02!H362=0,"",Dat_02!H362)</f>
        <v/>
      </c>
    </row>
    <row r="364" spans="2:10">
      <c r="B364" s="250"/>
      <c r="C364" s="251" t="s">
        <v>530</v>
      </c>
      <c r="D364" s="250"/>
      <c r="E364" s="253">
        <f>Dat_02!C363</f>
        <v>178.31420186918319</v>
      </c>
      <c r="F364" s="253">
        <f>Dat_02!D363</f>
        <v>104.08859355090497</v>
      </c>
      <c r="G364" s="253">
        <f>Dat_02!E363</f>
        <v>104.08859355090497</v>
      </c>
      <c r="I364" s="254">
        <f>Dat_02!G363</f>
        <v>0</v>
      </c>
      <c r="J364" s="266" t="str">
        <f>IF(Dat_02!H363=0,"",Dat_02!H363)</f>
        <v/>
      </c>
    </row>
    <row r="365" spans="2:10">
      <c r="B365" s="250"/>
      <c r="C365" s="251" t="s">
        <v>531</v>
      </c>
      <c r="D365" s="250"/>
      <c r="E365" s="253">
        <f>Dat_02!C364</f>
        <v>174.19467910117945</v>
      </c>
      <c r="F365" s="253">
        <f>Dat_02!D364</f>
        <v>104.08859355090497</v>
      </c>
      <c r="G365" s="253">
        <f>Dat_02!E364</f>
        <v>104.08859355090497</v>
      </c>
      <c r="I365" s="254">
        <f>Dat_02!G364</f>
        <v>0</v>
      </c>
      <c r="J365" s="266" t="str">
        <f>IF(Dat_02!H364=0,"",Dat_02!H364)</f>
        <v/>
      </c>
    </row>
    <row r="366" spans="2:10">
      <c r="B366" s="250"/>
      <c r="C366" s="251" t="s">
        <v>532</v>
      </c>
      <c r="D366" s="250"/>
      <c r="E366" s="253">
        <f>Dat_02!C365</f>
        <v>164.00843339318129</v>
      </c>
      <c r="F366" s="253">
        <f>Dat_02!D365</f>
        <v>104.08859355090497</v>
      </c>
      <c r="G366" s="253">
        <f>Dat_02!E365</f>
        <v>104.08859355090497</v>
      </c>
      <c r="I366" s="254">
        <f>Dat_02!G365</f>
        <v>0</v>
      </c>
      <c r="J366" s="266" t="str">
        <f>IF(Dat_02!H365=0,"",Dat_02!H365)</f>
        <v/>
      </c>
    </row>
    <row r="367" spans="2:10">
      <c r="B367" s="250"/>
      <c r="C367" s="251" t="s">
        <v>533</v>
      </c>
      <c r="D367" s="250"/>
      <c r="E367" s="253">
        <f>Dat_02!C366</f>
        <v>162.84888335718131</v>
      </c>
      <c r="F367" s="253">
        <f>Dat_02!D366</f>
        <v>104.08859355090497</v>
      </c>
      <c r="G367" s="253">
        <f>Dat_02!E366</f>
        <v>104.08859355090497</v>
      </c>
      <c r="I367" s="254">
        <f>Dat_02!G366</f>
        <v>0</v>
      </c>
      <c r="J367" s="266" t="str">
        <f>IF(Dat_02!H366=0,"",Dat_02!H366)</f>
        <v/>
      </c>
    </row>
    <row r="368" spans="2:10">
      <c r="B368" s="250"/>
      <c r="C368" s="251" t="s">
        <v>534</v>
      </c>
      <c r="D368" s="250"/>
      <c r="E368" s="253">
        <f>Dat_02!C367</f>
        <v>160.96440108718133</v>
      </c>
      <c r="F368" s="253">
        <f>Dat_02!D367</f>
        <v>104.08859355090497</v>
      </c>
      <c r="G368" s="253">
        <f>Dat_02!E367</f>
        <v>104.08859355090497</v>
      </c>
      <c r="I368" s="254">
        <f>Dat_02!G367</f>
        <v>0</v>
      </c>
      <c r="J368" s="266" t="str">
        <f>IF(Dat_02!H367=0,"",Dat_02!H367)</f>
        <v/>
      </c>
    </row>
    <row r="369" spans="2:10">
      <c r="B369" s="252" t="s">
        <v>536</v>
      </c>
      <c r="C369" s="257" t="s">
        <v>537</v>
      </c>
      <c r="D369" s="252"/>
      <c r="E369" s="253">
        <f>Dat_02!C368</f>
        <v>184.26620013992655</v>
      </c>
      <c r="F369" s="253">
        <f>Dat_02!D368</f>
        <v>120.61015823780208</v>
      </c>
      <c r="G369" s="253">
        <f>Dat_02!E368</f>
        <v>120.61015823780208</v>
      </c>
      <c r="I369" s="254">
        <f>Dat_02!G368</f>
        <v>0</v>
      </c>
      <c r="J369" s="266" t="str">
        <f>IF(Dat_02!H368=0,"",Dat_02!H368)</f>
        <v/>
      </c>
    </row>
    <row r="370" spans="2:10">
      <c r="B370" s="250"/>
      <c r="C370" s="251" t="s">
        <v>538</v>
      </c>
      <c r="D370" s="252"/>
      <c r="E370" s="253">
        <f>Dat_02!C369</f>
        <v>191.94062220592653</v>
      </c>
      <c r="F370" s="253">
        <f>Dat_02!D369</f>
        <v>120.61015823780208</v>
      </c>
      <c r="G370" s="253">
        <f>Dat_02!E369</f>
        <v>120.61015823780208</v>
      </c>
      <c r="I370" s="254">
        <f>Dat_02!G369</f>
        <v>0</v>
      </c>
      <c r="J370" s="266" t="str">
        <f>IF(Dat_02!H369=0,"",Dat_02!H369)</f>
        <v/>
      </c>
    </row>
    <row r="371" spans="2:10">
      <c r="B371" s="250"/>
      <c r="C371" s="251" t="s">
        <v>539</v>
      </c>
      <c r="D371" s="250"/>
      <c r="E371" s="253">
        <f>Dat_02!C370</f>
        <v>184.77754759392656</v>
      </c>
      <c r="F371" s="253">
        <f>Dat_02!D370</f>
        <v>120.61015823780208</v>
      </c>
      <c r="G371" s="253">
        <f>Dat_02!E370</f>
        <v>120.61015823780208</v>
      </c>
      <c r="I371" s="254">
        <f>Dat_02!G370</f>
        <v>0</v>
      </c>
      <c r="J371" s="266" t="str">
        <f>IF(Dat_02!H370=0,"",Dat_02!H370)</f>
        <v/>
      </c>
    </row>
    <row r="372" spans="2:10">
      <c r="B372" s="250"/>
      <c r="C372" s="251" t="s">
        <v>540</v>
      </c>
      <c r="D372" s="250"/>
      <c r="E372" s="253">
        <f>Dat_02!C371</f>
        <v>172.67950600392467</v>
      </c>
      <c r="F372" s="253">
        <f>Dat_02!D371</f>
        <v>120.61015823780208</v>
      </c>
      <c r="G372" s="253">
        <f>Dat_02!E371</f>
        <v>120.61015823780208</v>
      </c>
      <c r="I372" s="254">
        <f>Dat_02!G371</f>
        <v>0</v>
      </c>
      <c r="J372" s="266" t="str">
        <f>IF(Dat_02!H371=0,"",Dat_02!H371)</f>
        <v/>
      </c>
    </row>
    <row r="373" spans="2:10">
      <c r="B373" s="250"/>
      <c r="C373" s="251" t="s">
        <v>541</v>
      </c>
      <c r="D373" s="250"/>
      <c r="E373" s="253">
        <f>Dat_02!C372</f>
        <v>159.61731620392655</v>
      </c>
      <c r="F373" s="253">
        <f>Dat_02!D372</f>
        <v>120.61015823780208</v>
      </c>
      <c r="G373" s="253">
        <f>Dat_02!E372</f>
        <v>120.61015823780208</v>
      </c>
      <c r="I373" s="254">
        <f>Dat_02!G372</f>
        <v>0</v>
      </c>
      <c r="J373" s="266" t="str">
        <f>IF(Dat_02!H372=0,"",Dat_02!H372)</f>
        <v/>
      </c>
    </row>
    <row r="374" spans="2:10">
      <c r="B374" s="250"/>
      <c r="C374" s="251" t="s">
        <v>542</v>
      </c>
      <c r="D374" s="250"/>
      <c r="E374" s="253">
        <f>Dat_02!C373</f>
        <v>163.10023949992657</v>
      </c>
      <c r="F374" s="253">
        <f>Dat_02!D373</f>
        <v>120.61015823780208</v>
      </c>
      <c r="G374" s="253">
        <f>Dat_02!E373</f>
        <v>120.61015823780208</v>
      </c>
      <c r="I374" s="254">
        <f>Dat_02!G373</f>
        <v>0</v>
      </c>
      <c r="J374" s="266" t="str">
        <f>IF(Dat_02!H373=0,"",Dat_02!H373)</f>
        <v/>
      </c>
    </row>
    <row r="375" spans="2:10">
      <c r="B375" s="250"/>
      <c r="C375" s="251" t="s">
        <v>543</v>
      </c>
      <c r="D375" s="250"/>
      <c r="E375" s="253">
        <f>Dat_02!C374</f>
        <v>178.34972706792655</v>
      </c>
      <c r="F375" s="253">
        <f>Dat_02!D374</f>
        <v>120.61015823780208</v>
      </c>
      <c r="G375" s="253">
        <f>Dat_02!E374</f>
        <v>120.61015823780208</v>
      </c>
      <c r="I375" s="254">
        <f>Dat_02!G374</f>
        <v>0</v>
      </c>
      <c r="J375" s="266" t="str">
        <f>IF(Dat_02!H374=0,"",Dat_02!H374)</f>
        <v/>
      </c>
    </row>
    <row r="376" spans="2:10">
      <c r="B376" s="250"/>
      <c r="C376" s="251" t="s">
        <v>544</v>
      </c>
      <c r="D376" s="250"/>
      <c r="E376" s="253">
        <f>Dat_02!C375</f>
        <v>184.27069932720477</v>
      </c>
      <c r="F376" s="253">
        <f>Dat_02!D375</f>
        <v>120.61015823780208</v>
      </c>
      <c r="G376" s="253">
        <f>Dat_02!E375</f>
        <v>120.61015823780208</v>
      </c>
      <c r="I376" s="254">
        <f>Dat_02!G375</f>
        <v>0</v>
      </c>
      <c r="J376" s="266" t="str">
        <f>IF(Dat_02!H375=0,"",Dat_02!H375)</f>
        <v/>
      </c>
    </row>
    <row r="377" spans="2:10">
      <c r="B377" s="250"/>
      <c r="C377" s="251" t="s">
        <v>545</v>
      </c>
      <c r="D377" s="250"/>
      <c r="E377" s="253">
        <f>Dat_02!C376</f>
        <v>167.69535605720475</v>
      </c>
      <c r="F377" s="253">
        <f>Dat_02!D376</f>
        <v>120.61015823780208</v>
      </c>
      <c r="G377" s="253">
        <f>Dat_02!E376</f>
        <v>120.61015823780208</v>
      </c>
      <c r="I377" s="254">
        <f>Dat_02!G376</f>
        <v>0</v>
      </c>
      <c r="J377" s="266" t="str">
        <f>IF(Dat_02!H376=0,"",Dat_02!H376)</f>
        <v/>
      </c>
    </row>
    <row r="378" spans="2:10">
      <c r="B378" s="250"/>
      <c r="C378" s="251" t="s">
        <v>546</v>
      </c>
      <c r="D378" s="250"/>
      <c r="E378" s="253">
        <f>Dat_02!C377</f>
        <v>172.43822710720474</v>
      </c>
      <c r="F378" s="253">
        <f>Dat_02!D377</f>
        <v>120.61015823780208</v>
      </c>
      <c r="G378" s="253">
        <f>Dat_02!E377</f>
        <v>120.61015823780208</v>
      </c>
      <c r="I378" s="254">
        <f>Dat_02!G377</f>
        <v>0</v>
      </c>
      <c r="J378" s="266" t="str">
        <f>IF(Dat_02!H377=0,"",Dat_02!H377)</f>
        <v/>
      </c>
    </row>
    <row r="379" spans="2:10">
      <c r="B379" s="250"/>
      <c r="C379" s="251" t="s">
        <v>547</v>
      </c>
      <c r="D379" s="250"/>
      <c r="E379" s="253">
        <f>Dat_02!C378</f>
        <v>146.37702562920475</v>
      </c>
      <c r="F379" s="253">
        <f>Dat_02!D378</f>
        <v>120.61015823780208</v>
      </c>
      <c r="G379" s="253">
        <f>Dat_02!E378</f>
        <v>120.61015823780208</v>
      </c>
      <c r="I379" s="254">
        <f>Dat_02!G378</f>
        <v>0</v>
      </c>
      <c r="J379" s="266" t="str">
        <f>IF(Dat_02!H378=0,"",Dat_02!H378)</f>
        <v/>
      </c>
    </row>
    <row r="380" spans="2:10">
      <c r="B380" s="250"/>
      <c r="C380" s="251" t="s">
        <v>548</v>
      </c>
      <c r="D380" s="250"/>
      <c r="E380" s="253">
        <f>Dat_02!C379</f>
        <v>143.11790912520473</v>
      </c>
      <c r="F380" s="253">
        <f>Dat_02!D379</f>
        <v>120.61015823780208</v>
      </c>
      <c r="G380" s="253">
        <f>Dat_02!E379</f>
        <v>120.61015823780208</v>
      </c>
      <c r="I380" s="254">
        <f>Dat_02!G379</f>
        <v>0</v>
      </c>
      <c r="J380" s="266" t="str">
        <f>IF(Dat_02!H379=0,"",Dat_02!H379)</f>
        <v/>
      </c>
    </row>
    <row r="381" spans="2:10">
      <c r="B381" s="250"/>
      <c r="C381" s="251" t="s">
        <v>549</v>
      </c>
      <c r="D381" s="250"/>
      <c r="E381" s="253">
        <f>Dat_02!C380</f>
        <v>167.93812788120474</v>
      </c>
      <c r="F381" s="253">
        <f>Dat_02!D380</f>
        <v>120.61015823780208</v>
      </c>
      <c r="G381" s="253">
        <f>Dat_02!E380</f>
        <v>120.61015823780208</v>
      </c>
      <c r="I381" s="254">
        <f>Dat_02!G380</f>
        <v>0</v>
      </c>
      <c r="J381" s="266" t="str">
        <f>IF(Dat_02!H380=0,"",Dat_02!H380)</f>
        <v/>
      </c>
    </row>
    <row r="382" spans="2:10">
      <c r="B382" s="250"/>
      <c r="C382" s="251" t="s">
        <v>550</v>
      </c>
      <c r="D382" s="250"/>
      <c r="E382" s="253">
        <f>Dat_02!C381</f>
        <v>161.90957078920474</v>
      </c>
      <c r="F382" s="253">
        <f>Dat_02!D381</f>
        <v>120.61015823780208</v>
      </c>
      <c r="G382" s="253">
        <f>Dat_02!E381</f>
        <v>120.61015823780208</v>
      </c>
      <c r="I382" s="254">
        <f>Dat_02!G381</f>
        <v>0</v>
      </c>
      <c r="J382" s="266" t="str">
        <f>IF(Dat_02!H381=0,"",Dat_02!H381)</f>
        <v/>
      </c>
    </row>
    <row r="383" spans="2:10">
      <c r="B383" s="250"/>
      <c r="C383" s="251" t="s">
        <v>551</v>
      </c>
      <c r="D383" s="250"/>
      <c r="E383" s="253">
        <f>Dat_02!C382</f>
        <v>109.46004220692852</v>
      </c>
      <c r="F383" s="253">
        <f>Dat_02!D382</f>
        <v>120.61015823780208</v>
      </c>
      <c r="G383" s="253">
        <f>Dat_02!E382</f>
        <v>109.46004220692852</v>
      </c>
      <c r="I383" s="254">
        <f>Dat_02!G382</f>
        <v>120.61015823780208</v>
      </c>
      <c r="J383" s="266" t="str">
        <f>IF(Dat_02!H382=0,"",Dat_02!H382)</f>
        <v/>
      </c>
    </row>
    <row r="384" spans="2:10">
      <c r="B384" s="250"/>
      <c r="C384" s="251" t="s">
        <v>552</v>
      </c>
      <c r="D384" s="250"/>
      <c r="E384" s="253">
        <f>Dat_02!C383</f>
        <v>102.64023779493037</v>
      </c>
      <c r="F384" s="253">
        <f>Dat_02!D383</f>
        <v>120.61015823780208</v>
      </c>
      <c r="G384" s="253">
        <f>Dat_02!E383</f>
        <v>102.64023779493037</v>
      </c>
      <c r="I384" s="254">
        <f>Dat_02!G383</f>
        <v>0</v>
      </c>
      <c r="J384" s="266" t="str">
        <f>IF(Dat_02!H383=0,"",Dat_02!H383)</f>
        <v/>
      </c>
    </row>
    <row r="385" spans="2:10">
      <c r="B385" s="250"/>
      <c r="C385" s="251" t="s">
        <v>553</v>
      </c>
      <c r="D385" s="250"/>
      <c r="E385" s="253">
        <f>Dat_02!C384</f>
        <v>95.349337680928528</v>
      </c>
      <c r="F385" s="253">
        <f>Dat_02!D384</f>
        <v>120.61015823780208</v>
      </c>
      <c r="G385" s="253">
        <f>Dat_02!E384</f>
        <v>95.349337680928528</v>
      </c>
      <c r="I385" s="254">
        <f>Dat_02!G384</f>
        <v>0</v>
      </c>
      <c r="J385" s="266" t="str">
        <f>IF(Dat_02!H384=0,"",Dat_02!H384)</f>
        <v/>
      </c>
    </row>
    <row r="386" spans="2:10">
      <c r="B386" s="250"/>
      <c r="C386" s="251" t="s">
        <v>554</v>
      </c>
      <c r="D386" s="250"/>
      <c r="E386" s="253">
        <f>Dat_02!C385</f>
        <v>78.364010868930393</v>
      </c>
      <c r="F386" s="253">
        <f>Dat_02!D385</f>
        <v>120.61015823780208</v>
      </c>
      <c r="G386" s="253">
        <f>Dat_02!E385</f>
        <v>78.364010868930393</v>
      </c>
      <c r="I386" s="254">
        <f>Dat_02!G385</f>
        <v>0</v>
      </c>
      <c r="J386" s="266" t="str">
        <f>IF(Dat_02!H385=0,"",Dat_02!H385)</f>
        <v/>
      </c>
    </row>
    <row r="387" spans="2:10">
      <c r="B387" s="250"/>
      <c r="C387" s="251" t="s">
        <v>555</v>
      </c>
      <c r="D387" s="250"/>
      <c r="E387" s="253">
        <f>Dat_02!C386</f>
        <v>81.110602914928521</v>
      </c>
      <c r="F387" s="253">
        <f>Dat_02!D386</f>
        <v>120.61015823780208</v>
      </c>
      <c r="G387" s="253">
        <f>Dat_02!E386</f>
        <v>81.110602914928521</v>
      </c>
      <c r="I387" s="254">
        <f>Dat_02!G386</f>
        <v>0</v>
      </c>
      <c r="J387" s="266" t="str">
        <f>IF(Dat_02!H386=0,"",Dat_02!H386)</f>
        <v/>
      </c>
    </row>
    <row r="388" spans="2:10">
      <c r="B388" s="250"/>
      <c r="C388" s="251" t="s">
        <v>556</v>
      </c>
      <c r="D388" s="250"/>
      <c r="E388" s="253">
        <f>Dat_02!C387</f>
        <v>107.01119799893038</v>
      </c>
      <c r="F388" s="253">
        <f>Dat_02!D387</f>
        <v>120.61015823780208</v>
      </c>
      <c r="G388" s="253">
        <f>Dat_02!E387</f>
        <v>107.01119799893038</v>
      </c>
      <c r="I388" s="254">
        <f>Dat_02!G387</f>
        <v>0</v>
      </c>
      <c r="J388" s="266" t="str">
        <f>IF(Dat_02!H387=0,"",Dat_02!H387)</f>
        <v/>
      </c>
    </row>
    <row r="389" spans="2:10">
      <c r="B389" s="250"/>
      <c r="C389" s="251" t="s">
        <v>557</v>
      </c>
      <c r="D389" s="250"/>
      <c r="E389" s="253">
        <f>Dat_02!C388</f>
        <v>109.92191380092852</v>
      </c>
      <c r="F389" s="253">
        <f>Dat_02!D388</f>
        <v>120.61015823780208</v>
      </c>
      <c r="G389" s="253">
        <f>Dat_02!E388</f>
        <v>109.92191380092852</v>
      </c>
      <c r="I389" s="254">
        <f>Dat_02!G388</f>
        <v>0</v>
      </c>
      <c r="J389" s="266" t="str">
        <f>IF(Dat_02!H388=0,"",Dat_02!H388)</f>
        <v/>
      </c>
    </row>
    <row r="390" spans="2:10">
      <c r="B390" s="250"/>
      <c r="C390" s="251" t="s">
        <v>558</v>
      </c>
      <c r="D390" s="250"/>
      <c r="E390" s="253">
        <f>Dat_02!C389</f>
        <v>156.51959722485577</v>
      </c>
      <c r="F390" s="253">
        <f>Dat_02!D389</f>
        <v>120.61015823780208</v>
      </c>
      <c r="G390" s="253">
        <f>Dat_02!E389</f>
        <v>120.61015823780208</v>
      </c>
      <c r="I390" s="254">
        <f>Dat_02!G389</f>
        <v>0</v>
      </c>
      <c r="J390" s="266" t="str">
        <f>IF(Dat_02!H389=0,"",Dat_02!H389)</f>
        <v/>
      </c>
    </row>
    <row r="391" spans="2:10">
      <c r="B391" s="250"/>
      <c r="C391" s="251" t="s">
        <v>559</v>
      </c>
      <c r="D391" s="250"/>
      <c r="E391" s="253">
        <f>Dat_02!C390</f>
        <v>153.52301242085761</v>
      </c>
      <c r="F391" s="253">
        <f>Dat_02!D390</f>
        <v>120.61015823780208</v>
      </c>
      <c r="G391" s="253">
        <f>Dat_02!E390</f>
        <v>120.61015823780208</v>
      </c>
      <c r="I391" s="254">
        <f>Dat_02!G390</f>
        <v>0</v>
      </c>
      <c r="J391" s="266" t="str">
        <f>IF(Dat_02!H390=0,"",Dat_02!H390)</f>
        <v/>
      </c>
    </row>
    <row r="392" spans="2:10">
      <c r="B392" s="250"/>
      <c r="C392" s="251" t="s">
        <v>560</v>
      </c>
      <c r="D392" s="250"/>
      <c r="E392" s="253">
        <f>Dat_02!C391</f>
        <v>158.05685952485578</v>
      </c>
      <c r="F392" s="253">
        <f>Dat_02!D391</f>
        <v>120.61015823780208</v>
      </c>
      <c r="G392" s="253">
        <f>Dat_02!E391</f>
        <v>120.61015823780208</v>
      </c>
      <c r="I392" s="254">
        <f>Dat_02!G391</f>
        <v>0</v>
      </c>
      <c r="J392" s="266" t="str">
        <f>IF(Dat_02!H391=0,"",Dat_02!H391)</f>
        <v/>
      </c>
    </row>
    <row r="393" spans="2:10">
      <c r="B393" s="250"/>
      <c r="C393" s="251" t="s">
        <v>561</v>
      </c>
      <c r="D393" s="250"/>
      <c r="E393" s="253">
        <f>Dat_02!C392</f>
        <v>141.95535914085576</v>
      </c>
      <c r="F393" s="253">
        <f>Dat_02!D392</f>
        <v>120.61015823780208</v>
      </c>
      <c r="G393" s="253">
        <f>Dat_02!E392</f>
        <v>120.61015823780208</v>
      </c>
      <c r="I393" s="254">
        <f>Dat_02!G392</f>
        <v>0</v>
      </c>
      <c r="J393" s="266" t="str">
        <f>IF(Dat_02!H392=0,"",Dat_02!H392)</f>
        <v/>
      </c>
    </row>
    <row r="394" spans="2:10">
      <c r="B394" s="250"/>
      <c r="C394" s="251" t="s">
        <v>562</v>
      </c>
      <c r="D394" s="250"/>
      <c r="E394" s="253">
        <f>Dat_02!C393</f>
        <v>112.84747781685577</v>
      </c>
      <c r="F394" s="253">
        <f>Dat_02!D393</f>
        <v>120.61015823780208</v>
      </c>
      <c r="G394" s="253">
        <f>Dat_02!E393</f>
        <v>112.84747781685577</v>
      </c>
      <c r="I394" s="254">
        <f>Dat_02!G393</f>
        <v>0</v>
      </c>
      <c r="J394" s="266" t="str">
        <f>IF(Dat_02!H393=0,"",Dat_02!H393)</f>
        <v/>
      </c>
    </row>
    <row r="395" spans="2:10">
      <c r="B395" s="250"/>
      <c r="C395" s="251" t="s">
        <v>563</v>
      </c>
      <c r="D395" s="250"/>
      <c r="E395" s="253">
        <f>Dat_02!C394</f>
        <v>106.18140920485763</v>
      </c>
      <c r="F395" s="253">
        <f>Dat_02!D394</f>
        <v>120.61015823780208</v>
      </c>
      <c r="G395" s="253">
        <f>Dat_02!E394</f>
        <v>106.18140920485763</v>
      </c>
      <c r="I395" s="254">
        <f>Dat_02!G394</f>
        <v>0</v>
      </c>
      <c r="J395" s="266" t="str">
        <f>IF(Dat_02!H394=0,"",Dat_02!H394)</f>
        <v/>
      </c>
    </row>
    <row r="396" spans="2:10">
      <c r="B396" s="250"/>
      <c r="C396" s="251" t="s">
        <v>564</v>
      </c>
      <c r="D396" s="250"/>
      <c r="E396" s="253">
        <f>Dat_02!C395</f>
        <v>117.11715567885577</v>
      </c>
      <c r="F396" s="253">
        <f>Dat_02!D395</f>
        <v>120.61015823780208</v>
      </c>
      <c r="G396" s="253">
        <f>Dat_02!E395</f>
        <v>117.11715567885577</v>
      </c>
      <c r="I396" s="254">
        <f>Dat_02!G395</f>
        <v>0</v>
      </c>
      <c r="J396" s="266" t="str">
        <f>IF(Dat_02!H395=0,"",Dat_02!H395)</f>
        <v/>
      </c>
    </row>
    <row r="397" spans="2:10">
      <c r="B397" s="250"/>
      <c r="C397" s="251" t="s">
        <v>565</v>
      </c>
      <c r="D397" s="250"/>
      <c r="E397" s="253">
        <f>Dat_02!C396</f>
        <v>162.95080659618944</v>
      </c>
      <c r="F397" s="253">
        <f>Dat_02!D396</f>
        <v>120.61015823780208</v>
      </c>
      <c r="G397" s="253">
        <f>Dat_02!E396</f>
        <v>120.61015823780208</v>
      </c>
      <c r="I397" s="254">
        <f>Dat_02!G396</f>
        <v>0</v>
      </c>
      <c r="J397" s="266" t="str">
        <f>IF(Dat_02!H396=0,"",Dat_02!H396)</f>
        <v/>
      </c>
    </row>
    <row r="398" spans="2:10">
      <c r="B398" s="250"/>
      <c r="C398" s="251" t="s">
        <v>566</v>
      </c>
      <c r="D398" s="250"/>
      <c r="E398" s="253">
        <f>Dat_02!C397</f>
        <v>149.09742134619128</v>
      </c>
      <c r="F398" s="253">
        <f>Dat_02!D397</f>
        <v>120.61015823780208</v>
      </c>
      <c r="G398" s="253">
        <f>Dat_02!E397</f>
        <v>120.61015823780208</v>
      </c>
      <c r="I398" s="254">
        <f>Dat_02!G397</f>
        <v>0</v>
      </c>
      <c r="J398" s="266" t="str">
        <f>IF(Dat_02!H397=0,"",Dat_02!H397)</f>
        <v/>
      </c>
    </row>
    <row r="399" spans="2:10">
      <c r="B399" s="250"/>
      <c r="C399" s="251" t="s">
        <v>567</v>
      </c>
      <c r="D399" s="250"/>
      <c r="E399" s="253">
        <f>Dat_02!C398</f>
        <v>155.79503754418943</v>
      </c>
      <c r="F399" s="253">
        <f>Dat_02!D398</f>
        <v>120.61015823780208</v>
      </c>
      <c r="G399" s="253">
        <f>Dat_02!E398</f>
        <v>120.61015823780208</v>
      </c>
      <c r="I399" s="254">
        <f>Dat_02!G398</f>
        <v>0</v>
      </c>
      <c r="J399" s="266" t="str">
        <f>IF(Dat_02!H398=0,"",Dat_02!H398)</f>
        <v/>
      </c>
    </row>
    <row r="400" spans="2:10">
      <c r="B400" s="258"/>
      <c r="C400" s="259"/>
      <c r="D400" s="260"/>
      <c r="E400" s="261"/>
      <c r="F400" s="261"/>
      <c r="G400" s="261"/>
      <c r="H400" s="256"/>
      <c r="I400" s="255"/>
      <c r="J400" s="249"/>
    </row>
    <row r="401" spans="2:10">
      <c r="B401" s="256"/>
      <c r="C401" s="256"/>
      <c r="D401" s="256"/>
      <c r="E401" s="262"/>
      <c r="F401" s="262"/>
      <c r="G401" s="263"/>
      <c r="H401" s="256"/>
      <c r="I401" s="255"/>
      <c r="J401" s="249"/>
    </row>
    <row r="402" spans="2:10">
      <c r="B402" s="256"/>
      <c r="C402" s="256"/>
      <c r="D402" s="256"/>
      <c r="E402" s="262"/>
      <c r="F402" s="262"/>
      <c r="G402" s="263"/>
      <c r="H402" s="256"/>
      <c r="I402" s="255"/>
      <c r="J402" s="249"/>
    </row>
    <row r="403" spans="2:10">
      <c r="B403" s="156"/>
      <c r="C403" s="256"/>
      <c r="D403" s="256"/>
      <c r="E403" s="262"/>
      <c r="F403" s="262"/>
      <c r="G403" s="263"/>
      <c r="H403" s="156"/>
      <c r="I403" s="264"/>
      <c r="J403" s="265"/>
    </row>
    <row r="404" spans="2:10">
      <c r="B404" s="156"/>
      <c r="C404" s="256"/>
      <c r="D404" s="256"/>
      <c r="E404" s="262"/>
      <c r="F404" s="262"/>
      <c r="G404" s="263"/>
      <c r="H404" s="156"/>
      <c r="I404" s="264"/>
      <c r="J404" s="265"/>
    </row>
    <row r="405" spans="2:10">
      <c r="B405" s="156"/>
      <c r="C405" s="256"/>
      <c r="D405" s="256"/>
      <c r="E405" s="262"/>
      <c r="F405" s="262"/>
      <c r="G405" s="263"/>
      <c r="H405" s="156"/>
      <c r="I405" s="264"/>
      <c r="J405" s="265"/>
    </row>
    <row r="406" spans="2:10">
      <c r="B406" s="156"/>
      <c r="C406" s="256"/>
      <c r="D406" s="256"/>
      <c r="E406" s="262"/>
      <c r="F406" s="262"/>
      <c r="G406" s="263"/>
      <c r="H406" s="156"/>
      <c r="I406" s="264"/>
      <c r="J406" s="265"/>
    </row>
    <row r="407" spans="2:10">
      <c r="B407" s="156"/>
      <c r="C407" s="256"/>
      <c r="D407" s="256"/>
      <c r="E407" s="262"/>
      <c r="F407" s="262"/>
      <c r="G407" s="263"/>
      <c r="H407" s="156"/>
      <c r="I407" s="264"/>
      <c r="J407" s="265"/>
    </row>
    <row r="408" spans="2:10">
      <c r="B408" s="156"/>
      <c r="C408" s="256"/>
      <c r="D408" s="256"/>
      <c r="E408" s="262"/>
      <c r="F408" s="262"/>
      <c r="G408" s="263"/>
      <c r="H408" s="156"/>
      <c r="I408" s="264"/>
      <c r="J408" s="265"/>
    </row>
    <row r="409" spans="2:10">
      <c r="B409" s="156"/>
      <c r="C409" s="256"/>
      <c r="D409" s="256"/>
      <c r="E409" s="262"/>
      <c r="F409" s="262"/>
      <c r="G409" s="263"/>
      <c r="H409" s="156"/>
      <c r="I409" s="264"/>
      <c r="J409" s="265"/>
    </row>
    <row r="410" spans="2:10">
      <c r="B410" s="156"/>
      <c r="C410" s="256"/>
      <c r="D410" s="256"/>
      <c r="E410" s="262"/>
      <c r="F410" s="262"/>
      <c r="G410" s="263"/>
      <c r="H410" s="156"/>
      <c r="I410" s="264"/>
      <c r="J410" s="265"/>
    </row>
    <row r="411" spans="2:10">
      <c r="B411" s="156"/>
      <c r="C411" s="256"/>
      <c r="D411" s="256"/>
      <c r="E411" s="262"/>
      <c r="F411" s="262"/>
      <c r="G411" s="263"/>
      <c r="H411" s="156"/>
      <c r="I411" s="264"/>
      <c r="J411" s="265"/>
    </row>
    <row r="412" spans="2:10">
      <c r="B412" s="156"/>
      <c r="C412" s="256"/>
      <c r="D412" s="256"/>
      <c r="E412" s="262"/>
      <c r="F412" s="262"/>
      <c r="G412" s="263"/>
      <c r="H412" s="156"/>
      <c r="I412" s="264"/>
      <c r="J412" s="265"/>
    </row>
    <row r="413" spans="2:10">
      <c r="B413" s="156"/>
      <c r="C413" s="256"/>
      <c r="D413" s="256"/>
      <c r="E413" s="262"/>
      <c r="F413" s="262"/>
      <c r="G413" s="263"/>
      <c r="H413" s="156"/>
      <c r="I413" s="264"/>
      <c r="J413" s="265"/>
    </row>
    <row r="414" spans="2:10">
      <c r="B414" s="156"/>
      <c r="C414" s="256"/>
      <c r="D414" s="256"/>
      <c r="E414" s="262"/>
      <c r="F414" s="262"/>
      <c r="G414" s="263"/>
      <c r="H414" s="156"/>
      <c r="I414" s="264"/>
      <c r="J414" s="265"/>
    </row>
    <row r="415" spans="2:10">
      <c r="B415" s="156"/>
      <c r="C415" s="256"/>
      <c r="D415" s="256"/>
      <c r="E415" s="262"/>
      <c r="F415" s="262"/>
      <c r="G415" s="263"/>
      <c r="H415" s="156"/>
      <c r="I415" s="255"/>
      <c r="J415" s="249"/>
    </row>
    <row r="416" spans="2:10">
      <c r="B416" s="156"/>
      <c r="C416" s="256"/>
      <c r="D416" s="256"/>
      <c r="E416" s="262"/>
      <c r="F416" s="262"/>
      <c r="G416" s="263"/>
      <c r="H416" s="156"/>
      <c r="I416" s="264"/>
      <c r="J416" s="265"/>
    </row>
    <row r="417" spans="2:10">
      <c r="B417" s="156"/>
      <c r="C417" s="256"/>
      <c r="D417" s="256"/>
      <c r="E417" s="262"/>
      <c r="F417" s="262"/>
      <c r="G417" s="263"/>
      <c r="H417" s="156"/>
      <c r="I417" s="264"/>
      <c r="J417" s="265"/>
    </row>
    <row r="418" spans="2:10">
      <c r="B418" s="156"/>
      <c r="C418" s="256"/>
      <c r="D418" s="256"/>
      <c r="E418" s="262"/>
      <c r="F418" s="262"/>
      <c r="G418" s="263"/>
      <c r="H418" s="156"/>
      <c r="I418" s="264"/>
      <c r="J418" s="265"/>
    </row>
    <row r="419" spans="2:10">
      <c r="B419" s="156"/>
      <c r="C419" s="256"/>
      <c r="D419" s="256"/>
      <c r="E419" s="262"/>
      <c r="F419" s="262"/>
      <c r="G419" s="263"/>
      <c r="H419" s="156"/>
      <c r="I419" s="264"/>
      <c r="J419" s="265"/>
    </row>
    <row r="420" spans="2:10">
      <c r="B420" s="156"/>
      <c r="C420" s="256"/>
      <c r="D420" s="256"/>
      <c r="E420" s="262"/>
      <c r="F420" s="262"/>
      <c r="G420" s="263"/>
      <c r="H420" s="156"/>
      <c r="I420" s="264"/>
      <c r="J420" s="265"/>
    </row>
    <row r="421" spans="2:10">
      <c r="B421" s="156"/>
      <c r="C421" s="256"/>
      <c r="D421" s="256"/>
      <c r="E421" s="262"/>
      <c r="F421" s="262"/>
      <c r="G421" s="263"/>
      <c r="H421" s="156"/>
      <c r="I421" s="264"/>
      <c r="J421" s="265"/>
    </row>
    <row r="422" spans="2:10">
      <c r="B422" s="156"/>
      <c r="C422" s="256"/>
      <c r="D422" s="256"/>
      <c r="E422" s="262"/>
      <c r="F422" s="262"/>
      <c r="G422" s="263"/>
      <c r="H422" s="156"/>
      <c r="I422" s="264"/>
      <c r="J422" s="265"/>
    </row>
    <row r="423" spans="2:10">
      <c r="B423" s="156"/>
      <c r="C423" s="256"/>
      <c r="D423" s="256"/>
      <c r="E423" s="262"/>
      <c r="F423" s="262"/>
      <c r="G423" s="263"/>
      <c r="H423" s="156"/>
      <c r="I423" s="264"/>
      <c r="J423" s="265"/>
    </row>
    <row r="424" spans="2:10">
      <c r="B424" s="156"/>
      <c r="C424" s="256"/>
      <c r="D424" s="256"/>
      <c r="E424" s="262"/>
      <c r="F424" s="262"/>
      <c r="G424" s="263"/>
      <c r="H424" s="156"/>
      <c r="I424" s="264"/>
      <c r="J424" s="265"/>
    </row>
    <row r="425" spans="2:10">
      <c r="B425" s="156"/>
      <c r="C425" s="256"/>
      <c r="D425" s="256"/>
      <c r="E425" s="262"/>
      <c r="F425" s="262"/>
      <c r="G425" s="263"/>
      <c r="H425" s="156"/>
      <c r="I425" s="264"/>
      <c r="J425" s="265"/>
    </row>
    <row r="426" spans="2:10">
      <c r="B426" s="156"/>
      <c r="C426" s="256"/>
      <c r="D426" s="256"/>
      <c r="E426" s="262"/>
      <c r="F426" s="262"/>
      <c r="G426" s="263"/>
      <c r="H426" s="256"/>
      <c r="I426" s="255"/>
      <c r="J426" s="265"/>
    </row>
    <row r="427" spans="2:10">
      <c r="B427" s="156"/>
      <c r="C427" s="256"/>
      <c r="D427" s="256"/>
      <c r="E427" s="262"/>
      <c r="F427" s="262"/>
      <c r="G427" s="263"/>
      <c r="H427" s="256"/>
      <c r="I427" s="255"/>
      <c r="J427" s="265"/>
    </row>
    <row r="428" spans="2:10">
      <c r="B428" s="156"/>
      <c r="C428" s="256"/>
      <c r="D428" s="256"/>
      <c r="E428" s="262"/>
      <c r="F428" s="262"/>
      <c r="G428" s="263"/>
      <c r="H428" s="256"/>
      <c r="I428" s="255"/>
      <c r="J428" s="265"/>
    </row>
    <row r="429" spans="2:10">
      <c r="B429" s="156"/>
      <c r="C429" s="256"/>
      <c r="D429" s="256"/>
      <c r="E429" s="262"/>
      <c r="F429" s="262"/>
      <c r="G429" s="263"/>
      <c r="H429" s="256"/>
      <c r="I429" s="255"/>
      <c r="J429" s="265"/>
    </row>
    <row r="430" spans="2:10">
      <c r="B430" s="156"/>
      <c r="C430" s="256"/>
      <c r="D430" s="256"/>
      <c r="E430" s="262"/>
      <c r="F430" s="262"/>
      <c r="G430" s="263"/>
      <c r="H430" s="256"/>
      <c r="I430" s="255"/>
      <c r="J430" s="265"/>
    </row>
    <row r="431" spans="2:10">
      <c r="B431" s="156"/>
      <c r="C431" s="256"/>
      <c r="D431" s="256"/>
      <c r="E431" s="262"/>
      <c r="F431" s="262"/>
      <c r="G431" s="263"/>
      <c r="H431" s="256"/>
      <c r="I431" s="255"/>
      <c r="J431" s="265"/>
    </row>
    <row r="432" spans="2:10">
      <c r="C432" s="256"/>
      <c r="D432" s="256"/>
      <c r="E432" s="262"/>
      <c r="F432" s="262"/>
      <c r="G432" s="263"/>
    </row>
    <row r="433" spans="3:7">
      <c r="C433" s="256"/>
      <c r="D433" s="256"/>
      <c r="E433" s="262"/>
      <c r="F433" s="262"/>
      <c r="G433" s="263"/>
    </row>
    <row r="434" spans="3:7">
      <c r="C434" s="256"/>
      <c r="D434" s="256"/>
      <c r="E434" s="262"/>
      <c r="F434" s="262"/>
      <c r="G434" s="263"/>
    </row>
    <row r="435" spans="3:7">
      <c r="C435" s="256"/>
      <c r="D435" s="256"/>
      <c r="E435" s="262"/>
      <c r="F435" s="262"/>
      <c r="G435" s="263"/>
    </row>
    <row r="436" spans="3:7">
      <c r="C436" s="256"/>
      <c r="D436" s="256"/>
      <c r="E436" s="262"/>
      <c r="F436" s="262"/>
      <c r="G436" s="263"/>
    </row>
    <row r="437" spans="3:7">
      <c r="C437" s="256"/>
      <c r="D437" s="256"/>
      <c r="E437" s="262"/>
      <c r="F437" s="262"/>
      <c r="G437" s="263"/>
    </row>
    <row r="438" spans="3:7">
      <c r="C438" s="256"/>
      <c r="D438" s="256"/>
      <c r="E438" s="262"/>
      <c r="F438" s="262"/>
      <c r="G438" s="263"/>
    </row>
    <row r="439" spans="3:7">
      <c r="C439" s="256"/>
      <c r="D439" s="256"/>
      <c r="E439" s="262"/>
      <c r="F439" s="262"/>
      <c r="G439" s="263"/>
    </row>
    <row r="440" spans="3:7">
      <c r="C440" s="256"/>
      <c r="D440" s="256"/>
      <c r="E440" s="262"/>
      <c r="F440" s="262"/>
      <c r="G440" s="263"/>
    </row>
    <row r="441" spans="3:7">
      <c r="C441" s="256"/>
      <c r="D441" s="256"/>
      <c r="E441" s="262"/>
      <c r="F441" s="262"/>
      <c r="G441" s="263"/>
    </row>
    <row r="442" spans="3:7">
      <c r="C442" s="256"/>
      <c r="D442" s="256"/>
      <c r="E442" s="262"/>
      <c r="F442" s="262"/>
      <c r="G442" s="263"/>
    </row>
    <row r="443" spans="3:7">
      <c r="C443" s="256"/>
      <c r="D443" s="256"/>
      <c r="E443" s="262"/>
      <c r="F443" s="262"/>
      <c r="G443" s="263"/>
    </row>
    <row r="444" spans="3:7">
      <c r="C444" s="256"/>
      <c r="D444" s="256"/>
      <c r="E444" s="262"/>
      <c r="F444" s="262"/>
      <c r="G444" s="263"/>
    </row>
    <row r="445" spans="3:7">
      <c r="C445" s="256"/>
      <c r="D445" s="256"/>
      <c r="E445" s="262"/>
      <c r="F445" s="262"/>
      <c r="G445" s="263"/>
    </row>
    <row r="446" spans="3:7">
      <c r="C446" s="256"/>
      <c r="D446" s="256"/>
      <c r="E446" s="262"/>
      <c r="F446" s="262"/>
      <c r="G446" s="263"/>
    </row>
    <row r="447" spans="3:7">
      <c r="C447" s="256"/>
      <c r="D447" s="256"/>
      <c r="E447" s="262"/>
      <c r="F447" s="262"/>
      <c r="G447" s="263"/>
    </row>
    <row r="448" spans="3:7">
      <c r="C448" s="256"/>
      <c r="D448" s="256"/>
      <c r="E448" s="262"/>
      <c r="F448" s="262"/>
      <c r="G448" s="263"/>
    </row>
    <row r="449" spans="3:7">
      <c r="C449" s="256"/>
      <c r="D449" s="256"/>
      <c r="E449" s="262"/>
      <c r="F449" s="262"/>
      <c r="G449" s="263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5"/>
  <dimension ref="A1:B11"/>
  <sheetViews>
    <sheetView workbookViewId="0"/>
  </sheetViews>
  <sheetFormatPr baseColWidth="10" defaultRowHeight="12.75"/>
  <sheetData>
    <row r="1" spans="1:2">
      <c r="A1">
        <v>10</v>
      </c>
      <c r="B1" t="s">
        <v>647</v>
      </c>
    </row>
    <row r="2" spans="1:2">
      <c r="A2" t="s">
        <v>640</v>
      </c>
    </row>
    <row r="3" spans="1:2">
      <c r="A3" t="s">
        <v>638</v>
      </c>
    </row>
    <row r="4" spans="1:2">
      <c r="A4" t="s">
        <v>642</v>
      </c>
    </row>
    <row r="5" spans="1:2">
      <c r="A5" t="s">
        <v>644</v>
      </c>
    </row>
    <row r="6" spans="1:2">
      <c r="A6" t="s">
        <v>643</v>
      </c>
    </row>
    <row r="7" spans="1:2">
      <c r="A7" t="s">
        <v>641</v>
      </c>
    </row>
    <row r="8" spans="1:2">
      <c r="A8" t="s">
        <v>637</v>
      </c>
    </row>
    <row r="9" spans="1:2">
      <c r="A9" t="s">
        <v>646</v>
      </c>
    </row>
    <row r="10" spans="1:2">
      <c r="A10" t="s">
        <v>648</v>
      </c>
    </row>
    <row r="11" spans="1:2">
      <c r="A11" t="s">
        <v>645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8"/>
  <dimension ref="B1:V76"/>
  <sheetViews>
    <sheetView showGridLines="0" topLeftCell="A16" zoomScale="90" zoomScaleNormal="90" workbookViewId="0">
      <selection activeCell="J52" sqref="J52"/>
    </sheetView>
  </sheetViews>
  <sheetFormatPr baseColWidth="10" defaultColWidth="11.42578125" defaultRowHeight="11.25"/>
  <cols>
    <col min="1" max="16384" width="11.42578125" style="168"/>
  </cols>
  <sheetData>
    <row r="1" spans="2:22">
      <c r="B1" s="121"/>
      <c r="C1" s="121"/>
      <c r="D1" s="121"/>
      <c r="E1" s="121"/>
      <c r="F1" s="121"/>
      <c r="G1" s="121"/>
      <c r="H1" s="121"/>
      <c r="I1" s="121"/>
      <c r="J1" s="121"/>
    </row>
    <row r="2" spans="2:22">
      <c r="B2" s="151" t="s">
        <v>41</v>
      </c>
      <c r="C2" s="121"/>
      <c r="D2" s="121"/>
      <c r="E2" s="121"/>
      <c r="F2" s="121"/>
      <c r="G2" s="121"/>
      <c r="H2" s="121"/>
      <c r="I2" s="121"/>
      <c r="J2" s="121"/>
    </row>
    <row r="3" spans="2:22">
      <c r="B3" s="154"/>
      <c r="C3" s="154"/>
      <c r="D3" s="155"/>
      <c r="E3" s="155" t="s">
        <v>35</v>
      </c>
      <c r="F3" s="340" t="s">
        <v>36</v>
      </c>
      <c r="G3" s="340"/>
      <c r="H3" s="340"/>
      <c r="I3" s="256"/>
      <c r="J3" s="121"/>
    </row>
    <row r="4" spans="2:22">
      <c r="B4" s="157"/>
      <c r="C4" s="157"/>
      <c r="D4" s="158" t="s">
        <v>37</v>
      </c>
      <c r="E4" s="158" t="s">
        <v>38</v>
      </c>
      <c r="F4" s="158" t="s">
        <v>21</v>
      </c>
      <c r="G4" s="158" t="s">
        <v>39</v>
      </c>
      <c r="H4" s="158" t="s">
        <v>69</v>
      </c>
      <c r="I4" s="158" t="s">
        <v>40</v>
      </c>
      <c r="J4" s="121"/>
    </row>
    <row r="5" spans="2:22">
      <c r="B5" s="311">
        <v>2016</v>
      </c>
      <c r="C5" s="159" t="s">
        <v>96</v>
      </c>
      <c r="D5" s="160">
        <v>11227.656998</v>
      </c>
      <c r="E5" s="161">
        <v>18538.071</v>
      </c>
      <c r="F5" s="161">
        <v>13001.923073300004</v>
      </c>
      <c r="G5" s="161">
        <v>5366.0883737999993</v>
      </c>
      <c r="H5" s="161">
        <v>10017.398068145898</v>
      </c>
      <c r="I5" s="263">
        <f t="shared" ref="I5:I52" si="0">D5/E5*100</f>
        <v>60.56540077983302</v>
      </c>
      <c r="J5" s="121"/>
      <c r="P5" s="310"/>
      <c r="Q5" s="310"/>
      <c r="R5" s="310"/>
      <c r="S5" s="310"/>
      <c r="T5" s="310"/>
      <c r="U5" s="310"/>
      <c r="V5" s="310"/>
    </row>
    <row r="6" spans="2:22">
      <c r="B6" s="311"/>
      <c r="C6" s="159" t="s">
        <v>88</v>
      </c>
      <c r="D6" s="160">
        <v>12066.238818</v>
      </c>
      <c r="E6" s="161">
        <v>18538.071</v>
      </c>
      <c r="F6" s="161">
        <v>13315.635805449998</v>
      </c>
      <c r="G6" s="161">
        <v>5433.6103363999982</v>
      </c>
      <c r="H6" s="161">
        <v>10361.451485587933</v>
      </c>
      <c r="I6" s="263">
        <f t="shared" si="0"/>
        <v>65.088966473372551</v>
      </c>
      <c r="J6" s="121"/>
      <c r="P6" s="310"/>
      <c r="Q6" s="310"/>
      <c r="R6" s="310"/>
      <c r="S6" s="310"/>
      <c r="T6" s="310"/>
    </row>
    <row r="7" spans="2:22">
      <c r="B7" s="311"/>
      <c r="C7" s="159" t="s">
        <v>89</v>
      </c>
      <c r="D7" s="160">
        <v>12306.055883000001</v>
      </c>
      <c r="E7" s="161">
        <v>18538.071</v>
      </c>
      <c r="F7" s="161">
        <v>13856.730464399996</v>
      </c>
      <c r="G7" s="161">
        <v>5567.7525970500001</v>
      </c>
      <c r="H7" s="161">
        <v>10787.23844307053</v>
      </c>
      <c r="I7" s="263">
        <f t="shared" si="0"/>
        <v>66.382612748651155</v>
      </c>
      <c r="J7" s="121"/>
      <c r="P7" s="310"/>
      <c r="Q7" s="310"/>
      <c r="R7" s="310"/>
      <c r="S7" s="310"/>
      <c r="T7" s="310"/>
    </row>
    <row r="8" spans="2:22">
      <c r="B8" s="311"/>
      <c r="C8" s="159" t="s">
        <v>90</v>
      </c>
      <c r="D8" s="160">
        <v>13179.567322000001</v>
      </c>
      <c r="E8" s="161">
        <v>18538.071</v>
      </c>
      <c r="F8" s="161">
        <v>14018.94815805</v>
      </c>
      <c r="G8" s="161">
        <v>6896.5553699999991</v>
      </c>
      <c r="H8" s="161">
        <v>11295.168263833441</v>
      </c>
      <c r="I8" s="263">
        <f t="shared" si="0"/>
        <v>71.094599443491191</v>
      </c>
      <c r="J8" s="121"/>
      <c r="P8" s="310"/>
      <c r="Q8" s="310"/>
      <c r="R8" s="310"/>
      <c r="S8" s="310"/>
      <c r="T8" s="310"/>
    </row>
    <row r="9" spans="2:22">
      <c r="B9" s="311"/>
      <c r="C9" s="164" t="s">
        <v>89</v>
      </c>
      <c r="D9" s="160">
        <v>13577.542675000001</v>
      </c>
      <c r="E9" s="161">
        <v>18538.071</v>
      </c>
      <c r="F9" s="161">
        <v>14159.331713699998</v>
      </c>
      <c r="G9" s="161">
        <v>6811.580915999999</v>
      </c>
      <c r="H9" s="161">
        <v>11509.475757224862</v>
      </c>
      <c r="I9" s="263">
        <f t="shared" si="0"/>
        <v>73.241399685004978</v>
      </c>
      <c r="J9" s="121"/>
      <c r="P9" s="310"/>
      <c r="Q9" s="310"/>
      <c r="R9" s="310"/>
      <c r="S9" s="310"/>
      <c r="T9" s="310"/>
    </row>
    <row r="10" spans="2:22">
      <c r="B10" s="311"/>
      <c r="C10" s="164" t="s">
        <v>91</v>
      </c>
      <c r="D10" s="160">
        <v>12751.035658000001</v>
      </c>
      <c r="E10" s="161">
        <v>18538.071</v>
      </c>
      <c r="F10" s="161">
        <v>13746.649614300002</v>
      </c>
      <c r="G10" s="161">
        <v>6354.8202665494709</v>
      </c>
      <c r="H10" s="161">
        <v>10990.077492749471</v>
      </c>
      <c r="I10" s="263">
        <f t="shared" si="0"/>
        <v>68.782969155744425</v>
      </c>
      <c r="J10" s="121"/>
      <c r="P10" s="310"/>
      <c r="Q10" s="310"/>
      <c r="R10" s="310"/>
      <c r="S10" s="310"/>
      <c r="T10" s="310"/>
    </row>
    <row r="11" spans="2:22">
      <c r="B11" s="311"/>
      <c r="C11" s="164" t="s">
        <v>91</v>
      </c>
      <c r="D11" s="160">
        <v>11400.747851</v>
      </c>
      <c r="E11" s="161">
        <v>18538.071</v>
      </c>
      <c r="F11" s="161">
        <v>12254.397128699993</v>
      </c>
      <c r="G11" s="161">
        <v>5493.291874283691</v>
      </c>
      <c r="H11" s="161">
        <v>9894.1857898336893</v>
      </c>
      <c r="I11" s="263">
        <f t="shared" si="0"/>
        <v>61.499105548792002</v>
      </c>
      <c r="J11" s="121"/>
      <c r="P11" s="310"/>
      <c r="Q11" s="310"/>
      <c r="R11" s="310"/>
      <c r="S11" s="310"/>
      <c r="T11" s="310"/>
    </row>
    <row r="12" spans="2:22">
      <c r="B12" s="311"/>
      <c r="C12" s="164" t="s">
        <v>90</v>
      </c>
      <c r="D12" s="160">
        <v>9726.8527639999993</v>
      </c>
      <c r="E12" s="161">
        <v>18538.071</v>
      </c>
      <c r="F12" s="161">
        <v>10936.8661656</v>
      </c>
      <c r="G12" s="161">
        <v>4803.7868059580323</v>
      </c>
      <c r="H12" s="161">
        <v>8861.6220681080304</v>
      </c>
      <c r="I12" s="263">
        <f t="shared" si="0"/>
        <v>52.469605731901659</v>
      </c>
      <c r="J12" s="121"/>
      <c r="P12" s="310"/>
      <c r="Q12" s="310"/>
      <c r="R12" s="310"/>
      <c r="S12" s="310"/>
      <c r="T12" s="310"/>
    </row>
    <row r="13" spans="2:22">
      <c r="B13" s="311"/>
      <c r="C13" s="164" t="s">
        <v>92</v>
      </c>
      <c r="D13" s="160">
        <v>8542.9985949999991</v>
      </c>
      <c r="E13" s="161">
        <v>18538.071</v>
      </c>
      <c r="F13" s="161">
        <v>10062.053802299999</v>
      </c>
      <c r="G13" s="161">
        <v>4577.5855157886908</v>
      </c>
      <c r="H13" s="161">
        <v>8141.3619611886943</v>
      </c>
      <c r="I13" s="263">
        <f t="shared" si="0"/>
        <v>46.083535849010396</v>
      </c>
      <c r="J13" s="121"/>
      <c r="P13" s="310"/>
      <c r="Q13" s="310"/>
      <c r="R13" s="310"/>
      <c r="S13" s="310"/>
      <c r="T13" s="310"/>
    </row>
    <row r="14" spans="2:22">
      <c r="B14" s="311"/>
      <c r="C14" s="164" t="s">
        <v>93</v>
      </c>
      <c r="D14" s="160">
        <v>7639.5428579999998</v>
      </c>
      <c r="E14" s="161">
        <v>18538.071</v>
      </c>
      <c r="F14" s="161">
        <v>9669.2149038000007</v>
      </c>
      <c r="G14" s="161">
        <v>4301.1970530812014</v>
      </c>
      <c r="H14" s="161">
        <v>8029.890741831201</v>
      </c>
      <c r="I14" s="263">
        <f t="shared" si="0"/>
        <v>41.210020492423396</v>
      </c>
      <c r="J14" s="121"/>
      <c r="P14" s="310"/>
      <c r="Q14" s="310"/>
      <c r="R14" s="310"/>
      <c r="S14" s="310"/>
      <c r="T14" s="310"/>
    </row>
    <row r="15" spans="2:22">
      <c r="B15" s="311"/>
      <c r="C15" s="164" t="s">
        <v>94</v>
      </c>
      <c r="D15" s="160">
        <v>7737.8927560000002</v>
      </c>
      <c r="E15" s="161">
        <v>18538.071</v>
      </c>
      <c r="F15" s="161">
        <v>11022.843214199998</v>
      </c>
      <c r="G15" s="161">
        <v>4697.7883147999992</v>
      </c>
      <c r="H15" s="161">
        <v>8512.8249399986198</v>
      </c>
      <c r="I15" s="263">
        <f t="shared" si="0"/>
        <v>41.740549790752226</v>
      </c>
      <c r="J15" s="121"/>
      <c r="P15" s="310"/>
      <c r="Q15" s="310"/>
      <c r="R15" s="310"/>
      <c r="S15" s="310"/>
      <c r="T15" s="310"/>
    </row>
    <row r="16" spans="2:22">
      <c r="B16" s="311"/>
      <c r="C16" s="164" t="s">
        <v>95</v>
      </c>
      <c r="D16" s="160">
        <v>7271.9042060000002</v>
      </c>
      <c r="E16" s="161">
        <v>18538.071</v>
      </c>
      <c r="F16" s="161">
        <v>13351.207724999991</v>
      </c>
      <c r="G16" s="161">
        <v>5303.8663332499982</v>
      </c>
      <c r="H16" s="161">
        <v>9210.0257353681754</v>
      </c>
      <c r="I16" s="263">
        <f t="shared" si="0"/>
        <v>39.226865653929153</v>
      </c>
      <c r="J16" s="121"/>
      <c r="P16" s="310"/>
      <c r="Q16" s="310"/>
      <c r="R16" s="310"/>
      <c r="S16" s="310"/>
      <c r="T16" s="310"/>
    </row>
    <row r="17" spans="2:20">
      <c r="B17" s="311">
        <v>2017</v>
      </c>
      <c r="C17" s="164" t="s">
        <v>96</v>
      </c>
      <c r="D17" s="160">
        <v>6352.3982489999999</v>
      </c>
      <c r="E17" s="161">
        <v>18538.071</v>
      </c>
      <c r="F17" s="161">
        <v>13008.613363950004</v>
      </c>
      <c r="G17" s="161">
        <v>5403.4139422499993</v>
      </c>
      <c r="H17" s="161">
        <v>10035.589788045898</v>
      </c>
      <c r="I17" s="263">
        <f t="shared" si="0"/>
        <v>34.266770523211392</v>
      </c>
      <c r="J17" s="121"/>
      <c r="P17" s="310"/>
      <c r="Q17" s="310"/>
      <c r="R17" s="310"/>
      <c r="S17" s="310"/>
      <c r="T17" s="310"/>
    </row>
    <row r="18" spans="2:20">
      <c r="B18" s="311"/>
      <c r="C18" s="164" t="s">
        <v>88</v>
      </c>
      <c r="D18" s="160">
        <v>8201.5317109999996</v>
      </c>
      <c r="E18" s="161">
        <v>18538.071</v>
      </c>
      <c r="F18" s="161">
        <v>13281.664873649997</v>
      </c>
      <c r="G18" s="161">
        <v>5478.8528454999978</v>
      </c>
      <c r="H18" s="161">
        <v>10426.681519987935</v>
      </c>
      <c r="I18" s="263">
        <f t="shared" si="0"/>
        <v>44.241559496670391</v>
      </c>
      <c r="J18" s="121"/>
      <c r="P18" s="310"/>
      <c r="Q18" s="310"/>
      <c r="R18" s="310"/>
      <c r="S18" s="310"/>
      <c r="T18" s="310"/>
    </row>
    <row r="19" spans="2:20">
      <c r="B19" s="311"/>
      <c r="C19" s="164" t="s">
        <v>89</v>
      </c>
      <c r="D19" s="160">
        <v>8171.2895820000003</v>
      </c>
      <c r="E19" s="161">
        <v>18538.071</v>
      </c>
      <c r="F19" s="161">
        <v>13801.362023799997</v>
      </c>
      <c r="G19" s="161">
        <v>5631.5576993999994</v>
      </c>
      <c r="H19" s="161">
        <v>10863.831882220529</v>
      </c>
      <c r="I19" s="263">
        <f t="shared" si="0"/>
        <v>44.078424243816954</v>
      </c>
      <c r="J19" s="121"/>
      <c r="P19" s="310"/>
      <c r="Q19" s="310"/>
      <c r="R19" s="310"/>
      <c r="S19" s="310"/>
      <c r="T19" s="310"/>
    </row>
    <row r="20" spans="2:20">
      <c r="B20" s="311"/>
      <c r="C20" s="164" t="s">
        <v>90</v>
      </c>
      <c r="D20" s="160">
        <v>8002.4783509999997</v>
      </c>
      <c r="E20" s="161">
        <v>18538.071</v>
      </c>
      <c r="F20" s="161">
        <v>13963.73314565</v>
      </c>
      <c r="G20" s="161">
        <v>6949.440314999998</v>
      </c>
      <c r="H20" s="161">
        <v>11392.93876443344</v>
      </c>
      <c r="I20" s="263">
        <f t="shared" si="0"/>
        <v>43.167805059113221</v>
      </c>
      <c r="J20" s="121"/>
      <c r="P20" s="310"/>
      <c r="Q20" s="310"/>
      <c r="R20" s="310"/>
      <c r="S20" s="310"/>
      <c r="T20" s="310"/>
    </row>
    <row r="21" spans="2:20">
      <c r="B21" s="311"/>
      <c r="C21" s="164" t="s">
        <v>89</v>
      </c>
      <c r="D21" s="160">
        <v>8068.3502509999998</v>
      </c>
      <c r="E21" s="161">
        <v>18538.071</v>
      </c>
      <c r="F21" s="161">
        <v>14131.526504949998</v>
      </c>
      <c r="G21" s="161">
        <v>6888.8467169999985</v>
      </c>
      <c r="H21" s="161">
        <v>11608.769747974862</v>
      </c>
      <c r="I21" s="263">
        <f t="shared" si="0"/>
        <v>43.523138146358377</v>
      </c>
      <c r="J21" s="121"/>
      <c r="P21" s="310"/>
      <c r="Q21" s="310"/>
      <c r="R21" s="310"/>
      <c r="S21" s="310"/>
      <c r="T21" s="310"/>
    </row>
    <row r="22" spans="2:20">
      <c r="B22" s="311"/>
      <c r="C22" s="164" t="s">
        <v>91</v>
      </c>
      <c r="D22" s="160">
        <v>7504.6737370000001</v>
      </c>
      <c r="E22" s="161">
        <v>18538.071</v>
      </c>
      <c r="F22" s="161">
        <v>13746.674503350001</v>
      </c>
      <c r="G22" s="161">
        <v>6417.2284330989414</v>
      </c>
      <c r="H22" s="161">
        <v>11080.852725649473</v>
      </c>
      <c r="I22" s="263">
        <f t="shared" si="0"/>
        <v>40.482495384767923</v>
      </c>
      <c r="J22" s="121"/>
      <c r="P22" s="310"/>
      <c r="Q22" s="310"/>
      <c r="R22" s="310"/>
      <c r="S22" s="310"/>
      <c r="T22" s="310"/>
    </row>
    <row r="23" spans="2:20">
      <c r="B23" s="311"/>
      <c r="C23" s="164" t="s">
        <v>91</v>
      </c>
      <c r="D23" s="160">
        <v>6868.7604899999997</v>
      </c>
      <c r="E23" s="161">
        <v>18538.071</v>
      </c>
      <c r="F23" s="161">
        <v>12256.393885149993</v>
      </c>
      <c r="G23" s="161">
        <v>5554.6724485673794</v>
      </c>
      <c r="H23" s="161">
        <v>9976.6060623836893</v>
      </c>
      <c r="I23" s="263">
        <f t="shared" si="0"/>
        <v>37.05218568857569</v>
      </c>
      <c r="J23" s="121"/>
      <c r="P23" s="310"/>
      <c r="Q23" s="310"/>
      <c r="R23" s="310"/>
      <c r="S23" s="310"/>
      <c r="T23" s="310"/>
    </row>
    <row r="24" spans="2:20">
      <c r="B24" s="311"/>
      <c r="C24" s="164" t="s">
        <v>90</v>
      </c>
      <c r="D24" s="160">
        <v>6036.3040380000002</v>
      </c>
      <c r="E24" s="161">
        <v>18538.071</v>
      </c>
      <c r="F24" s="161">
        <v>10936.14513655</v>
      </c>
      <c r="G24" s="161">
        <v>4856.8921119160632</v>
      </c>
      <c r="H24" s="161">
        <v>8897.0981413080317</v>
      </c>
      <c r="I24" s="263">
        <f t="shared" si="0"/>
        <v>32.561662095263308</v>
      </c>
      <c r="J24" s="121"/>
      <c r="P24" s="310"/>
      <c r="Q24" s="310"/>
      <c r="R24" s="310"/>
      <c r="S24" s="310"/>
      <c r="T24" s="310"/>
    </row>
    <row r="25" spans="2:20">
      <c r="B25" s="311"/>
      <c r="C25" s="164" t="s">
        <v>92</v>
      </c>
      <c r="D25" s="160">
        <v>5135.5098319999997</v>
      </c>
      <c r="E25" s="161">
        <v>18538.071</v>
      </c>
      <c r="F25" s="161">
        <v>10089.784508599998</v>
      </c>
      <c r="G25" s="161">
        <v>4619.6147315773833</v>
      </c>
      <c r="H25" s="161">
        <v>8164.2557859386925</v>
      </c>
      <c r="I25" s="263">
        <f t="shared" si="0"/>
        <v>27.702503847352833</v>
      </c>
      <c r="J25" s="121"/>
      <c r="P25" s="310"/>
      <c r="Q25" s="310"/>
      <c r="R25" s="310"/>
      <c r="S25" s="310"/>
      <c r="T25" s="310"/>
    </row>
    <row r="26" spans="2:20">
      <c r="B26" s="311"/>
      <c r="C26" s="165" t="s">
        <v>93</v>
      </c>
      <c r="D26" s="160">
        <v>4708.038114</v>
      </c>
      <c r="E26" s="161">
        <v>18538.071</v>
      </c>
      <c r="F26" s="161">
        <v>9703.2406173500003</v>
      </c>
      <c r="G26" s="161">
        <v>4371.5985061624033</v>
      </c>
      <c r="H26" s="161">
        <v>8040.776914731201</v>
      </c>
      <c r="I26" s="263">
        <f t="shared" si="0"/>
        <v>25.396591231094106</v>
      </c>
      <c r="J26" s="121"/>
      <c r="P26" s="310"/>
      <c r="Q26" s="310"/>
      <c r="R26" s="310"/>
      <c r="S26" s="310"/>
      <c r="T26" s="310"/>
    </row>
    <row r="27" spans="2:20">
      <c r="B27" s="311"/>
      <c r="C27" s="164" t="s">
        <v>94</v>
      </c>
      <c r="D27" s="160">
        <v>4403.8701209999999</v>
      </c>
      <c r="E27" s="161">
        <v>18538.071</v>
      </c>
      <c r="F27" s="161">
        <v>11121.649687099996</v>
      </c>
      <c r="G27" s="161">
        <v>4788.3119296000004</v>
      </c>
      <c r="H27" s="161">
        <v>8517.8723477986205</v>
      </c>
      <c r="I27" s="263">
        <f t="shared" si="0"/>
        <v>23.755816454689381</v>
      </c>
      <c r="J27" s="121"/>
      <c r="P27" s="310"/>
      <c r="Q27" s="310"/>
      <c r="R27" s="310"/>
      <c r="S27" s="310"/>
      <c r="T27" s="310"/>
    </row>
    <row r="28" spans="2:20">
      <c r="B28" s="311"/>
      <c r="C28" s="164" t="s">
        <v>95</v>
      </c>
      <c r="D28" s="160">
        <v>4883.4119860000001</v>
      </c>
      <c r="E28" s="161">
        <v>18538.071</v>
      </c>
      <c r="F28" s="161">
        <v>13517.033399999991</v>
      </c>
      <c r="G28" s="161">
        <v>5336.3411438999974</v>
      </c>
      <c r="H28" s="161">
        <v>9077.0402756681742</v>
      </c>
      <c r="I28" s="263">
        <f t="shared" si="0"/>
        <v>26.342611299740948</v>
      </c>
      <c r="J28" s="121"/>
      <c r="P28" s="310"/>
      <c r="Q28" s="310"/>
      <c r="R28" s="310"/>
      <c r="S28" s="310"/>
      <c r="T28" s="310"/>
    </row>
    <row r="29" spans="2:20">
      <c r="B29" s="311">
        <v>2018</v>
      </c>
      <c r="C29" s="164" t="s">
        <v>96</v>
      </c>
      <c r="D29" s="160">
        <v>5398.2220399999997</v>
      </c>
      <c r="E29" s="161">
        <v>18538.071</v>
      </c>
      <c r="F29" s="161">
        <v>13015.303654600004</v>
      </c>
      <c r="G29" s="161">
        <v>5440.7395106999993</v>
      </c>
      <c r="H29" s="161">
        <v>9768.7862404958978</v>
      </c>
      <c r="I29" s="263">
        <f t="shared" si="0"/>
        <v>29.11965349577094</v>
      </c>
      <c r="J29" s="121"/>
      <c r="P29" s="310"/>
      <c r="Q29" s="310"/>
      <c r="R29" s="310"/>
      <c r="S29" s="310"/>
      <c r="T29" s="310"/>
    </row>
    <row r="30" spans="2:20">
      <c r="B30" s="311"/>
      <c r="C30" s="164" t="s">
        <v>88</v>
      </c>
      <c r="D30" s="160">
        <v>5616.4103269999996</v>
      </c>
      <c r="E30" s="161">
        <v>18538.071</v>
      </c>
      <c r="F30" s="161">
        <v>13247.693941849997</v>
      </c>
      <c r="G30" s="161">
        <v>5524.0953545999973</v>
      </c>
      <c r="H30" s="161">
        <v>10246.239431537933</v>
      </c>
      <c r="I30" s="263">
        <f t="shared" si="0"/>
        <v>30.296627556340678</v>
      </c>
      <c r="J30" s="121"/>
      <c r="P30" s="310"/>
      <c r="Q30" s="310"/>
      <c r="R30" s="310"/>
      <c r="S30" s="310"/>
      <c r="T30" s="310"/>
    </row>
    <row r="31" spans="2:20">
      <c r="B31" s="311"/>
      <c r="C31" s="164" t="s">
        <v>89</v>
      </c>
      <c r="D31" s="160">
        <v>9699.4711430000007</v>
      </c>
      <c r="E31" s="161">
        <v>18538.071</v>
      </c>
      <c r="F31" s="161">
        <v>13745.993583199999</v>
      </c>
      <c r="G31" s="161">
        <v>5695.3628017499996</v>
      </c>
      <c r="H31" s="161">
        <v>10704.10729132053</v>
      </c>
      <c r="I31" s="263">
        <f t="shared" si="0"/>
        <v>52.321900930253207</v>
      </c>
      <c r="J31" s="121"/>
      <c r="P31" s="310"/>
      <c r="Q31" s="310"/>
      <c r="R31" s="310"/>
      <c r="S31" s="310"/>
      <c r="T31" s="310"/>
    </row>
    <row r="32" spans="2:20">
      <c r="B32" s="311"/>
      <c r="C32" s="164" t="s">
        <v>90</v>
      </c>
      <c r="D32" s="160">
        <v>11897.527653000001</v>
      </c>
      <c r="E32" s="161">
        <v>18538.071</v>
      </c>
      <c r="F32" s="161">
        <v>13908.518133250001</v>
      </c>
      <c r="G32" s="161">
        <v>7002.3252599999996</v>
      </c>
      <c r="H32" s="161">
        <v>11260.627811983439</v>
      </c>
      <c r="I32" s="263">
        <f t="shared" si="0"/>
        <v>64.178887075143905</v>
      </c>
      <c r="J32" s="121"/>
      <c r="P32" s="310"/>
      <c r="Q32" s="310"/>
      <c r="R32" s="310"/>
      <c r="S32" s="310"/>
      <c r="T32" s="310"/>
    </row>
    <row r="33" spans="2:20">
      <c r="B33" s="311"/>
      <c r="C33" s="164" t="s">
        <v>89</v>
      </c>
      <c r="D33" s="160">
        <v>12095.723247</v>
      </c>
      <c r="E33" s="161">
        <v>18538.071</v>
      </c>
      <c r="F33" s="161">
        <v>14103.721296199999</v>
      </c>
      <c r="G33" s="161">
        <v>6966.112517999999</v>
      </c>
      <c r="H33" s="161">
        <v>11479.752390524864</v>
      </c>
      <c r="I33" s="263">
        <f t="shared" si="0"/>
        <v>65.248014461698844</v>
      </c>
      <c r="J33" s="121"/>
      <c r="P33" s="310"/>
      <c r="Q33" s="310"/>
      <c r="R33" s="310"/>
      <c r="S33" s="310"/>
      <c r="T33" s="310"/>
    </row>
    <row r="34" spans="2:20">
      <c r="B34" s="311"/>
      <c r="C34" s="164" t="s">
        <v>91</v>
      </c>
      <c r="D34" s="160">
        <v>11876.304858</v>
      </c>
      <c r="E34" s="161">
        <v>18538.071</v>
      </c>
      <c r="F34" s="161">
        <v>13746.699392400003</v>
      </c>
      <c r="G34" s="161">
        <v>6477.8415149489419</v>
      </c>
      <c r="H34" s="161">
        <v>10910.385488499473</v>
      </c>
      <c r="I34" s="263">
        <f t="shared" si="0"/>
        <v>64.064404856362884</v>
      </c>
      <c r="J34" s="121"/>
      <c r="P34" s="310"/>
      <c r="Q34" s="310"/>
      <c r="R34" s="310"/>
      <c r="S34" s="310"/>
      <c r="T34" s="310"/>
    </row>
    <row r="35" spans="2:20">
      <c r="B35" s="311"/>
      <c r="C35" s="164" t="s">
        <v>91</v>
      </c>
      <c r="D35" s="160">
        <v>10246.502908</v>
      </c>
      <c r="E35" s="161">
        <v>18538.071</v>
      </c>
      <c r="F35" s="161">
        <v>12258.390641599992</v>
      </c>
      <c r="G35" s="161">
        <v>5616.0530228510679</v>
      </c>
      <c r="H35" s="161">
        <v>9805.5363168836884</v>
      </c>
      <c r="I35" s="263">
        <f t="shared" si="0"/>
        <v>55.272756847246953</v>
      </c>
      <c r="J35" s="121"/>
      <c r="P35" s="310"/>
      <c r="Q35" s="310"/>
      <c r="R35" s="310"/>
      <c r="S35" s="310"/>
      <c r="T35" s="310"/>
    </row>
    <row r="36" spans="2:20">
      <c r="B36" s="311"/>
      <c r="C36" s="164" t="s">
        <v>90</v>
      </c>
      <c r="D36" s="160">
        <v>9315.071518714738</v>
      </c>
      <c r="E36" s="161">
        <v>18538.071</v>
      </c>
      <c r="F36" s="161">
        <v>10935.424107500001</v>
      </c>
      <c r="G36" s="161">
        <v>4909.997417874094</v>
      </c>
      <c r="H36" s="161">
        <v>8722.05248320803</v>
      </c>
      <c r="I36" s="263">
        <f t="shared" si="0"/>
        <v>50.24833230337039</v>
      </c>
      <c r="J36" s="121"/>
      <c r="P36" s="310"/>
      <c r="Q36" s="310"/>
      <c r="R36" s="310"/>
      <c r="S36" s="310"/>
      <c r="T36" s="310"/>
    </row>
    <row r="37" spans="2:20">
      <c r="B37" s="311"/>
      <c r="C37" s="164" t="s">
        <v>92</v>
      </c>
      <c r="D37" s="160">
        <v>8192.9385726801847</v>
      </c>
      <c r="E37" s="161">
        <v>18538.071</v>
      </c>
      <c r="F37" s="161">
        <v>10117.515214899999</v>
      </c>
      <c r="G37" s="161">
        <v>4649.6124081773833</v>
      </c>
      <c r="H37" s="161">
        <v>7980.0246175386947</v>
      </c>
      <c r="I37" s="263">
        <f t="shared" si="0"/>
        <v>44.195205491877687</v>
      </c>
      <c r="J37" s="121"/>
      <c r="P37" s="310"/>
      <c r="Q37" s="310"/>
      <c r="R37" s="310"/>
      <c r="S37" s="310"/>
      <c r="T37" s="310"/>
    </row>
    <row r="38" spans="2:20">
      <c r="B38" s="311"/>
      <c r="C38" s="165" t="s">
        <v>93</v>
      </c>
      <c r="D38" s="160">
        <v>7628.6385403221575</v>
      </c>
      <c r="E38" s="161">
        <v>18538.071</v>
      </c>
      <c r="F38" s="161">
        <v>9737.2663309</v>
      </c>
      <c r="G38" s="161">
        <v>4395.4606318624037</v>
      </c>
      <c r="H38" s="161">
        <v>7851.3065504312008</v>
      </c>
      <c r="I38" s="263">
        <f t="shared" si="0"/>
        <v>41.151199282396519</v>
      </c>
      <c r="J38" s="121"/>
      <c r="P38" s="310"/>
      <c r="Q38" s="310"/>
      <c r="R38" s="310"/>
      <c r="S38" s="310"/>
      <c r="T38" s="310"/>
    </row>
    <row r="39" spans="2:20">
      <c r="B39" s="311"/>
      <c r="C39" s="165" t="s">
        <v>94</v>
      </c>
      <c r="D39" s="160">
        <v>8008.9796223264248</v>
      </c>
      <c r="E39" s="161">
        <v>18538.071</v>
      </c>
      <c r="F39" s="161">
        <v>11146.955049999997</v>
      </c>
      <c r="G39" s="161">
        <v>4794.2765906499999</v>
      </c>
      <c r="H39" s="161">
        <v>8185.911173848619</v>
      </c>
      <c r="I39" s="263">
        <f t="shared" si="0"/>
        <v>43.202874896349378</v>
      </c>
      <c r="J39" s="121"/>
      <c r="P39" s="310"/>
      <c r="Q39" s="310"/>
      <c r="R39" s="310"/>
      <c r="S39" s="310"/>
      <c r="T39" s="310"/>
    </row>
    <row r="40" spans="2:20">
      <c r="B40" s="311"/>
      <c r="C40" s="165" t="s">
        <v>95</v>
      </c>
      <c r="D40" s="160">
        <v>8172.2198288975096</v>
      </c>
      <c r="E40" s="161">
        <v>18538.071</v>
      </c>
      <c r="F40" s="161">
        <v>13456.058434449991</v>
      </c>
      <c r="G40" s="161">
        <v>5331.3250531999984</v>
      </c>
      <c r="H40" s="161">
        <v>8645.3592049681756</v>
      </c>
      <c r="I40" s="263">
        <f t="shared" si="0"/>
        <v>44.083442278851507</v>
      </c>
      <c r="J40" s="121"/>
      <c r="P40" s="310"/>
      <c r="Q40" s="310"/>
      <c r="R40" s="310"/>
      <c r="S40" s="310"/>
      <c r="T40" s="310"/>
    </row>
    <row r="41" spans="2:20">
      <c r="B41" s="311">
        <v>2019</v>
      </c>
      <c r="C41" s="165" t="s">
        <v>96</v>
      </c>
      <c r="D41" s="160">
        <v>8071.161100088786</v>
      </c>
      <c r="E41" s="161">
        <v>18538.071</v>
      </c>
      <c r="F41" s="161">
        <v>13020.290870750003</v>
      </c>
      <c r="G41" s="161">
        <v>5449.8113076999989</v>
      </c>
      <c r="H41" s="161">
        <v>9388.9296029958969</v>
      </c>
      <c r="I41" s="263">
        <f t="shared" si="0"/>
        <v>43.538300722274641</v>
      </c>
      <c r="J41" s="121"/>
      <c r="P41" s="310"/>
      <c r="Q41" s="310"/>
      <c r="R41" s="310"/>
      <c r="S41" s="310"/>
      <c r="T41" s="310"/>
    </row>
    <row r="42" spans="2:20">
      <c r="B42" s="311"/>
      <c r="C42" s="165" t="s">
        <v>88</v>
      </c>
      <c r="D42" s="160">
        <v>8866.4553178437</v>
      </c>
      <c r="E42" s="161">
        <v>18538.071</v>
      </c>
      <c r="F42" s="161">
        <v>13213.723010049996</v>
      </c>
      <c r="G42" s="161">
        <v>5542.2838559499978</v>
      </c>
      <c r="H42" s="161">
        <v>9889.1240943879329</v>
      </c>
      <c r="I42" s="263">
        <f t="shared" si="0"/>
        <v>47.828359907801087</v>
      </c>
      <c r="J42" s="121"/>
      <c r="P42" s="310"/>
      <c r="Q42" s="310"/>
      <c r="R42" s="310"/>
      <c r="S42" s="310"/>
      <c r="T42" s="310"/>
    </row>
    <row r="43" spans="2:20">
      <c r="B43" s="311"/>
      <c r="C43" s="165" t="s">
        <v>89</v>
      </c>
      <c r="D43" s="160">
        <v>8992.1477604144093</v>
      </c>
      <c r="E43" s="161">
        <v>18538.071</v>
      </c>
      <c r="F43" s="161">
        <v>13690.625142599998</v>
      </c>
      <c r="G43" s="161">
        <v>5759.1679040999989</v>
      </c>
      <c r="H43" s="161">
        <v>10570.14772097053</v>
      </c>
      <c r="I43" s="263">
        <f t="shared" si="0"/>
        <v>48.506383217619621</v>
      </c>
      <c r="J43" s="121"/>
      <c r="P43" s="310"/>
      <c r="Q43" s="310"/>
      <c r="R43" s="310"/>
      <c r="S43" s="310"/>
      <c r="T43" s="310"/>
    </row>
    <row r="44" spans="2:20">
      <c r="B44" s="311"/>
      <c r="C44" s="165" t="s">
        <v>90</v>
      </c>
      <c r="D44" s="160">
        <v>9541.0680132165635</v>
      </c>
      <c r="E44" s="161">
        <v>18538.071</v>
      </c>
      <c r="F44" s="161">
        <v>13853.30312085</v>
      </c>
      <c r="G44" s="161">
        <v>7055.2102049999985</v>
      </c>
      <c r="H44" s="161">
        <v>11183.148309133439</v>
      </c>
      <c r="I44" s="263">
        <f t="shared" si="0"/>
        <v>51.467426212881392</v>
      </c>
      <c r="J44" s="121"/>
      <c r="P44" s="310"/>
      <c r="Q44" s="310"/>
      <c r="R44" s="310"/>
      <c r="S44" s="310"/>
      <c r="T44" s="310"/>
    </row>
    <row r="45" spans="2:20">
      <c r="B45" s="311"/>
      <c r="C45" s="165" t="s">
        <v>89</v>
      </c>
      <c r="D45" s="160">
        <v>9882.00640542582</v>
      </c>
      <c r="E45" s="161">
        <v>18538.071</v>
      </c>
      <c r="F45" s="161">
        <v>14075.916087449999</v>
      </c>
      <c r="G45" s="161">
        <v>7043.3783189999976</v>
      </c>
      <c r="H45" s="161">
        <v>11397.034267874862</v>
      </c>
      <c r="I45" s="263">
        <f t="shared" si="0"/>
        <v>53.306551719571146</v>
      </c>
      <c r="J45" s="121"/>
      <c r="P45" s="310"/>
      <c r="Q45" s="310"/>
      <c r="R45" s="310"/>
      <c r="S45" s="310"/>
      <c r="T45" s="310"/>
    </row>
    <row r="46" spans="2:20">
      <c r="B46" s="311"/>
      <c r="C46" s="165" t="s">
        <v>91</v>
      </c>
      <c r="D46" s="160">
        <v>9327.57464738616</v>
      </c>
      <c r="E46" s="161">
        <v>18538.071</v>
      </c>
      <c r="F46" s="161">
        <v>13746.724281450002</v>
      </c>
      <c r="G46" s="161">
        <v>6538.4545967989416</v>
      </c>
      <c r="H46" s="161">
        <v>10842.690741399472</v>
      </c>
      <c r="I46" s="263">
        <f t="shared" si="0"/>
        <v>50.315777986750398</v>
      </c>
      <c r="J46" s="121"/>
      <c r="P46" s="310"/>
      <c r="Q46" s="310"/>
      <c r="R46" s="310"/>
      <c r="S46" s="310"/>
      <c r="T46" s="310"/>
    </row>
    <row r="47" spans="2:20">
      <c r="B47" s="311"/>
      <c r="C47" s="165" t="s">
        <v>91</v>
      </c>
      <c r="D47" s="160">
        <v>8160.8349135743301</v>
      </c>
      <c r="E47" s="161">
        <v>18538.071</v>
      </c>
      <c r="F47" s="161">
        <v>12260.387398049996</v>
      </c>
      <c r="G47" s="161">
        <v>5677.4335971347564</v>
      </c>
      <c r="H47" s="161">
        <v>9738.8161322836859</v>
      </c>
      <c r="I47" s="263">
        <f t="shared" si="0"/>
        <v>44.022028578778936</v>
      </c>
      <c r="J47" s="121"/>
      <c r="P47" s="310"/>
      <c r="Q47" s="310"/>
      <c r="R47" s="310"/>
      <c r="S47" s="310"/>
      <c r="T47" s="310"/>
    </row>
    <row r="48" spans="2:20">
      <c r="B48" s="311"/>
      <c r="C48" s="165" t="s">
        <v>90</v>
      </c>
      <c r="D48" s="160">
        <v>7263.6708853984701</v>
      </c>
      <c r="E48" s="161">
        <v>18538.071</v>
      </c>
      <c r="F48" s="161">
        <v>10934.703078450004</v>
      </c>
      <c r="G48" s="161">
        <v>4963.102723832124</v>
      </c>
      <c r="H48" s="161">
        <v>8674.1946441437685</v>
      </c>
      <c r="I48" s="263">
        <f t="shared" si="0"/>
        <v>39.182452615476933</v>
      </c>
      <c r="J48" s="121"/>
      <c r="P48" s="310"/>
      <c r="Q48" s="310"/>
      <c r="R48" s="310"/>
      <c r="S48" s="310"/>
      <c r="T48" s="310"/>
    </row>
    <row r="49" spans="2:20">
      <c r="B49" s="311"/>
      <c r="C49" s="165" t="s">
        <v>92</v>
      </c>
      <c r="D49" s="160">
        <v>6466.33274064748</v>
      </c>
      <c r="E49" s="161">
        <v>18538.071</v>
      </c>
      <c r="F49" s="161">
        <v>10145.245921199999</v>
      </c>
      <c r="G49" s="161">
        <v>4679.6100847773832</v>
      </c>
      <c r="H49" s="161">
        <v>7914.693031672703</v>
      </c>
      <c r="I49" s="263">
        <f t="shared" si="0"/>
        <v>34.881367865337658</v>
      </c>
      <c r="J49" s="121"/>
      <c r="P49" s="310"/>
      <c r="Q49" s="310"/>
      <c r="R49" s="310"/>
      <c r="S49" s="310"/>
      <c r="T49" s="310"/>
    </row>
    <row r="50" spans="2:20">
      <c r="B50" s="311"/>
      <c r="C50" s="165" t="s">
        <v>93</v>
      </c>
      <c r="D50" s="160">
        <v>6358.0428308198098</v>
      </c>
      <c r="E50" s="161">
        <v>18538.071</v>
      </c>
      <c r="F50" s="161">
        <v>9771.2920444499996</v>
      </c>
      <c r="G50" s="161">
        <v>4419.3227575624023</v>
      </c>
      <c r="H50" s="161">
        <v>7790.0287429473083</v>
      </c>
      <c r="I50" s="263">
        <f t="shared" si="0"/>
        <v>34.29721911637845</v>
      </c>
      <c r="J50" s="121"/>
      <c r="P50" s="310"/>
      <c r="Q50" s="310"/>
      <c r="R50" s="310"/>
      <c r="S50" s="310"/>
      <c r="T50" s="310"/>
    </row>
    <row r="51" spans="2:20">
      <c r="B51" s="311"/>
      <c r="C51" s="165" t="s">
        <v>94</v>
      </c>
      <c r="D51" s="160">
        <v>7808.1870513850999</v>
      </c>
      <c r="E51" s="161">
        <v>18538.071</v>
      </c>
      <c r="F51" s="161">
        <v>11172.260412899997</v>
      </c>
      <c r="G51" s="161">
        <v>4800.2412517000002</v>
      </c>
      <c r="H51" s="161">
        <v>8146.8772984649422</v>
      </c>
      <c r="I51" s="263">
        <f t="shared" si="0"/>
        <v>42.119738625367766</v>
      </c>
      <c r="J51" s="121"/>
      <c r="P51" s="310"/>
      <c r="Q51" s="310"/>
      <c r="R51" s="310"/>
      <c r="S51" s="310"/>
      <c r="T51" s="310"/>
    </row>
    <row r="52" spans="2:20">
      <c r="B52" s="311"/>
      <c r="C52" s="165" t="s">
        <v>95</v>
      </c>
      <c r="D52" s="160">
        <v>9451.9329261671392</v>
      </c>
      <c r="E52" s="161">
        <v>18538.071</v>
      </c>
      <c r="F52" s="161">
        <v>13395.083468899993</v>
      </c>
      <c r="G52" s="161">
        <v>5326.3089624999975</v>
      </c>
      <c r="H52" s="161">
        <v>8613.6806204130498</v>
      </c>
      <c r="I52" s="263">
        <f t="shared" si="0"/>
        <v>50.986604410821059</v>
      </c>
      <c r="J52" s="312">
        <f>I53-I52</f>
        <v>4.0560364423405275</v>
      </c>
      <c r="P52" s="310"/>
      <c r="Q52" s="310"/>
      <c r="R52" s="310"/>
      <c r="S52" s="310"/>
      <c r="T52" s="310"/>
    </row>
    <row r="53" spans="2:20">
      <c r="B53" s="311">
        <v>2020</v>
      </c>
      <c r="C53" s="165" t="s">
        <v>96</v>
      </c>
      <c r="D53" s="160">
        <v>10203.8438416341</v>
      </c>
      <c r="E53" s="161">
        <v>18538.071</v>
      </c>
      <c r="F53" s="161">
        <v>13025.278086900002</v>
      </c>
      <c r="G53" s="161">
        <v>5458.8831046999985</v>
      </c>
      <c r="H53" s="161">
        <v>9322.7080025003343</v>
      </c>
      <c r="I53" s="263">
        <f t="shared" ref="I53" si="1">D53/E53*100</f>
        <v>55.042640853161586</v>
      </c>
      <c r="J53" s="312">
        <f>I53-I41</f>
        <v>11.504340130886945</v>
      </c>
    </row>
    <row r="54" spans="2:20">
      <c r="B54" s="311"/>
      <c r="C54" s="164"/>
      <c r="D54" s="160"/>
      <c r="E54" s="161"/>
      <c r="F54" s="161"/>
      <c r="G54" s="161"/>
      <c r="H54" s="161"/>
      <c r="I54" s="263"/>
      <c r="J54" s="121"/>
    </row>
    <row r="55" spans="2:20">
      <c r="B55" s="311"/>
      <c r="C55" s="164"/>
      <c r="D55" s="160"/>
      <c r="E55" s="161"/>
      <c r="F55" s="161"/>
      <c r="G55" s="161"/>
      <c r="H55" s="161"/>
      <c r="I55" s="263"/>
      <c r="J55" s="121"/>
    </row>
    <row r="56" spans="2:20">
      <c r="B56" s="163"/>
      <c r="C56" s="164"/>
      <c r="D56" s="160"/>
      <c r="E56" s="161"/>
      <c r="F56" s="161"/>
      <c r="G56" s="161"/>
      <c r="H56" s="161"/>
      <c r="I56" s="162"/>
    </row>
    <row r="57" spans="2:20">
      <c r="B57" s="163"/>
      <c r="C57" s="164"/>
      <c r="D57" s="160"/>
      <c r="E57" s="161"/>
      <c r="F57" s="161"/>
      <c r="G57" s="161"/>
      <c r="H57" s="161"/>
      <c r="I57" s="162"/>
    </row>
    <row r="58" spans="2:20">
      <c r="B58" s="163"/>
      <c r="C58" s="164"/>
      <c r="D58" s="160"/>
      <c r="E58" s="161"/>
      <c r="F58" s="161"/>
      <c r="G58" s="161"/>
      <c r="H58" s="161"/>
      <c r="I58" s="162"/>
    </row>
    <row r="59" spans="2:20">
      <c r="B59" s="163"/>
      <c r="C59" s="165"/>
      <c r="D59" s="160"/>
      <c r="E59" s="161"/>
      <c r="F59" s="161"/>
      <c r="G59" s="161"/>
      <c r="H59" s="161"/>
      <c r="I59" s="162"/>
    </row>
    <row r="60" spans="2:20">
      <c r="B60" s="163"/>
      <c r="C60" s="164"/>
      <c r="D60" s="160"/>
      <c r="E60" s="161"/>
      <c r="F60" s="161"/>
      <c r="G60" s="161"/>
      <c r="H60" s="161"/>
      <c r="I60" s="162"/>
    </row>
    <row r="61" spans="2:20">
      <c r="B61" s="163"/>
      <c r="C61" s="164"/>
      <c r="D61" s="161"/>
      <c r="E61" s="161"/>
      <c r="F61" s="161"/>
      <c r="G61" s="161"/>
      <c r="H61" s="161"/>
      <c r="I61" s="162"/>
    </row>
    <row r="62" spans="2:20">
      <c r="B62" s="163"/>
      <c r="C62" s="164"/>
      <c r="D62" s="161"/>
      <c r="E62" s="161"/>
      <c r="F62" s="161"/>
      <c r="G62" s="161"/>
      <c r="H62" s="161"/>
      <c r="I62" s="162"/>
    </row>
    <row r="63" spans="2:20">
      <c r="B63" s="163"/>
      <c r="C63" s="164"/>
      <c r="D63" s="161"/>
      <c r="E63" s="161"/>
      <c r="F63" s="161"/>
      <c r="G63" s="161"/>
      <c r="H63" s="161"/>
      <c r="I63" s="162"/>
    </row>
    <row r="64" spans="2:20">
      <c r="B64" s="163"/>
      <c r="C64" s="164"/>
      <c r="D64" s="161"/>
      <c r="E64" s="161"/>
      <c r="F64" s="161"/>
      <c r="G64" s="161"/>
      <c r="H64" s="161"/>
      <c r="I64" s="162"/>
    </row>
    <row r="65" spans="2:11">
      <c r="B65" s="163"/>
      <c r="C65" s="165"/>
      <c r="D65" s="161"/>
      <c r="E65" s="161"/>
      <c r="F65" s="161"/>
      <c r="G65" s="161"/>
      <c r="H65" s="161"/>
      <c r="I65" s="162"/>
    </row>
    <row r="67" spans="2:11">
      <c r="B67" s="271" t="s">
        <v>651</v>
      </c>
      <c r="C67" s="272"/>
      <c r="D67" s="272"/>
      <c r="E67" s="272"/>
      <c r="F67" s="272"/>
      <c r="G67" s="120"/>
      <c r="H67" s="120"/>
      <c r="I67" s="121"/>
      <c r="J67" s="121"/>
    </row>
    <row r="68" spans="2:11">
      <c r="B68" s="122"/>
      <c r="C68" s="339" t="s">
        <v>53</v>
      </c>
      <c r="D68" s="339" t="s">
        <v>53</v>
      </c>
      <c r="E68" s="122"/>
      <c r="F68" s="339" t="s">
        <v>42</v>
      </c>
      <c r="G68" s="339"/>
      <c r="H68" s="339" t="s">
        <v>43</v>
      </c>
      <c r="I68" s="339"/>
      <c r="J68" s="339" t="s">
        <v>44</v>
      </c>
      <c r="K68" s="339"/>
    </row>
    <row r="69" spans="2:11">
      <c r="B69" s="123"/>
      <c r="C69" s="124" t="s">
        <v>42</v>
      </c>
      <c r="D69" s="124" t="s">
        <v>43</v>
      </c>
      <c r="E69" s="124" t="s">
        <v>81</v>
      </c>
      <c r="F69" s="125" t="s">
        <v>40</v>
      </c>
      <c r="G69" s="124" t="s">
        <v>45</v>
      </c>
      <c r="H69" s="125" t="s">
        <v>40</v>
      </c>
      <c r="I69" s="124" t="s">
        <v>45</v>
      </c>
      <c r="J69" s="125" t="s">
        <v>40</v>
      </c>
      <c r="K69" s="124" t="s">
        <v>45</v>
      </c>
    </row>
    <row r="70" spans="2:11">
      <c r="B70" s="126" t="s">
        <v>46</v>
      </c>
      <c r="C70" s="127">
        <v>2546.8180000000002</v>
      </c>
      <c r="D70" s="127">
        <v>909.476</v>
      </c>
      <c r="E70" s="273">
        <v>5204.4719067636097</v>
      </c>
      <c r="F70" s="274">
        <f>G70/C70</f>
        <v>0.66764531389024806</v>
      </c>
      <c r="G70" s="273">
        <v>1700.3711030313339</v>
      </c>
      <c r="H70" s="274">
        <f t="shared" ref="H70:H76" si="2">I70/D70</f>
        <v>0.92128947799051031</v>
      </c>
      <c r="I70" s="273">
        <v>837.8906692848974</v>
      </c>
      <c r="J70" s="152">
        <f>K70/SUM(C70:D70)</f>
        <v>0.7343882703023038</v>
      </c>
      <c r="K70" s="127">
        <f t="shared" ref="K70:K75" si="3">SUM(G70,I70)</f>
        <v>2538.2617723162311</v>
      </c>
    </row>
    <row r="71" spans="2:11">
      <c r="B71" s="126" t="s">
        <v>47</v>
      </c>
      <c r="C71" s="127">
        <v>1681</v>
      </c>
      <c r="D71" s="127">
        <v>3120.6</v>
      </c>
      <c r="E71" s="273">
        <v>3968.2132952293318</v>
      </c>
      <c r="F71" s="274">
        <f>G71/C71</f>
        <v>0.75139834445892995</v>
      </c>
      <c r="G71" s="273">
        <v>1263.1006170354613</v>
      </c>
      <c r="H71" s="274">
        <f t="shared" si="2"/>
        <v>0.56036736805509435</v>
      </c>
      <c r="I71" s="273">
        <v>1748.6824087527273</v>
      </c>
      <c r="J71" s="152">
        <f t="shared" ref="J71:J76" si="4">K71/SUM(C71:D71)</f>
        <v>0.62724571513416127</v>
      </c>
      <c r="K71" s="127">
        <f t="shared" si="3"/>
        <v>3011.7830257881888</v>
      </c>
    </row>
    <row r="72" spans="2:11">
      <c r="B72" s="126" t="s">
        <v>48</v>
      </c>
      <c r="C72" s="127">
        <v>2424.9229999999998</v>
      </c>
      <c r="D72" s="127">
        <v>3791.8719999999998</v>
      </c>
      <c r="E72" s="273">
        <v>3618.5651686053225</v>
      </c>
      <c r="F72" s="274">
        <f>G72/C72</f>
        <v>0.58364398929714334</v>
      </c>
      <c r="G72" s="273">
        <v>1415.2917334583967</v>
      </c>
      <c r="H72" s="274">
        <f t="shared" si="2"/>
        <v>0.26626374012470372</v>
      </c>
      <c r="I72" s="273">
        <v>1009.6380207941405</v>
      </c>
      <c r="J72" s="152">
        <f t="shared" si="4"/>
        <v>0.39006107717120114</v>
      </c>
      <c r="K72" s="127">
        <f t="shared" si="3"/>
        <v>2424.9297542525374</v>
      </c>
    </row>
    <row r="73" spans="2:11">
      <c r="B73" s="126" t="s">
        <v>49</v>
      </c>
      <c r="C73" s="127"/>
      <c r="D73" s="127">
        <v>835.14400000000001</v>
      </c>
      <c r="E73" s="273">
        <v>241.15919611927043</v>
      </c>
      <c r="F73" s="274" t="s">
        <v>18</v>
      </c>
      <c r="G73" s="273" t="s">
        <v>18</v>
      </c>
      <c r="H73" s="274">
        <f t="shared" si="2"/>
        <v>0.23768061908333038</v>
      </c>
      <c r="I73" s="273">
        <v>198.49754294372886</v>
      </c>
      <c r="J73" s="152">
        <f t="shared" si="4"/>
        <v>0.23768061908333038</v>
      </c>
      <c r="K73" s="127">
        <f t="shared" si="3"/>
        <v>198.49754294372886</v>
      </c>
    </row>
    <row r="74" spans="2:11">
      <c r="B74" s="126" t="s">
        <v>50</v>
      </c>
      <c r="C74" s="127">
        <v>180.3</v>
      </c>
      <c r="D74" s="127">
        <v>669.1</v>
      </c>
      <c r="E74" s="273">
        <v>569.24482711132248</v>
      </c>
      <c r="F74" s="274">
        <f>G74/C74</f>
        <v>0.8047270285244994</v>
      </c>
      <c r="G74" s="273">
        <v>145.09228324296726</v>
      </c>
      <c r="H74" s="274">
        <f t="shared" si="2"/>
        <v>0.40457614853219409</v>
      </c>
      <c r="I74" s="273">
        <v>270.70190098289106</v>
      </c>
      <c r="J74" s="152">
        <f t="shared" si="4"/>
        <v>0.48951516862003563</v>
      </c>
      <c r="K74" s="127">
        <f t="shared" si="3"/>
        <v>415.79418422585832</v>
      </c>
    </row>
    <row r="75" spans="2:11">
      <c r="B75" s="126" t="s">
        <v>51</v>
      </c>
      <c r="C75" s="127">
        <v>2133.8380000000002</v>
      </c>
      <c r="D75" s="127">
        <v>245</v>
      </c>
      <c r="E75" s="273">
        <v>3445.1482361711401</v>
      </c>
      <c r="F75" s="274">
        <f>G75/C75</f>
        <v>0.71504215992291775</v>
      </c>
      <c r="G75" s="273">
        <v>1525.7841324455992</v>
      </c>
      <c r="H75" s="274">
        <f t="shared" si="2"/>
        <v>0.3624221618856458</v>
      </c>
      <c r="I75" s="273">
        <v>88.793429661983225</v>
      </c>
      <c r="J75" s="152">
        <f t="shared" si="4"/>
        <v>0.67872531131064084</v>
      </c>
      <c r="K75" s="127">
        <f t="shared" si="3"/>
        <v>1614.5775621075825</v>
      </c>
    </row>
    <row r="76" spans="2:11">
      <c r="B76" s="123" t="s">
        <v>52</v>
      </c>
      <c r="C76" s="128">
        <f>SUM(C70:C75)</f>
        <v>8966.8790000000008</v>
      </c>
      <c r="D76" s="128">
        <f>SUM(D70:D75)</f>
        <v>9571.1920000000009</v>
      </c>
      <c r="E76" s="128">
        <f>SUM(E70:E75)</f>
        <v>17046.802629999995</v>
      </c>
      <c r="F76" s="276">
        <f>G76/C76+0.0001</f>
        <v>0.67476505003733822</v>
      </c>
      <c r="G76" s="275">
        <f>SUM(G70:G75)</f>
        <v>6049.6398692137582</v>
      </c>
      <c r="H76" s="276">
        <f t="shared" si="2"/>
        <v>0.43403203826862613</v>
      </c>
      <c r="I76" s="275">
        <f>SUM(I70:I75)</f>
        <v>4154.2039724203687</v>
      </c>
      <c r="J76" s="153">
        <f t="shared" si="4"/>
        <v>0.55042640853161717</v>
      </c>
      <c r="K76" s="128">
        <f>SUM(K70:K75)</f>
        <v>10203.843841634127</v>
      </c>
    </row>
  </sheetData>
  <mergeCells count="5">
    <mergeCell ref="J68:K68"/>
    <mergeCell ref="F3:H3"/>
    <mergeCell ref="C68:D68"/>
    <mergeCell ref="F68:G68"/>
    <mergeCell ref="H68:I68"/>
  </mergeCells>
  <pageMargins left="0.7" right="0.7" top="0.75" bottom="0.75" header="0.3" footer="0.3"/>
  <pageSetup paperSize="9" orientation="portrait" r:id="rId1"/>
  <ignoredErrors>
    <ignoredError sqref="J71:J75" formulaRange="1"/>
    <ignoredError sqref="H76" formula="1"/>
    <ignoredError sqref="J76" formula="1" formulaRange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767607-43F1-46CF-AE52-758A88313730}">
  <dimension ref="A1:H488"/>
  <sheetViews>
    <sheetView showGridLines="0" zoomScale="77" zoomScaleNormal="77" workbookViewId="0">
      <selection activeCell="E33" sqref="E33"/>
    </sheetView>
  </sheetViews>
  <sheetFormatPr baseColWidth="10" defaultColWidth="11.42578125" defaultRowHeight="15"/>
  <cols>
    <col min="1" max="1" width="11.42578125" style="304"/>
    <col min="2" max="2" width="12.7109375" style="304" bestFit="1" customWidth="1"/>
    <col min="3" max="6" width="11.42578125" style="304"/>
    <col min="7" max="7" width="11.85546875" style="304" bestFit="1" customWidth="1"/>
    <col min="8" max="20" width="11.42578125" style="304"/>
    <col min="21" max="21" width="11.42578125" style="304" customWidth="1"/>
    <col min="22" max="27" width="11.42578125" style="304"/>
    <col min="28" max="28" width="11.85546875" style="304" bestFit="1" customWidth="1"/>
    <col min="29" max="16384" width="11.42578125" style="304"/>
  </cols>
  <sheetData>
    <row r="1" spans="1:8" ht="60">
      <c r="B1" s="303" t="s">
        <v>154</v>
      </c>
      <c r="C1" s="303" t="s">
        <v>633</v>
      </c>
      <c r="D1" s="303" t="s">
        <v>634</v>
      </c>
    </row>
    <row r="2" spans="1:8">
      <c r="A2" s="304">
        <v>0</v>
      </c>
      <c r="B2" s="305">
        <f>VLOOKUP(DATE(YEAR(Dat_01!B$2)-1,MONTH(Dat_01!B$2),1)+A2,'[4]grafico diario'!$A:$D,1,)</f>
        <v>43466</v>
      </c>
      <c r="C2" s="306">
        <f>VLOOKUP($B2,[4]IndEolico10!$D$2:$M$945,4)/1000</f>
        <v>77.680013000000002</v>
      </c>
      <c r="D2" s="307">
        <f>VLOOKUP($B2,[4]IndEolico10!$D$2:$M$945,7)/1000</f>
        <v>169.46091973471948</v>
      </c>
      <c r="E2" s="306">
        <f>IF(C2&gt;D2,D2,C2)</f>
        <v>77.680013000000002</v>
      </c>
      <c r="F2" s="209" t="str">
        <f>IF(DAY(B2)=15,IF(MONTH(B2)=1,"E",IF(MONTH(B2)=2,"F",IF(MONTH(B2)=3,"M",IF(MONTH(B2)=4,"A",IF(MONTH(B2)=5,"M",IF(MONTH(B2)=6,"J",IF(MONTH(B2)=7,"J",IF(MONTH(B2)=8,"A",IF(MONTH(B2)=9,"S",IF(MONTH(B2)=10,"O",IF(MONTH(B2)=11,"N",IF(MONTH(B2)=12,"D","")))))))))))),"")</f>
        <v/>
      </c>
      <c r="G2" s="308" t="str">
        <f>IF(DAY($B2)=16,TEXT(D2,"#,0"),"")</f>
        <v/>
      </c>
      <c r="H2" s="309"/>
    </row>
    <row r="3" spans="1:8">
      <c r="A3" s="304">
        <v>1</v>
      </c>
      <c r="B3" s="305">
        <f>VLOOKUP(DATE(YEAR(Dat_01!B$2)-1,MONTH(Dat_01!B$2),1)+A3,'[4]grafico diario'!$A:$D,1,)</f>
        <v>43467</v>
      </c>
      <c r="C3" s="306">
        <f>VLOOKUP($B3,[4]IndEolico10!$D$2:$M$945,4)/1000</f>
        <v>194.50777199999999</v>
      </c>
      <c r="D3" s="307">
        <f>VLOOKUP($B3,[4]IndEolico10!$D$2:$M$945,7)/1000</f>
        <v>169.46091973471948</v>
      </c>
      <c r="E3" s="306">
        <f t="shared" ref="E3:E66" si="0">IF(C3&gt;D3,D3,C3)</f>
        <v>169.46091973471948</v>
      </c>
      <c r="F3" s="209" t="str">
        <f t="shared" ref="F3:F66" si="1">IF(DAY(B3)=15,IF(MONTH(B3)=1,"E",IF(MONTH(B3)=2,"F",IF(MONTH(B3)=3,"M",IF(MONTH(B3)=4,"A",IF(MONTH(B3)=5,"M",IF(MONTH(B3)=6,"J",IF(MONTH(B3)=7,"J",IF(MONTH(B3)=8,"A",IF(MONTH(B3)=9,"S",IF(MONTH(B3)=10,"O",IF(MONTH(B3)=11,"N",IF(MONTH(B3)=12,"D","")))))))))))),"")</f>
        <v/>
      </c>
      <c r="G3" s="308" t="str">
        <f t="shared" ref="G3:G16" si="2">IF(DAY($B3)=16,TEXT(D3,"#,0"),"")</f>
        <v/>
      </c>
      <c r="H3" s="309"/>
    </row>
    <row r="4" spans="1:8">
      <c r="A4" s="304">
        <v>2</v>
      </c>
      <c r="B4" s="305">
        <f>VLOOKUP(DATE(YEAR(Dat_01!B$2)-1,MONTH(Dat_01!B$2),1)+A4,'[4]grafico diario'!$A:$D,1,)</f>
        <v>43468</v>
      </c>
      <c r="C4" s="306">
        <f>VLOOKUP($B4,[4]IndEolico10!$D$2:$M$945,4)/1000</f>
        <v>109.405705</v>
      </c>
      <c r="D4" s="307">
        <f>VLOOKUP($B4,[4]IndEolico10!$D$2:$M$945,7)/1000</f>
        <v>169.46091973471948</v>
      </c>
      <c r="E4" s="306">
        <f t="shared" si="0"/>
        <v>109.405705</v>
      </c>
      <c r="F4" s="209" t="str">
        <f t="shared" si="1"/>
        <v/>
      </c>
      <c r="G4" s="308" t="str">
        <f t="shared" si="2"/>
        <v/>
      </c>
      <c r="H4" s="309"/>
    </row>
    <row r="5" spans="1:8">
      <c r="A5" s="304">
        <v>3</v>
      </c>
      <c r="B5" s="305">
        <f>VLOOKUP(DATE(YEAR(Dat_01!B$2)-1,MONTH(Dat_01!B$2),1)+A5,'[4]grafico diario'!$A:$D,1,)</f>
        <v>43469</v>
      </c>
      <c r="C5" s="306">
        <f>VLOOKUP($B5,[4]IndEolico10!$D$2:$M$945,4)/1000</f>
        <v>79.098774000000006</v>
      </c>
      <c r="D5" s="307">
        <f>VLOOKUP($B5,[4]IndEolico10!$D$2:$M$945,7)/1000</f>
        <v>169.46091973471948</v>
      </c>
      <c r="E5" s="306">
        <f t="shared" si="0"/>
        <v>79.098774000000006</v>
      </c>
      <c r="F5" s="209" t="str">
        <f t="shared" si="1"/>
        <v/>
      </c>
      <c r="G5" s="308" t="str">
        <f t="shared" si="2"/>
        <v/>
      </c>
      <c r="H5" s="309"/>
    </row>
    <row r="6" spans="1:8">
      <c r="A6" s="304">
        <v>4</v>
      </c>
      <c r="B6" s="305">
        <f>VLOOKUP(DATE(YEAR(Dat_01!B$2)-1,MONTH(Dat_01!B$2),1)+A6,'[4]grafico diario'!$A:$D,1,)</f>
        <v>43470</v>
      </c>
      <c r="C6" s="306">
        <f>VLOOKUP($B6,[4]IndEolico10!$D$2:$M$945,4)/1000</f>
        <v>116.07412699999999</v>
      </c>
      <c r="D6" s="307">
        <f>VLOOKUP($B6,[4]IndEolico10!$D$2:$M$945,7)/1000</f>
        <v>169.46091973471948</v>
      </c>
      <c r="E6" s="306">
        <f t="shared" si="0"/>
        <v>116.07412699999999</v>
      </c>
      <c r="F6" s="209" t="str">
        <f t="shared" si="1"/>
        <v/>
      </c>
      <c r="G6" s="308" t="str">
        <f t="shared" si="2"/>
        <v/>
      </c>
      <c r="H6" s="309"/>
    </row>
    <row r="7" spans="1:8">
      <c r="A7" s="304">
        <v>5</v>
      </c>
      <c r="B7" s="305">
        <f>VLOOKUP(DATE(YEAR(Dat_01!B$2)-1,MONTH(Dat_01!B$2),1)+A7,'[4]grafico diario'!$A:$D,1,)</f>
        <v>43471</v>
      </c>
      <c r="C7" s="306">
        <f>VLOOKUP($B7,[4]IndEolico10!$D$2:$M$945,4)/1000</f>
        <v>163.616207</v>
      </c>
      <c r="D7" s="307">
        <f>VLOOKUP($B7,[4]IndEolico10!$D$2:$M$945,7)/1000</f>
        <v>169.46091973471948</v>
      </c>
      <c r="E7" s="306">
        <f t="shared" si="0"/>
        <v>163.616207</v>
      </c>
      <c r="F7" s="209" t="str">
        <f t="shared" si="1"/>
        <v/>
      </c>
      <c r="G7" s="308" t="str">
        <f t="shared" si="2"/>
        <v/>
      </c>
      <c r="H7" s="309"/>
    </row>
    <row r="8" spans="1:8">
      <c r="A8" s="304">
        <v>6</v>
      </c>
      <c r="B8" s="305">
        <f>VLOOKUP(DATE(YEAR(Dat_01!B$2)-1,MONTH(Dat_01!B$2),1)+A8,'[4]grafico diario'!$A:$D,1,)</f>
        <v>43472</v>
      </c>
      <c r="C8" s="306">
        <f>VLOOKUP($B8,[4]IndEolico10!$D$2:$M$945,4)/1000</f>
        <v>161.267573</v>
      </c>
      <c r="D8" s="307">
        <f>VLOOKUP($B8,[4]IndEolico10!$D$2:$M$945,7)/1000</f>
        <v>169.46091973471948</v>
      </c>
      <c r="E8" s="306">
        <f t="shared" si="0"/>
        <v>161.267573</v>
      </c>
      <c r="F8" s="209" t="str">
        <f t="shared" si="1"/>
        <v/>
      </c>
      <c r="G8" s="308" t="str">
        <f t="shared" si="2"/>
        <v/>
      </c>
      <c r="H8" s="309"/>
    </row>
    <row r="9" spans="1:8">
      <c r="A9" s="304">
        <v>7</v>
      </c>
      <c r="B9" s="305">
        <f>VLOOKUP(DATE(YEAR(Dat_01!B$2)-1,MONTH(Dat_01!B$2),1)+A9,'[4]grafico diario'!$A:$D,1,)</f>
        <v>43473</v>
      </c>
      <c r="C9" s="306">
        <f>VLOOKUP($B9,[4]IndEolico10!$D$2:$M$945,4)/1000</f>
        <v>165.30926700000001</v>
      </c>
      <c r="D9" s="307">
        <f>VLOOKUP($B9,[4]IndEolico10!$D$2:$M$945,7)/1000</f>
        <v>169.46091973471948</v>
      </c>
      <c r="E9" s="306">
        <f t="shared" si="0"/>
        <v>165.30926700000001</v>
      </c>
      <c r="F9" s="209" t="str">
        <f t="shared" si="1"/>
        <v/>
      </c>
      <c r="G9" s="308" t="str">
        <f t="shared" si="2"/>
        <v/>
      </c>
      <c r="H9" s="309"/>
    </row>
    <row r="10" spans="1:8">
      <c r="A10" s="304">
        <v>8</v>
      </c>
      <c r="B10" s="305">
        <f>VLOOKUP(DATE(YEAR(Dat_01!B$2)-1,MONTH(Dat_01!B$2),1)+A10,'[4]grafico diario'!$A:$D,1,)</f>
        <v>43474</v>
      </c>
      <c r="C10" s="306">
        <f>VLOOKUP($B10,[4]IndEolico10!$D$2:$M$945,4)/1000</f>
        <v>251.55212800000001</v>
      </c>
      <c r="D10" s="307">
        <f>VLOOKUP($B10,[4]IndEolico10!$D$2:$M$945,7)/1000</f>
        <v>169.46091973471948</v>
      </c>
      <c r="E10" s="306">
        <f t="shared" si="0"/>
        <v>169.46091973471948</v>
      </c>
      <c r="F10" s="209" t="str">
        <f t="shared" si="1"/>
        <v/>
      </c>
      <c r="G10" s="308" t="str">
        <f t="shared" si="2"/>
        <v/>
      </c>
      <c r="H10" s="309"/>
    </row>
    <row r="11" spans="1:8">
      <c r="A11" s="304">
        <v>9</v>
      </c>
      <c r="B11" s="305">
        <f>VLOOKUP(DATE(YEAR(Dat_01!B$2)-1,MONTH(Dat_01!B$2),1)+A11,'[4]grafico diario'!$A:$D,1,)</f>
        <v>43475</v>
      </c>
      <c r="C11" s="306">
        <f>VLOOKUP($B11,[4]IndEolico10!$D$2:$M$945,4)/1000</f>
        <v>258.730165</v>
      </c>
      <c r="D11" s="307">
        <f>VLOOKUP($B11,[4]IndEolico10!$D$2:$M$945,7)/1000</f>
        <v>169.46091973471948</v>
      </c>
      <c r="E11" s="306">
        <f t="shared" si="0"/>
        <v>169.46091973471948</v>
      </c>
      <c r="F11" s="209" t="str">
        <f t="shared" si="1"/>
        <v/>
      </c>
      <c r="G11" s="308" t="str">
        <f t="shared" si="2"/>
        <v/>
      </c>
      <c r="H11" s="309"/>
    </row>
    <row r="12" spans="1:8">
      <c r="A12" s="304">
        <v>10</v>
      </c>
      <c r="B12" s="305">
        <f>VLOOKUP(DATE(YEAR(Dat_01!B$2)-1,MONTH(Dat_01!B$2),1)+A12,'[4]grafico diario'!$A:$D,1,)</f>
        <v>43476</v>
      </c>
      <c r="C12" s="306">
        <f>VLOOKUP($B12,[4]IndEolico10!$D$2:$M$945,4)/1000</f>
        <v>224.09239400000001</v>
      </c>
      <c r="D12" s="307">
        <f>VLOOKUP($B12,[4]IndEolico10!$D$2:$M$945,7)/1000</f>
        <v>169.46091973471948</v>
      </c>
      <c r="E12" s="306">
        <f t="shared" si="0"/>
        <v>169.46091973471948</v>
      </c>
      <c r="F12" s="209" t="str">
        <f t="shared" si="1"/>
        <v/>
      </c>
      <c r="G12" s="308" t="str">
        <f t="shared" si="2"/>
        <v/>
      </c>
      <c r="H12" s="309"/>
    </row>
    <row r="13" spans="1:8">
      <c r="A13" s="304">
        <v>11</v>
      </c>
      <c r="B13" s="305">
        <f>VLOOKUP(DATE(YEAR(Dat_01!B$2)-1,MONTH(Dat_01!B$2),1)+A13,'[4]grafico diario'!$A:$D,1,)</f>
        <v>43477</v>
      </c>
      <c r="C13" s="306">
        <f>VLOOKUP($B13,[4]IndEolico10!$D$2:$M$945,4)/1000</f>
        <v>198.622568</v>
      </c>
      <c r="D13" s="307">
        <f>VLOOKUP($B13,[4]IndEolico10!$D$2:$M$945,7)/1000</f>
        <v>169.46091973471948</v>
      </c>
      <c r="E13" s="306">
        <f t="shared" si="0"/>
        <v>169.46091973471948</v>
      </c>
      <c r="F13" s="209" t="str">
        <f t="shared" si="1"/>
        <v/>
      </c>
      <c r="G13" s="308" t="str">
        <f t="shared" si="2"/>
        <v/>
      </c>
      <c r="H13" s="309"/>
    </row>
    <row r="14" spans="1:8">
      <c r="A14" s="304">
        <v>12</v>
      </c>
      <c r="B14" s="305">
        <f>VLOOKUP(DATE(YEAR(Dat_01!B$2)-1,MONTH(Dat_01!B$2),1)+A14,'[4]grafico diario'!$A:$D,1,)</f>
        <v>43478</v>
      </c>
      <c r="C14" s="306">
        <f>VLOOKUP($B14,[4]IndEolico10!$D$2:$M$945,4)/1000</f>
        <v>187.01580200000001</v>
      </c>
      <c r="D14" s="307">
        <f>VLOOKUP($B14,[4]IndEolico10!$D$2:$M$945,7)/1000</f>
        <v>169.46091973471948</v>
      </c>
      <c r="E14" s="306">
        <f t="shared" si="0"/>
        <v>169.46091973471948</v>
      </c>
      <c r="F14" s="209" t="str">
        <f t="shared" si="1"/>
        <v/>
      </c>
      <c r="G14" s="308" t="str">
        <f t="shared" si="2"/>
        <v/>
      </c>
      <c r="H14" s="309"/>
    </row>
    <row r="15" spans="1:8">
      <c r="A15" s="304">
        <v>13</v>
      </c>
      <c r="B15" s="305">
        <f>VLOOKUP(DATE(YEAR(Dat_01!B$2)-1,MONTH(Dat_01!B$2),1)+A15,'[4]grafico diario'!$A:$D,1,)</f>
        <v>43479</v>
      </c>
      <c r="C15" s="306">
        <f>VLOOKUP($B15,[4]IndEolico10!$D$2:$M$945,4)/1000</f>
        <v>182.60381699999999</v>
      </c>
      <c r="D15" s="307">
        <f>VLOOKUP($B15,[4]IndEolico10!$D$2:$M$945,7)/1000</f>
        <v>169.46091973471948</v>
      </c>
      <c r="E15" s="306">
        <f t="shared" si="0"/>
        <v>169.46091973471948</v>
      </c>
      <c r="F15" s="209" t="str">
        <f t="shared" si="1"/>
        <v/>
      </c>
      <c r="G15" s="308" t="str">
        <f t="shared" si="2"/>
        <v/>
      </c>
      <c r="H15" s="309"/>
    </row>
    <row r="16" spans="1:8">
      <c r="A16" s="304">
        <v>14</v>
      </c>
      <c r="B16" s="305">
        <f>VLOOKUP(DATE(YEAR(Dat_01!B$2)-1,MONTH(Dat_01!B$2),1)+A16,'[4]grafico diario'!$A:$D,1,)</f>
        <v>43480</v>
      </c>
      <c r="C16" s="306">
        <f>VLOOKUP($B16,[4]IndEolico10!$D$2:$M$945,4)/1000</f>
        <v>55.815269000000001</v>
      </c>
      <c r="D16" s="307">
        <f>VLOOKUP($B16,[4]IndEolico10!$D$2:$M$945,7)/1000</f>
        <v>169.46091973471948</v>
      </c>
      <c r="E16" s="306">
        <f t="shared" si="0"/>
        <v>55.815269000000001</v>
      </c>
      <c r="F16" s="209" t="str">
        <f t="shared" si="1"/>
        <v>E</v>
      </c>
      <c r="G16" s="308" t="str">
        <f t="shared" si="2"/>
        <v/>
      </c>
      <c r="H16" s="309"/>
    </row>
    <row r="17" spans="1:8">
      <c r="A17" s="304">
        <v>15</v>
      </c>
      <c r="B17" s="305">
        <f>VLOOKUP(DATE(YEAR(Dat_01!B$2)-1,MONTH(Dat_01!B$2),1)+A17,'[4]grafico diario'!$A:$D,1,)</f>
        <v>43481</v>
      </c>
      <c r="C17" s="306">
        <f>VLOOKUP($B17,[4]IndEolico10!$D$2:$M$945,4)/1000</f>
        <v>66.207560999999998</v>
      </c>
      <c r="D17" s="307">
        <f>VLOOKUP($B17,[4]IndEolico10!$D$2:$M$945,7)/1000</f>
        <v>169.46091973471948</v>
      </c>
      <c r="E17" s="306">
        <f t="shared" si="0"/>
        <v>66.207560999999998</v>
      </c>
      <c r="F17" s="209" t="str">
        <f t="shared" si="1"/>
        <v/>
      </c>
      <c r="G17" s="308">
        <f>IF(DAY($B17)=16,D17,"")</f>
        <v>169.46091973471948</v>
      </c>
      <c r="H17" s="209"/>
    </row>
    <row r="18" spans="1:8">
      <c r="A18" s="304">
        <v>16</v>
      </c>
      <c r="B18" s="305">
        <f>VLOOKUP(DATE(YEAR(Dat_01!B$2)-1,MONTH(Dat_01!B$2),1)+A18,'[4]grafico diario'!$A:$D,1,)</f>
        <v>43482</v>
      </c>
      <c r="C18" s="306">
        <f>VLOOKUP($B18,[4]IndEolico10!$D$2:$M$945,4)/1000</f>
        <v>84.395390000000006</v>
      </c>
      <c r="D18" s="307">
        <f>VLOOKUP($B18,[4]IndEolico10!$D$2:$M$945,7)/1000</f>
        <v>169.46091973471948</v>
      </c>
      <c r="E18" s="306">
        <f t="shared" si="0"/>
        <v>84.395390000000006</v>
      </c>
      <c r="F18" s="209" t="str">
        <f t="shared" si="1"/>
        <v/>
      </c>
      <c r="G18" s="308" t="str">
        <f t="shared" ref="G18:G48" si="3">IF(DAY($B18)=16,TEXT(D18,"#,0"),"")</f>
        <v/>
      </c>
      <c r="H18" s="309"/>
    </row>
    <row r="19" spans="1:8">
      <c r="A19" s="304">
        <v>17</v>
      </c>
      <c r="B19" s="305">
        <f>VLOOKUP(DATE(YEAR(Dat_01!B$2)-1,MONTH(Dat_01!B$2),1)+A19,'[4]grafico diario'!$A:$D,1,)</f>
        <v>43483</v>
      </c>
      <c r="C19" s="306">
        <f>VLOOKUP($B19,[4]IndEolico10!$D$2:$M$945,4)/1000</f>
        <v>76.475119000000007</v>
      </c>
      <c r="D19" s="307">
        <f>VLOOKUP($B19,[4]IndEolico10!$D$2:$M$945,7)/1000</f>
        <v>169.46091973471948</v>
      </c>
      <c r="E19" s="306">
        <f t="shared" si="0"/>
        <v>76.475119000000007</v>
      </c>
      <c r="F19" s="209" t="str">
        <f t="shared" si="1"/>
        <v/>
      </c>
      <c r="G19" s="308" t="str">
        <f t="shared" si="3"/>
        <v/>
      </c>
      <c r="H19" s="309"/>
    </row>
    <row r="20" spans="1:8">
      <c r="A20" s="304">
        <v>18</v>
      </c>
      <c r="B20" s="305">
        <f>VLOOKUP(DATE(YEAR(Dat_01!B$2)-1,MONTH(Dat_01!B$2),1)+A20,'[4]grafico diario'!$A:$D,1,)</f>
        <v>43484</v>
      </c>
      <c r="C20" s="306">
        <f>VLOOKUP($B20,[4]IndEolico10!$D$2:$M$945,4)/1000</f>
        <v>138.53200799999999</v>
      </c>
      <c r="D20" s="307">
        <f>VLOOKUP($B20,[4]IndEolico10!$D$2:$M$945,7)/1000</f>
        <v>169.46091973471948</v>
      </c>
      <c r="E20" s="306">
        <f t="shared" si="0"/>
        <v>138.53200799999999</v>
      </c>
      <c r="F20" s="209" t="str">
        <f t="shared" si="1"/>
        <v/>
      </c>
      <c r="G20" s="308" t="str">
        <f t="shared" si="3"/>
        <v/>
      </c>
      <c r="H20" s="309"/>
    </row>
    <row r="21" spans="1:8">
      <c r="A21" s="304">
        <v>19</v>
      </c>
      <c r="B21" s="305">
        <f>VLOOKUP(DATE(YEAR(Dat_01!B$2)-1,MONTH(Dat_01!B$2),1)+A21,'[4]grafico diario'!$A:$D,1,)</f>
        <v>43485</v>
      </c>
      <c r="C21" s="306">
        <f>VLOOKUP($B21,[4]IndEolico10!$D$2:$M$945,4)/1000</f>
        <v>206.00044399999999</v>
      </c>
      <c r="D21" s="307">
        <f>VLOOKUP($B21,[4]IndEolico10!$D$2:$M$945,7)/1000</f>
        <v>169.46091973471948</v>
      </c>
      <c r="E21" s="306">
        <f t="shared" si="0"/>
        <v>169.46091973471948</v>
      </c>
      <c r="F21" s="209" t="str">
        <f t="shared" si="1"/>
        <v/>
      </c>
      <c r="G21" s="308" t="str">
        <f t="shared" si="3"/>
        <v/>
      </c>
      <c r="H21" s="309"/>
    </row>
    <row r="22" spans="1:8">
      <c r="A22" s="304">
        <v>20</v>
      </c>
      <c r="B22" s="305">
        <f>VLOOKUP(DATE(YEAR(Dat_01!B$2)-1,MONTH(Dat_01!B$2),1)+A22,'[4]grafico diario'!$A:$D,1,)</f>
        <v>43486</v>
      </c>
      <c r="C22" s="306">
        <f>VLOOKUP($B22,[4]IndEolico10!$D$2:$M$945,4)/1000</f>
        <v>163.349244</v>
      </c>
      <c r="D22" s="307">
        <f>VLOOKUP($B22,[4]IndEolico10!$D$2:$M$945,7)/1000</f>
        <v>169.46091973471948</v>
      </c>
      <c r="E22" s="306">
        <f t="shared" si="0"/>
        <v>163.349244</v>
      </c>
      <c r="F22" s="209" t="str">
        <f t="shared" si="1"/>
        <v/>
      </c>
      <c r="G22" s="308" t="str">
        <f t="shared" si="3"/>
        <v/>
      </c>
      <c r="H22" s="309"/>
    </row>
    <row r="23" spans="1:8">
      <c r="A23" s="304">
        <v>21</v>
      </c>
      <c r="B23" s="305">
        <f>VLOOKUP(DATE(YEAR(Dat_01!B$2)-1,MONTH(Dat_01!B$2),1)+A23,'[4]grafico diario'!$A:$D,1,)</f>
        <v>43487</v>
      </c>
      <c r="C23" s="306">
        <f>VLOOKUP($B23,[4]IndEolico10!$D$2:$M$945,4)/1000</f>
        <v>245.140232</v>
      </c>
      <c r="D23" s="307">
        <f>VLOOKUP($B23,[4]IndEolico10!$D$2:$M$945,7)/1000</f>
        <v>169.46091973471948</v>
      </c>
      <c r="E23" s="306">
        <f t="shared" si="0"/>
        <v>169.46091973471948</v>
      </c>
      <c r="F23" s="209" t="str">
        <f t="shared" si="1"/>
        <v/>
      </c>
      <c r="G23" s="308" t="str">
        <f t="shared" si="3"/>
        <v/>
      </c>
      <c r="H23" s="309"/>
    </row>
    <row r="24" spans="1:8">
      <c r="A24" s="304">
        <v>22</v>
      </c>
      <c r="B24" s="305">
        <f>VLOOKUP(DATE(YEAR(Dat_01!B$2)-1,MONTH(Dat_01!B$2),1)+A24,'[4]grafico diario'!$A:$D,1,)</f>
        <v>43488</v>
      </c>
      <c r="C24" s="306">
        <f>VLOOKUP($B24,[4]IndEolico10!$D$2:$M$945,4)/1000</f>
        <v>371.94356199999999</v>
      </c>
      <c r="D24" s="307">
        <f>VLOOKUP($B24,[4]IndEolico10!$D$2:$M$945,7)/1000</f>
        <v>169.46091973471948</v>
      </c>
      <c r="E24" s="306">
        <f t="shared" si="0"/>
        <v>169.46091973471948</v>
      </c>
      <c r="F24" s="209" t="str">
        <f t="shared" si="1"/>
        <v/>
      </c>
      <c r="G24" s="308" t="str">
        <f t="shared" si="3"/>
        <v/>
      </c>
      <c r="H24" s="309"/>
    </row>
    <row r="25" spans="1:8">
      <c r="A25" s="304">
        <v>23</v>
      </c>
      <c r="B25" s="305">
        <f>VLOOKUP(DATE(YEAR(Dat_01!B$2)-1,MONTH(Dat_01!B$2),1)+A25,'[4]grafico diario'!$A:$D,1,)</f>
        <v>43489</v>
      </c>
      <c r="C25" s="306">
        <f>VLOOKUP($B25,[4]IndEolico10!$D$2:$M$945,4)/1000</f>
        <v>295.16917999999998</v>
      </c>
      <c r="D25" s="307">
        <f>VLOOKUP($B25,[4]IndEolico10!$D$2:$M$945,7)/1000</f>
        <v>169.46091973471948</v>
      </c>
      <c r="E25" s="306">
        <f t="shared" si="0"/>
        <v>169.46091973471948</v>
      </c>
      <c r="F25" s="209" t="str">
        <f t="shared" si="1"/>
        <v/>
      </c>
      <c r="G25" s="308" t="str">
        <f t="shared" si="3"/>
        <v/>
      </c>
      <c r="H25" s="309"/>
    </row>
    <row r="26" spans="1:8">
      <c r="A26" s="304">
        <v>24</v>
      </c>
      <c r="B26" s="305">
        <f>VLOOKUP(DATE(YEAR(Dat_01!B$2)-1,MONTH(Dat_01!B$2),1)+A26,'[4]grafico diario'!$A:$D,1,)</f>
        <v>43490</v>
      </c>
      <c r="C26" s="306">
        <f>VLOOKUP($B26,[4]IndEolico10!$D$2:$M$945,4)/1000</f>
        <v>240.708348</v>
      </c>
      <c r="D26" s="307">
        <f>VLOOKUP($B26,[4]IndEolico10!$D$2:$M$945,7)/1000</f>
        <v>169.46091973471948</v>
      </c>
      <c r="E26" s="306">
        <f t="shared" si="0"/>
        <v>169.46091973471948</v>
      </c>
      <c r="F26" s="209" t="str">
        <f t="shared" si="1"/>
        <v/>
      </c>
      <c r="G26" s="308" t="str">
        <f t="shared" si="3"/>
        <v/>
      </c>
      <c r="H26" s="309"/>
    </row>
    <row r="27" spans="1:8">
      <c r="A27" s="304">
        <v>25</v>
      </c>
      <c r="B27" s="305">
        <f>VLOOKUP(DATE(YEAR(Dat_01!B$2)-1,MONTH(Dat_01!B$2),1)+A27,'[4]grafico diario'!$A:$D,1,)</f>
        <v>43491</v>
      </c>
      <c r="C27" s="306">
        <f>VLOOKUP($B27,[4]IndEolico10!$D$2:$M$945,4)/1000</f>
        <v>117.017455</v>
      </c>
      <c r="D27" s="307">
        <f>VLOOKUP($B27,[4]IndEolico10!$D$2:$M$945,7)/1000</f>
        <v>169.46091973471948</v>
      </c>
      <c r="E27" s="306">
        <f t="shared" si="0"/>
        <v>117.017455</v>
      </c>
      <c r="F27" s="209" t="str">
        <f t="shared" si="1"/>
        <v/>
      </c>
      <c r="G27" s="308" t="str">
        <f t="shared" si="3"/>
        <v/>
      </c>
      <c r="H27" s="309"/>
    </row>
    <row r="28" spans="1:8">
      <c r="A28" s="304">
        <v>26</v>
      </c>
      <c r="B28" s="305">
        <f>VLOOKUP(DATE(YEAR(Dat_01!B$2)-1,MONTH(Dat_01!B$2),1)+A28,'[4]grafico diario'!$A:$D,1,)</f>
        <v>43492</v>
      </c>
      <c r="C28" s="306">
        <f>VLOOKUP($B28,[4]IndEolico10!$D$2:$M$945,4)/1000</f>
        <v>292.07958399999995</v>
      </c>
      <c r="D28" s="307">
        <f>VLOOKUP($B28,[4]IndEolico10!$D$2:$M$945,7)/1000</f>
        <v>169.46091973471948</v>
      </c>
      <c r="E28" s="306">
        <f t="shared" si="0"/>
        <v>169.46091973471948</v>
      </c>
      <c r="F28" s="209" t="str">
        <f t="shared" si="1"/>
        <v/>
      </c>
      <c r="G28" s="308" t="str">
        <f t="shared" si="3"/>
        <v/>
      </c>
      <c r="H28" s="309"/>
    </row>
    <row r="29" spans="1:8">
      <c r="A29" s="304">
        <v>27</v>
      </c>
      <c r="B29" s="305">
        <f>VLOOKUP(DATE(YEAR(Dat_01!B$2)-1,MONTH(Dat_01!B$2),1)+A29,'[4]grafico diario'!$A:$D,1,)</f>
        <v>43493</v>
      </c>
      <c r="C29" s="306">
        <f>VLOOKUP($B29,[4]IndEolico10!$D$2:$M$945,4)/1000</f>
        <v>310.248223</v>
      </c>
      <c r="D29" s="307">
        <f>VLOOKUP($B29,[4]IndEolico10!$D$2:$M$945,7)/1000</f>
        <v>169.46091973471948</v>
      </c>
      <c r="E29" s="306">
        <f t="shared" si="0"/>
        <v>169.46091973471948</v>
      </c>
      <c r="F29" s="209" t="str">
        <f t="shared" si="1"/>
        <v/>
      </c>
      <c r="G29" s="308" t="str">
        <f t="shared" si="3"/>
        <v/>
      </c>
      <c r="H29" s="309"/>
    </row>
    <row r="30" spans="1:8">
      <c r="A30" s="304">
        <v>28</v>
      </c>
      <c r="B30" s="305">
        <f>VLOOKUP(DATE(YEAR(Dat_01!B$2)-1,MONTH(Dat_01!B$2),1)+A30,'[4]grafico diario'!$A:$D,1,)</f>
        <v>43494</v>
      </c>
      <c r="C30" s="306">
        <f>VLOOKUP($B30,[4]IndEolico10!$D$2:$M$945,4)/1000</f>
        <v>300.63734000000005</v>
      </c>
      <c r="D30" s="307">
        <f>VLOOKUP($B30,[4]IndEolico10!$D$2:$M$945,7)/1000</f>
        <v>169.46091973471948</v>
      </c>
      <c r="E30" s="306">
        <f t="shared" si="0"/>
        <v>169.46091973471948</v>
      </c>
      <c r="F30" s="209" t="str">
        <f t="shared" si="1"/>
        <v/>
      </c>
      <c r="G30" s="308" t="str">
        <f t="shared" si="3"/>
        <v/>
      </c>
      <c r="H30" s="309"/>
    </row>
    <row r="31" spans="1:8">
      <c r="A31" s="304">
        <v>29</v>
      </c>
      <c r="B31" s="305">
        <f>VLOOKUP(DATE(YEAR(Dat_01!B$2)-1,MONTH(Dat_01!B$2),1)+A31,'[4]grafico diario'!$A:$D,1,)</f>
        <v>43495</v>
      </c>
      <c r="C31" s="306">
        <f>VLOOKUP($B31,[4]IndEolico10!$D$2:$M$945,4)/1000</f>
        <v>273.77366499999999</v>
      </c>
      <c r="D31" s="307">
        <f>VLOOKUP($B31,[4]IndEolico10!$D$2:$M$945,7)/1000</f>
        <v>169.46091973471948</v>
      </c>
      <c r="E31" s="306">
        <f t="shared" si="0"/>
        <v>169.46091973471948</v>
      </c>
      <c r="F31" s="209" t="str">
        <f t="shared" si="1"/>
        <v/>
      </c>
      <c r="G31" s="308" t="str">
        <f t="shared" si="3"/>
        <v/>
      </c>
      <c r="H31" s="309"/>
    </row>
    <row r="32" spans="1:8">
      <c r="A32" s="304">
        <v>30</v>
      </c>
      <c r="B32" s="305">
        <f>VLOOKUP(DATE(YEAR(Dat_01!B$2)-1,MONTH(Dat_01!B$2),1)+A32,'[4]grafico diario'!$A:$D,1,)</f>
        <v>43496</v>
      </c>
      <c r="C32" s="306">
        <f>VLOOKUP($B32,[4]IndEolico10!$D$2:$M$945,4)/1000</f>
        <v>363.74742599999996</v>
      </c>
      <c r="D32" s="307">
        <f>VLOOKUP($B32,[4]IndEolico10!$D$2:$M$945,7)/1000</f>
        <v>169.46091973471948</v>
      </c>
      <c r="E32" s="306">
        <f t="shared" si="0"/>
        <v>169.46091973471948</v>
      </c>
      <c r="F32" s="209" t="str">
        <f t="shared" si="1"/>
        <v/>
      </c>
      <c r="G32" s="308" t="str">
        <f t="shared" si="3"/>
        <v/>
      </c>
      <c r="H32" s="309"/>
    </row>
    <row r="33" spans="1:8">
      <c r="A33" s="304">
        <v>31</v>
      </c>
      <c r="B33" s="305">
        <f>VLOOKUP(DATE(YEAR(Dat_01!B$2)-1,MONTH(Dat_01!B$2),1)+A33,'[4]grafico diario'!$A:$D,1,)</f>
        <v>43497</v>
      </c>
      <c r="C33" s="306">
        <f>VLOOKUP($B33,[4]IndEolico10!$D$2:$M$945,4)/1000</f>
        <v>351.97802799999999</v>
      </c>
      <c r="D33" s="307">
        <f>VLOOKUP($B33,[4]IndEolico10!$D$2:$M$945,7)/1000</f>
        <v>189.9630677206905</v>
      </c>
      <c r="E33" s="306">
        <f t="shared" si="0"/>
        <v>189.9630677206905</v>
      </c>
      <c r="F33" s="209" t="str">
        <f t="shared" si="1"/>
        <v/>
      </c>
      <c r="G33" s="308" t="str">
        <f t="shared" si="3"/>
        <v/>
      </c>
      <c r="H33" s="309"/>
    </row>
    <row r="34" spans="1:8">
      <c r="A34" s="304">
        <v>32</v>
      </c>
      <c r="B34" s="305">
        <f>VLOOKUP(DATE(YEAR(Dat_01!B$2)-1,MONTH(Dat_01!B$2),1)+A34,'[4]grafico diario'!$A:$D,1,)</f>
        <v>43498</v>
      </c>
      <c r="C34" s="306">
        <f>VLOOKUP($B34,[4]IndEolico10!$D$2:$M$945,4)/1000</f>
        <v>306.24539799999997</v>
      </c>
      <c r="D34" s="307">
        <f>VLOOKUP($B34,[4]IndEolico10!$D$2:$M$945,7)/1000</f>
        <v>189.9630677206905</v>
      </c>
      <c r="E34" s="306">
        <f t="shared" si="0"/>
        <v>189.9630677206905</v>
      </c>
      <c r="F34" s="209" t="str">
        <f t="shared" si="1"/>
        <v/>
      </c>
      <c r="G34" s="308" t="str">
        <f t="shared" si="3"/>
        <v/>
      </c>
      <c r="H34" s="309"/>
    </row>
    <row r="35" spans="1:8">
      <c r="A35" s="304">
        <v>33</v>
      </c>
      <c r="B35" s="305">
        <f>VLOOKUP(DATE(YEAR(Dat_01!B$2)-1,MONTH(Dat_01!B$2),1)+A35,'[4]grafico diario'!$A:$D,1,)</f>
        <v>43499</v>
      </c>
      <c r="C35" s="306">
        <f>VLOOKUP($B35,[4]IndEolico10!$D$2:$M$945,4)/1000</f>
        <v>219.27962400000001</v>
      </c>
      <c r="D35" s="307">
        <f>VLOOKUP($B35,[4]IndEolico10!$D$2:$M$945,7)/1000</f>
        <v>189.9630677206905</v>
      </c>
      <c r="E35" s="306">
        <f t="shared" si="0"/>
        <v>189.9630677206905</v>
      </c>
      <c r="F35" s="209" t="str">
        <f t="shared" si="1"/>
        <v/>
      </c>
      <c r="G35" s="308" t="str">
        <f t="shared" si="3"/>
        <v/>
      </c>
      <c r="H35" s="309"/>
    </row>
    <row r="36" spans="1:8">
      <c r="A36" s="304">
        <v>34</v>
      </c>
      <c r="B36" s="305">
        <f>VLOOKUP(DATE(YEAR(Dat_01!B$2)-1,MONTH(Dat_01!B$2),1)+A36,'[4]grafico diario'!$A:$D,1,)</f>
        <v>43500</v>
      </c>
      <c r="C36" s="306">
        <f>VLOOKUP($B36,[4]IndEolico10!$D$2:$M$945,4)/1000</f>
        <v>153.21474499999999</v>
      </c>
      <c r="D36" s="307">
        <f>VLOOKUP($B36,[4]IndEolico10!$D$2:$M$945,7)/1000</f>
        <v>189.9630677206905</v>
      </c>
      <c r="E36" s="306">
        <f t="shared" si="0"/>
        <v>153.21474499999999</v>
      </c>
      <c r="F36" s="209" t="str">
        <f t="shared" si="1"/>
        <v/>
      </c>
      <c r="G36" s="308" t="str">
        <f t="shared" si="3"/>
        <v/>
      </c>
      <c r="H36" s="309"/>
    </row>
    <row r="37" spans="1:8">
      <c r="A37" s="304">
        <v>35</v>
      </c>
      <c r="B37" s="305">
        <f>VLOOKUP(DATE(YEAR(Dat_01!B$2)-1,MONTH(Dat_01!B$2),1)+A37,'[4]grafico diario'!$A:$D,1,)</f>
        <v>43501</v>
      </c>
      <c r="C37" s="306">
        <f>VLOOKUP($B37,[4]IndEolico10!$D$2:$M$945,4)/1000</f>
        <v>95.943907999999993</v>
      </c>
      <c r="D37" s="307">
        <f>VLOOKUP($B37,[4]IndEolico10!$D$2:$M$945,7)/1000</f>
        <v>189.9630677206905</v>
      </c>
      <c r="E37" s="306">
        <f t="shared" si="0"/>
        <v>95.943907999999993</v>
      </c>
      <c r="F37" s="209" t="str">
        <f t="shared" si="1"/>
        <v/>
      </c>
      <c r="G37" s="308" t="str">
        <f t="shared" si="3"/>
        <v/>
      </c>
      <c r="H37" s="309"/>
    </row>
    <row r="38" spans="1:8">
      <c r="A38" s="304">
        <v>36</v>
      </c>
      <c r="B38" s="305">
        <f>VLOOKUP(DATE(YEAR(Dat_01!B$2)-1,MONTH(Dat_01!B$2),1)+A38,'[4]grafico diario'!$A:$D,1,)</f>
        <v>43502</v>
      </c>
      <c r="C38" s="306">
        <f>VLOOKUP($B38,[4]IndEolico10!$D$2:$M$945,4)/1000</f>
        <v>71.793159000000003</v>
      </c>
      <c r="D38" s="307">
        <f>VLOOKUP($B38,[4]IndEolico10!$D$2:$M$945,7)/1000</f>
        <v>189.9630677206905</v>
      </c>
      <c r="E38" s="306">
        <f t="shared" si="0"/>
        <v>71.793159000000003</v>
      </c>
      <c r="F38" s="209" t="str">
        <f t="shared" si="1"/>
        <v/>
      </c>
      <c r="G38" s="308" t="str">
        <f t="shared" si="3"/>
        <v/>
      </c>
      <c r="H38" s="309"/>
    </row>
    <row r="39" spans="1:8">
      <c r="A39" s="304">
        <v>37</v>
      </c>
      <c r="B39" s="305">
        <f>VLOOKUP(DATE(YEAR(Dat_01!B$2)-1,MONTH(Dat_01!B$2),1)+A39,'[4]grafico diario'!$A:$D,1,)</f>
        <v>43503</v>
      </c>
      <c r="C39" s="306">
        <f>VLOOKUP($B39,[4]IndEolico10!$D$2:$M$945,4)/1000</f>
        <v>88.315357999999989</v>
      </c>
      <c r="D39" s="307">
        <f>VLOOKUP($B39,[4]IndEolico10!$D$2:$M$945,7)/1000</f>
        <v>189.9630677206905</v>
      </c>
      <c r="E39" s="306">
        <f t="shared" si="0"/>
        <v>88.315357999999989</v>
      </c>
      <c r="F39" s="209" t="str">
        <f t="shared" si="1"/>
        <v/>
      </c>
      <c r="G39" s="308" t="str">
        <f t="shared" si="3"/>
        <v/>
      </c>
      <c r="H39" s="309"/>
    </row>
    <row r="40" spans="1:8">
      <c r="A40" s="304">
        <v>38</v>
      </c>
      <c r="B40" s="305">
        <f>VLOOKUP(DATE(YEAR(Dat_01!B$2)-1,MONTH(Dat_01!B$2),1)+A40,'[4]grafico diario'!$A:$D,1,)</f>
        <v>43504</v>
      </c>
      <c r="C40" s="306">
        <f>VLOOKUP($B40,[4]IndEolico10!$D$2:$M$945,4)/1000</f>
        <v>129.2955</v>
      </c>
      <c r="D40" s="307">
        <f>VLOOKUP($B40,[4]IndEolico10!$D$2:$M$945,7)/1000</f>
        <v>189.9630677206905</v>
      </c>
      <c r="E40" s="306">
        <f t="shared" si="0"/>
        <v>129.2955</v>
      </c>
      <c r="F40" s="209" t="str">
        <f t="shared" si="1"/>
        <v/>
      </c>
      <c r="G40" s="308" t="str">
        <f t="shared" si="3"/>
        <v/>
      </c>
      <c r="H40" s="309"/>
    </row>
    <row r="41" spans="1:8">
      <c r="A41" s="304">
        <v>39</v>
      </c>
      <c r="B41" s="305">
        <f>VLOOKUP(DATE(YEAR(Dat_01!B$2)-1,MONTH(Dat_01!B$2),1)+A41,'[4]grafico diario'!$A:$D,1,)</f>
        <v>43505</v>
      </c>
      <c r="C41" s="306">
        <f>VLOOKUP($B41,[4]IndEolico10!$D$2:$M$945,4)/1000</f>
        <v>158.05279300000001</v>
      </c>
      <c r="D41" s="307">
        <f>VLOOKUP($B41,[4]IndEolico10!$D$2:$M$945,7)/1000</f>
        <v>189.9630677206905</v>
      </c>
      <c r="E41" s="306">
        <f t="shared" si="0"/>
        <v>158.05279300000001</v>
      </c>
      <c r="F41" s="209" t="str">
        <f t="shared" si="1"/>
        <v/>
      </c>
      <c r="G41" s="308" t="str">
        <f t="shared" si="3"/>
        <v/>
      </c>
      <c r="H41" s="309"/>
    </row>
    <row r="42" spans="1:8">
      <c r="A42" s="304">
        <v>40</v>
      </c>
      <c r="B42" s="305">
        <f>VLOOKUP(DATE(YEAR(Dat_01!B$2)-1,MONTH(Dat_01!B$2),1)+A42,'[4]grafico diario'!$A:$D,1,)</f>
        <v>43506</v>
      </c>
      <c r="C42" s="306">
        <f>VLOOKUP($B42,[4]IndEolico10!$D$2:$M$945,4)/1000</f>
        <v>257.70072399999998</v>
      </c>
      <c r="D42" s="307">
        <f>VLOOKUP($B42,[4]IndEolico10!$D$2:$M$945,7)/1000</f>
        <v>189.9630677206905</v>
      </c>
      <c r="E42" s="306">
        <f t="shared" si="0"/>
        <v>189.9630677206905</v>
      </c>
      <c r="F42" s="209" t="str">
        <f t="shared" si="1"/>
        <v/>
      </c>
      <c r="G42" s="308" t="str">
        <f t="shared" si="3"/>
        <v/>
      </c>
      <c r="H42" s="309"/>
    </row>
    <row r="43" spans="1:8">
      <c r="A43" s="304">
        <v>41</v>
      </c>
      <c r="B43" s="305">
        <f>VLOOKUP(DATE(YEAR(Dat_01!B$2)-1,MONTH(Dat_01!B$2),1)+A43,'[4]grafico diario'!$A:$D,1,)</f>
        <v>43507</v>
      </c>
      <c r="C43" s="306">
        <f>VLOOKUP($B43,[4]IndEolico10!$D$2:$M$945,4)/1000</f>
        <v>142.11988600000001</v>
      </c>
      <c r="D43" s="307">
        <f>VLOOKUP($B43,[4]IndEolico10!$D$2:$M$945,7)/1000</f>
        <v>189.9630677206905</v>
      </c>
      <c r="E43" s="306">
        <f t="shared" si="0"/>
        <v>142.11988600000001</v>
      </c>
      <c r="F43" s="209" t="str">
        <f t="shared" si="1"/>
        <v/>
      </c>
      <c r="G43" s="308" t="str">
        <f t="shared" si="3"/>
        <v/>
      </c>
      <c r="H43" s="309"/>
    </row>
    <row r="44" spans="1:8">
      <c r="A44" s="304">
        <v>42</v>
      </c>
      <c r="B44" s="305">
        <f>VLOOKUP(DATE(YEAR(Dat_01!B$2)-1,MONTH(Dat_01!B$2),1)+A44,'[4]grafico diario'!$A:$D,1,)</f>
        <v>43508</v>
      </c>
      <c r="C44" s="306">
        <f>VLOOKUP($B44,[4]IndEolico10!$D$2:$M$945,4)/1000</f>
        <v>72.755531000000005</v>
      </c>
      <c r="D44" s="307">
        <f>VLOOKUP($B44,[4]IndEolico10!$D$2:$M$945,7)/1000</f>
        <v>189.9630677206905</v>
      </c>
      <c r="E44" s="306">
        <f t="shared" si="0"/>
        <v>72.755531000000005</v>
      </c>
      <c r="F44" s="209" t="str">
        <f t="shared" si="1"/>
        <v/>
      </c>
      <c r="G44" s="308" t="str">
        <f t="shared" si="3"/>
        <v/>
      </c>
      <c r="H44" s="309"/>
    </row>
    <row r="45" spans="1:8">
      <c r="A45" s="304">
        <v>43</v>
      </c>
      <c r="B45" s="305">
        <f>VLOOKUP(DATE(YEAR(Dat_01!B$2)-1,MONTH(Dat_01!B$2),1)+A45,'[4]grafico diario'!$A:$D,1,)</f>
        <v>43509</v>
      </c>
      <c r="C45" s="306">
        <f>VLOOKUP($B45,[4]IndEolico10!$D$2:$M$945,4)/1000</f>
        <v>72.307297000000005</v>
      </c>
      <c r="D45" s="307">
        <f>VLOOKUP($B45,[4]IndEolico10!$D$2:$M$945,7)/1000</f>
        <v>189.9630677206905</v>
      </c>
      <c r="E45" s="306">
        <f t="shared" si="0"/>
        <v>72.307297000000005</v>
      </c>
      <c r="F45" s="209" t="str">
        <f t="shared" si="1"/>
        <v/>
      </c>
      <c r="G45" s="308" t="str">
        <f t="shared" si="3"/>
        <v/>
      </c>
      <c r="H45" s="309"/>
    </row>
    <row r="46" spans="1:8">
      <c r="A46" s="304">
        <v>44</v>
      </c>
      <c r="B46" s="305">
        <f>VLOOKUP(DATE(YEAR(Dat_01!B$2)-1,MONTH(Dat_01!B$2),1)+A46,'[4]grafico diario'!$A:$D,1,)</f>
        <v>43510</v>
      </c>
      <c r="C46" s="306">
        <f>VLOOKUP($B46,[4]IndEolico10!$D$2:$M$945,4)/1000</f>
        <v>151.888339</v>
      </c>
      <c r="D46" s="307">
        <f>VLOOKUP($B46,[4]IndEolico10!$D$2:$M$945,7)/1000</f>
        <v>189.9630677206905</v>
      </c>
      <c r="E46" s="306">
        <f t="shared" si="0"/>
        <v>151.888339</v>
      </c>
      <c r="F46" s="209" t="str">
        <f t="shared" si="1"/>
        <v/>
      </c>
      <c r="G46" s="308" t="str">
        <f t="shared" si="3"/>
        <v/>
      </c>
      <c r="H46" s="309"/>
    </row>
    <row r="47" spans="1:8">
      <c r="A47" s="304">
        <v>45</v>
      </c>
      <c r="B47" s="305">
        <f>VLOOKUP(DATE(YEAR(Dat_01!B$2)-1,MONTH(Dat_01!B$2),1)+A47,'[4]grafico diario'!$A:$D,1,)</f>
        <v>43511</v>
      </c>
      <c r="C47" s="306">
        <f>VLOOKUP($B47,[4]IndEolico10!$D$2:$M$945,4)/1000</f>
        <v>92.412764999999993</v>
      </c>
      <c r="D47" s="307">
        <f>VLOOKUP($B47,[4]IndEolico10!$D$2:$M$945,7)/1000</f>
        <v>189.9630677206905</v>
      </c>
      <c r="E47" s="306">
        <f t="shared" si="0"/>
        <v>92.412764999999993</v>
      </c>
      <c r="F47" s="209" t="str">
        <f t="shared" si="1"/>
        <v>F</v>
      </c>
      <c r="G47" s="308" t="str">
        <f t="shared" ref="G47" si="4">IF(DAY($B47)=16,D47,"")</f>
        <v/>
      </c>
      <c r="H47" s="309"/>
    </row>
    <row r="48" spans="1:8">
      <c r="A48" s="304">
        <v>46</v>
      </c>
      <c r="B48" s="305">
        <f>VLOOKUP(DATE(YEAR(Dat_01!B$2)-1,MONTH(Dat_01!B$2),1)+A48,'[4]grafico diario'!$A:$D,1,)</f>
        <v>43512</v>
      </c>
      <c r="C48" s="306">
        <f>VLOOKUP($B48,[4]IndEolico10!$D$2:$M$945,4)/1000</f>
        <v>149.914005</v>
      </c>
      <c r="D48" s="307">
        <f>VLOOKUP($B48,[4]IndEolico10!$D$2:$M$945,7)/1000</f>
        <v>189.9630677206905</v>
      </c>
      <c r="E48" s="306">
        <f t="shared" si="0"/>
        <v>149.914005</v>
      </c>
      <c r="F48" s="209" t="str">
        <f t="shared" si="1"/>
        <v/>
      </c>
      <c r="G48" s="308" t="str">
        <f t="shared" si="3"/>
        <v>190,0</v>
      </c>
      <c r="H48" s="309"/>
    </row>
    <row r="49" spans="1:8">
      <c r="A49" s="304">
        <v>47</v>
      </c>
      <c r="B49" s="305">
        <f>VLOOKUP(DATE(YEAR(Dat_01!B$2)-1,MONTH(Dat_01!B$2),1)+A49,'[4]grafico diario'!$A:$D,1,)</f>
        <v>43513</v>
      </c>
      <c r="C49" s="306">
        <f>VLOOKUP($B49,[4]IndEolico10!$D$2:$M$945,4)/1000</f>
        <v>171.96576300000001</v>
      </c>
      <c r="D49" s="307">
        <f>VLOOKUP($B49,[4]IndEolico10!$D$2:$M$945,7)/1000</f>
        <v>189.9630677206905</v>
      </c>
      <c r="E49" s="306">
        <f t="shared" si="0"/>
        <v>171.96576300000001</v>
      </c>
      <c r="F49" s="209" t="str">
        <f t="shared" si="1"/>
        <v/>
      </c>
      <c r="G49" s="308" t="str">
        <f t="shared" ref="G49:G112" si="5">IF(DAY($B49)=16,D49,"")</f>
        <v/>
      </c>
      <c r="H49" s="309"/>
    </row>
    <row r="50" spans="1:8">
      <c r="A50" s="304">
        <v>48</v>
      </c>
      <c r="B50" s="305">
        <f>VLOOKUP(DATE(YEAR(Dat_01!B$2)-1,MONTH(Dat_01!B$2),1)+A50,'[4]grafico diario'!$A:$D,1,)</f>
        <v>43514</v>
      </c>
      <c r="C50" s="306">
        <f>VLOOKUP($B50,[4]IndEolico10!$D$2:$M$945,4)/1000</f>
        <v>115.939904</v>
      </c>
      <c r="D50" s="307">
        <f>VLOOKUP($B50,[4]IndEolico10!$D$2:$M$945,7)/1000</f>
        <v>189.9630677206905</v>
      </c>
      <c r="E50" s="306">
        <f t="shared" si="0"/>
        <v>115.939904</v>
      </c>
      <c r="F50" s="209" t="str">
        <f t="shared" si="1"/>
        <v/>
      </c>
      <c r="G50" s="308" t="str">
        <f t="shared" si="5"/>
        <v/>
      </c>
      <c r="H50" s="309"/>
    </row>
    <row r="51" spans="1:8">
      <c r="A51" s="304">
        <v>49</v>
      </c>
      <c r="B51" s="305">
        <f>VLOOKUP(DATE(YEAR(Dat_01!B$2)-1,MONTH(Dat_01!B$2),1)+A51,'[4]grafico diario'!$A:$D,1,)</f>
        <v>43515</v>
      </c>
      <c r="C51" s="306">
        <f>VLOOKUP($B51,[4]IndEolico10!$D$2:$M$945,4)/1000</f>
        <v>28.313950999999999</v>
      </c>
      <c r="D51" s="307">
        <f>VLOOKUP($B51,[4]IndEolico10!$D$2:$M$945,7)/1000</f>
        <v>189.9630677206905</v>
      </c>
      <c r="E51" s="306">
        <f t="shared" si="0"/>
        <v>28.313950999999999</v>
      </c>
      <c r="F51" s="209" t="str">
        <f t="shared" si="1"/>
        <v/>
      </c>
      <c r="G51" s="308" t="str">
        <f t="shared" si="5"/>
        <v/>
      </c>
      <c r="H51" s="309"/>
    </row>
    <row r="52" spans="1:8">
      <c r="A52" s="304">
        <v>50</v>
      </c>
      <c r="B52" s="305">
        <f>VLOOKUP(DATE(YEAR(Dat_01!B$2)-1,MONTH(Dat_01!B$2),1)+A52,'[4]grafico diario'!$A:$D,1,)</f>
        <v>43516</v>
      </c>
      <c r="C52" s="306">
        <f>VLOOKUP($B52,[4]IndEolico10!$D$2:$M$945,4)/1000</f>
        <v>64.375495000000001</v>
      </c>
      <c r="D52" s="307">
        <f>VLOOKUP($B52,[4]IndEolico10!$D$2:$M$945,7)/1000</f>
        <v>189.9630677206905</v>
      </c>
      <c r="E52" s="306">
        <f t="shared" si="0"/>
        <v>64.375495000000001</v>
      </c>
      <c r="F52" s="209" t="str">
        <f t="shared" si="1"/>
        <v/>
      </c>
      <c r="G52" s="308" t="str">
        <f t="shared" si="5"/>
        <v/>
      </c>
      <c r="H52" s="309"/>
    </row>
    <row r="53" spans="1:8">
      <c r="A53" s="304">
        <v>51</v>
      </c>
      <c r="B53" s="305">
        <f>VLOOKUP(DATE(YEAR(Dat_01!B$2)-1,MONTH(Dat_01!B$2),1)+A53,'[4]grafico diario'!$A:$D,1,)</f>
        <v>43517</v>
      </c>
      <c r="C53" s="306">
        <f>VLOOKUP($B53,[4]IndEolico10!$D$2:$M$945,4)/1000</f>
        <v>105.402382</v>
      </c>
      <c r="D53" s="307">
        <f>VLOOKUP($B53,[4]IndEolico10!$D$2:$M$945,7)/1000</f>
        <v>189.9630677206905</v>
      </c>
      <c r="E53" s="306">
        <f t="shared" si="0"/>
        <v>105.402382</v>
      </c>
      <c r="F53" s="209" t="str">
        <f t="shared" si="1"/>
        <v/>
      </c>
      <c r="G53" s="308" t="str">
        <f t="shared" si="5"/>
        <v/>
      </c>
      <c r="H53" s="309"/>
    </row>
    <row r="54" spans="1:8">
      <c r="A54" s="304">
        <v>52</v>
      </c>
      <c r="B54" s="305">
        <f>VLOOKUP(DATE(YEAR(Dat_01!B$2)-1,MONTH(Dat_01!B$2),1)+A54,'[4]grafico diario'!$A:$D,1,)</f>
        <v>43518</v>
      </c>
      <c r="C54" s="306">
        <f>VLOOKUP($B54,[4]IndEolico10!$D$2:$M$945,4)/1000</f>
        <v>94.706523000000004</v>
      </c>
      <c r="D54" s="307">
        <f>VLOOKUP($B54,[4]IndEolico10!$D$2:$M$945,7)/1000</f>
        <v>189.9630677206905</v>
      </c>
      <c r="E54" s="306">
        <f t="shared" si="0"/>
        <v>94.706523000000004</v>
      </c>
      <c r="F54" s="209" t="str">
        <f t="shared" si="1"/>
        <v/>
      </c>
      <c r="G54" s="308" t="str">
        <f t="shared" si="5"/>
        <v/>
      </c>
      <c r="H54" s="309"/>
    </row>
    <row r="55" spans="1:8">
      <c r="A55" s="304">
        <v>53</v>
      </c>
      <c r="B55" s="305">
        <f>VLOOKUP(DATE(YEAR(Dat_01!B$2)-1,MONTH(Dat_01!B$2),1)+A55,'[4]grafico diario'!$A:$D,1,)</f>
        <v>43519</v>
      </c>
      <c r="C55" s="306">
        <f>VLOOKUP($B55,[4]IndEolico10!$D$2:$M$945,4)/1000</f>
        <v>120.023853</v>
      </c>
      <c r="D55" s="307">
        <f>VLOOKUP($B55,[4]IndEolico10!$D$2:$M$945,7)/1000</f>
        <v>189.9630677206905</v>
      </c>
      <c r="E55" s="306">
        <f t="shared" si="0"/>
        <v>120.023853</v>
      </c>
      <c r="F55" s="209" t="str">
        <f t="shared" si="1"/>
        <v/>
      </c>
      <c r="G55" s="308" t="str">
        <f t="shared" si="5"/>
        <v/>
      </c>
      <c r="H55" s="309"/>
    </row>
    <row r="56" spans="1:8">
      <c r="A56" s="304">
        <v>54</v>
      </c>
      <c r="B56" s="305">
        <f>VLOOKUP(DATE(YEAR(Dat_01!B$2)-1,MONTH(Dat_01!B$2),1)+A56,'[4]grafico diario'!$A:$D,1,)</f>
        <v>43520</v>
      </c>
      <c r="C56" s="306">
        <f>VLOOKUP($B56,[4]IndEolico10!$D$2:$M$945,4)/1000</f>
        <v>82.566924</v>
      </c>
      <c r="D56" s="307">
        <f>VLOOKUP($B56,[4]IndEolico10!$D$2:$M$945,7)/1000</f>
        <v>189.9630677206905</v>
      </c>
      <c r="E56" s="306">
        <f t="shared" si="0"/>
        <v>82.566924</v>
      </c>
      <c r="F56" s="209" t="str">
        <f t="shared" si="1"/>
        <v/>
      </c>
      <c r="G56" s="308" t="str">
        <f t="shared" si="5"/>
        <v/>
      </c>
      <c r="H56" s="309"/>
    </row>
    <row r="57" spans="1:8">
      <c r="A57" s="304">
        <v>55</v>
      </c>
      <c r="B57" s="305">
        <f>VLOOKUP(DATE(YEAR(Dat_01!B$2)-1,MONTH(Dat_01!B$2),1)+A57,'[4]grafico diario'!$A:$D,1,)</f>
        <v>43521</v>
      </c>
      <c r="C57" s="306">
        <f>VLOOKUP($B57,[4]IndEolico10!$D$2:$M$945,4)/1000</f>
        <v>60.720845000000004</v>
      </c>
      <c r="D57" s="307">
        <f>VLOOKUP($B57,[4]IndEolico10!$D$2:$M$945,7)/1000</f>
        <v>189.9630677206905</v>
      </c>
      <c r="E57" s="306">
        <f t="shared" si="0"/>
        <v>60.720845000000004</v>
      </c>
      <c r="F57" s="209" t="str">
        <f t="shared" si="1"/>
        <v/>
      </c>
      <c r="G57" s="308" t="str">
        <f t="shared" si="5"/>
        <v/>
      </c>
      <c r="H57" s="309"/>
    </row>
    <row r="58" spans="1:8">
      <c r="A58" s="304">
        <v>56</v>
      </c>
      <c r="B58" s="305">
        <f>VLOOKUP(DATE(YEAR(Dat_01!B$2)-1,MONTH(Dat_01!B$2),1)+A58,'[4]grafico diario'!$A:$D,1,)</f>
        <v>43522</v>
      </c>
      <c r="C58" s="306">
        <f>VLOOKUP($B58,[4]IndEolico10!$D$2:$M$945,4)/1000</f>
        <v>95.037123000000008</v>
      </c>
      <c r="D58" s="307">
        <f>VLOOKUP($B58,[4]IndEolico10!$D$2:$M$945,7)/1000</f>
        <v>189.9630677206905</v>
      </c>
      <c r="E58" s="306">
        <f t="shared" si="0"/>
        <v>95.037123000000008</v>
      </c>
      <c r="F58" s="209" t="str">
        <f t="shared" si="1"/>
        <v/>
      </c>
      <c r="G58" s="308" t="str">
        <f t="shared" si="5"/>
        <v/>
      </c>
      <c r="H58" s="309"/>
    </row>
    <row r="59" spans="1:8">
      <c r="A59" s="304">
        <v>57</v>
      </c>
      <c r="B59" s="305">
        <f>VLOOKUP(DATE(YEAR(Dat_01!B$2)-1,MONTH(Dat_01!B$2),1)+A59,'[4]grafico diario'!$A:$D,1,)</f>
        <v>43523</v>
      </c>
      <c r="C59" s="306">
        <f>VLOOKUP($B59,[4]IndEolico10!$D$2:$M$945,4)/1000</f>
        <v>99.328847999999994</v>
      </c>
      <c r="D59" s="307">
        <f>VLOOKUP($B59,[4]IndEolico10!$D$2:$M$945,7)/1000</f>
        <v>189.9630677206905</v>
      </c>
      <c r="E59" s="306">
        <f t="shared" si="0"/>
        <v>99.328847999999994</v>
      </c>
      <c r="F59" s="209" t="str">
        <f t="shared" si="1"/>
        <v/>
      </c>
      <c r="G59" s="308" t="str">
        <f t="shared" si="5"/>
        <v/>
      </c>
      <c r="H59" s="309"/>
    </row>
    <row r="60" spans="1:8">
      <c r="A60" s="304">
        <v>58</v>
      </c>
      <c r="B60" s="305">
        <f>VLOOKUP(DATE(YEAR(Dat_01!B$2)-1,MONTH(Dat_01!B$2),1)+A60,'[4]grafico diario'!$A:$D,1,)</f>
        <v>43524</v>
      </c>
      <c r="C60" s="306">
        <f>VLOOKUP($B60,[4]IndEolico10!$D$2:$M$945,4)/1000</f>
        <v>96.940089999999998</v>
      </c>
      <c r="D60" s="307">
        <f>VLOOKUP($B60,[4]IndEolico10!$D$2:$M$945,7)/1000</f>
        <v>189.9630677206905</v>
      </c>
      <c r="E60" s="306">
        <f t="shared" si="0"/>
        <v>96.940089999999998</v>
      </c>
      <c r="F60" s="209" t="str">
        <f t="shared" si="1"/>
        <v/>
      </c>
      <c r="G60" s="308" t="str">
        <f t="shared" si="5"/>
        <v/>
      </c>
      <c r="H60" s="309"/>
    </row>
    <row r="61" spans="1:8">
      <c r="A61" s="304">
        <v>59</v>
      </c>
      <c r="B61" s="305">
        <f>VLOOKUP(DATE(YEAR(Dat_01!B$2)-1,MONTH(Dat_01!B$2),1)+A61,'[4]grafico diario'!$A:$D,1,)</f>
        <v>43525</v>
      </c>
      <c r="C61" s="306">
        <f>VLOOKUP($B61,[4]IndEolico10!$D$2:$M$945,4)/1000</f>
        <v>87.926187999999996</v>
      </c>
      <c r="D61" s="307">
        <f>VLOOKUP($B61,[4]IndEolico10!$D$2:$M$945,7)/1000</f>
        <v>172.01734631071281</v>
      </c>
      <c r="E61" s="306">
        <f t="shared" si="0"/>
        <v>87.926187999999996</v>
      </c>
      <c r="F61" s="209" t="str">
        <f t="shared" si="1"/>
        <v/>
      </c>
      <c r="G61" s="308" t="str">
        <f t="shared" si="5"/>
        <v/>
      </c>
      <c r="H61" s="309"/>
    </row>
    <row r="62" spans="1:8">
      <c r="A62" s="304">
        <v>60</v>
      </c>
      <c r="B62" s="305">
        <f>VLOOKUP(DATE(YEAR(Dat_01!B$2)-1,MONTH(Dat_01!B$2),1)+A62,'[4]grafico diario'!$A:$D,1,)</f>
        <v>43526</v>
      </c>
      <c r="C62" s="306">
        <f>VLOOKUP($B62,[4]IndEolico10!$D$2:$M$945,4)/1000</f>
        <v>140.95593599999998</v>
      </c>
      <c r="D62" s="307">
        <f>VLOOKUP($B62,[4]IndEolico10!$D$2:$M$945,7)/1000</f>
        <v>172.01734631071281</v>
      </c>
      <c r="E62" s="306">
        <f t="shared" si="0"/>
        <v>140.95593599999998</v>
      </c>
      <c r="F62" s="209" t="str">
        <f t="shared" si="1"/>
        <v/>
      </c>
      <c r="G62" s="308" t="str">
        <f t="shared" si="5"/>
        <v/>
      </c>
      <c r="H62" s="309"/>
    </row>
    <row r="63" spans="1:8">
      <c r="A63" s="304">
        <v>61</v>
      </c>
      <c r="B63" s="305">
        <f>VLOOKUP(DATE(YEAR(Dat_01!B$2)-1,MONTH(Dat_01!B$2),1)+A63,'[4]grafico diario'!$A:$D,1,)</f>
        <v>43527</v>
      </c>
      <c r="C63" s="306">
        <f>VLOOKUP($B63,[4]IndEolico10!$D$2:$M$945,4)/1000</f>
        <v>183.89193700000001</v>
      </c>
      <c r="D63" s="307">
        <f>VLOOKUP($B63,[4]IndEolico10!$D$2:$M$945,7)/1000</f>
        <v>172.01734631071281</v>
      </c>
      <c r="E63" s="306">
        <f t="shared" si="0"/>
        <v>172.01734631071281</v>
      </c>
      <c r="F63" s="209" t="str">
        <f t="shared" si="1"/>
        <v/>
      </c>
      <c r="G63" s="308" t="str">
        <f t="shared" si="5"/>
        <v/>
      </c>
      <c r="H63" s="309"/>
    </row>
    <row r="64" spans="1:8">
      <c r="A64" s="304">
        <v>62</v>
      </c>
      <c r="B64" s="305">
        <f>VLOOKUP(DATE(YEAR(Dat_01!B$2)-1,MONTH(Dat_01!B$2),1)+A64,'[4]grafico diario'!$A:$D,1,)</f>
        <v>43528</v>
      </c>
      <c r="C64" s="306">
        <f>VLOOKUP($B64,[4]IndEolico10!$D$2:$M$945,4)/1000</f>
        <v>248.035562</v>
      </c>
      <c r="D64" s="307">
        <f>VLOOKUP($B64,[4]IndEolico10!$D$2:$M$945,7)/1000</f>
        <v>172.01734631071281</v>
      </c>
      <c r="E64" s="306">
        <f t="shared" si="0"/>
        <v>172.01734631071281</v>
      </c>
      <c r="F64" s="209" t="str">
        <f t="shared" si="1"/>
        <v/>
      </c>
      <c r="G64" s="308" t="str">
        <f t="shared" si="5"/>
        <v/>
      </c>
      <c r="H64" s="309"/>
    </row>
    <row r="65" spans="1:8">
      <c r="A65" s="304">
        <v>63</v>
      </c>
      <c r="B65" s="305">
        <f>VLOOKUP(DATE(YEAR(Dat_01!B$2)-1,MONTH(Dat_01!B$2),1)+A65,'[4]grafico diario'!$A:$D,1,)</f>
        <v>43529</v>
      </c>
      <c r="C65" s="306">
        <f>VLOOKUP($B65,[4]IndEolico10!$D$2:$M$945,4)/1000</f>
        <v>180.61439199999998</v>
      </c>
      <c r="D65" s="307">
        <f>VLOOKUP($B65,[4]IndEolico10!$D$2:$M$945,7)/1000</f>
        <v>172.01734631071281</v>
      </c>
      <c r="E65" s="306">
        <f t="shared" si="0"/>
        <v>172.01734631071281</v>
      </c>
      <c r="F65" s="209" t="str">
        <f t="shared" si="1"/>
        <v/>
      </c>
      <c r="G65" s="308" t="str">
        <f t="shared" si="5"/>
        <v/>
      </c>
      <c r="H65" s="309"/>
    </row>
    <row r="66" spans="1:8">
      <c r="A66" s="304">
        <v>64</v>
      </c>
      <c r="B66" s="305">
        <f>VLOOKUP(DATE(YEAR(Dat_01!B$2)-1,MONTH(Dat_01!B$2),1)+A66,'[4]grafico diario'!$A:$D,1,)</f>
        <v>43530</v>
      </c>
      <c r="C66" s="306">
        <f>VLOOKUP($B66,[4]IndEolico10!$D$2:$M$945,4)/1000</f>
        <v>333.03894700000001</v>
      </c>
      <c r="D66" s="307">
        <f>VLOOKUP($B66,[4]IndEolico10!$D$2:$M$945,7)/1000</f>
        <v>172.01734631071281</v>
      </c>
      <c r="E66" s="306">
        <f t="shared" si="0"/>
        <v>172.01734631071281</v>
      </c>
      <c r="F66" s="209" t="str">
        <f t="shared" si="1"/>
        <v/>
      </c>
      <c r="G66" s="308" t="str">
        <f t="shared" si="5"/>
        <v/>
      </c>
      <c r="H66" s="309"/>
    </row>
    <row r="67" spans="1:8">
      <c r="A67" s="304">
        <v>65</v>
      </c>
      <c r="B67" s="305">
        <f>VLOOKUP(DATE(YEAR(Dat_01!B$2)-1,MONTH(Dat_01!B$2),1)+A67,'[4]grafico diario'!$A:$D,1,)</f>
        <v>43531</v>
      </c>
      <c r="C67" s="306">
        <f>VLOOKUP($B67,[4]IndEolico10!$D$2:$M$945,4)/1000</f>
        <v>178.93571</v>
      </c>
      <c r="D67" s="307">
        <f>VLOOKUP($B67,[4]IndEolico10!$D$2:$M$945,7)/1000</f>
        <v>172.01734631071281</v>
      </c>
      <c r="E67" s="306">
        <f t="shared" ref="E67:E130" si="6">IF(C67&gt;D67,D67,C67)</f>
        <v>172.01734631071281</v>
      </c>
      <c r="F67" s="209" t="str">
        <f t="shared" ref="F67:F130" si="7">IF(DAY(B67)=15,IF(MONTH(B67)=1,"E",IF(MONTH(B67)=2,"F",IF(MONTH(B67)=3,"M",IF(MONTH(B67)=4,"A",IF(MONTH(B67)=5,"M",IF(MONTH(B67)=6,"J",IF(MONTH(B67)=7,"J",IF(MONTH(B67)=8,"A",IF(MONTH(B67)=9,"S",IF(MONTH(B67)=10,"O",IF(MONTH(B67)=11,"N",IF(MONTH(B67)=12,"D","")))))))))))),"")</f>
        <v/>
      </c>
      <c r="G67" s="308" t="str">
        <f t="shared" si="5"/>
        <v/>
      </c>
      <c r="H67" s="309"/>
    </row>
    <row r="68" spans="1:8">
      <c r="A68" s="304">
        <v>66</v>
      </c>
      <c r="B68" s="305">
        <f>VLOOKUP(DATE(YEAR(Dat_01!B$2)-1,MONTH(Dat_01!B$2),1)+A68,'[4]grafico diario'!$A:$D,1,)</f>
        <v>43532</v>
      </c>
      <c r="C68" s="306">
        <f>VLOOKUP($B68,[4]IndEolico10!$D$2:$M$945,4)/1000</f>
        <v>62.813352999999999</v>
      </c>
      <c r="D68" s="307">
        <f>VLOOKUP($B68,[4]IndEolico10!$D$2:$M$945,7)/1000</f>
        <v>172.01734631071281</v>
      </c>
      <c r="E68" s="306">
        <f t="shared" si="6"/>
        <v>62.813352999999999</v>
      </c>
      <c r="F68" s="209" t="str">
        <f t="shared" si="7"/>
        <v/>
      </c>
      <c r="G68" s="308" t="str">
        <f t="shared" si="5"/>
        <v/>
      </c>
      <c r="H68" s="309"/>
    </row>
    <row r="69" spans="1:8">
      <c r="A69" s="304">
        <v>67</v>
      </c>
      <c r="B69" s="305">
        <f>VLOOKUP(DATE(YEAR(Dat_01!B$2)-1,MONTH(Dat_01!B$2),1)+A69,'[4]grafico diario'!$A:$D,1,)</f>
        <v>43533</v>
      </c>
      <c r="C69" s="306">
        <f>VLOOKUP($B69,[4]IndEolico10!$D$2:$M$945,4)/1000</f>
        <v>66.171671000000003</v>
      </c>
      <c r="D69" s="307">
        <f>VLOOKUP($B69,[4]IndEolico10!$D$2:$M$945,7)/1000</f>
        <v>172.01734631071281</v>
      </c>
      <c r="E69" s="306">
        <f t="shared" si="6"/>
        <v>66.171671000000003</v>
      </c>
      <c r="F69" s="209" t="str">
        <f t="shared" si="7"/>
        <v/>
      </c>
      <c r="G69" s="308" t="str">
        <f t="shared" si="5"/>
        <v/>
      </c>
      <c r="H69" s="309"/>
    </row>
    <row r="70" spans="1:8">
      <c r="A70" s="304">
        <v>68</v>
      </c>
      <c r="B70" s="305">
        <f>VLOOKUP(DATE(YEAR(Dat_01!B$2)-1,MONTH(Dat_01!B$2),1)+A70,'[4]grafico diario'!$A:$D,1,)</f>
        <v>43534</v>
      </c>
      <c r="C70" s="306">
        <f>VLOOKUP($B70,[4]IndEolico10!$D$2:$M$945,4)/1000</f>
        <v>114.91227400000001</v>
      </c>
      <c r="D70" s="307">
        <f>VLOOKUP($B70,[4]IndEolico10!$D$2:$M$945,7)/1000</f>
        <v>172.01734631071281</v>
      </c>
      <c r="E70" s="306">
        <f t="shared" si="6"/>
        <v>114.91227400000001</v>
      </c>
      <c r="F70" s="209" t="str">
        <f t="shared" si="7"/>
        <v/>
      </c>
      <c r="G70" s="308" t="str">
        <f t="shared" si="5"/>
        <v/>
      </c>
      <c r="H70" s="309"/>
    </row>
    <row r="71" spans="1:8">
      <c r="A71" s="304">
        <v>69</v>
      </c>
      <c r="B71" s="305">
        <f>VLOOKUP(DATE(YEAR(Dat_01!B$2)-1,MONTH(Dat_01!B$2),1)+A71,'[4]grafico diario'!$A:$D,1,)</f>
        <v>43535</v>
      </c>
      <c r="C71" s="306">
        <f>VLOOKUP($B71,[4]IndEolico10!$D$2:$M$945,4)/1000</f>
        <v>111.55804300000001</v>
      </c>
      <c r="D71" s="307">
        <f>VLOOKUP($B71,[4]IndEolico10!$D$2:$M$945,7)/1000</f>
        <v>172.01734631071281</v>
      </c>
      <c r="E71" s="306">
        <f t="shared" si="6"/>
        <v>111.55804300000001</v>
      </c>
      <c r="F71" s="209" t="str">
        <f t="shared" si="7"/>
        <v/>
      </c>
      <c r="G71" s="308" t="str">
        <f t="shared" si="5"/>
        <v/>
      </c>
      <c r="H71" s="309"/>
    </row>
    <row r="72" spans="1:8">
      <c r="A72" s="304">
        <v>70</v>
      </c>
      <c r="B72" s="305">
        <f>VLOOKUP(DATE(YEAR(Dat_01!B$2)-1,MONTH(Dat_01!B$2),1)+A72,'[4]grafico diario'!$A:$D,1,)</f>
        <v>43536</v>
      </c>
      <c r="C72" s="306">
        <f>VLOOKUP($B72,[4]IndEolico10!$D$2:$M$945,4)/1000</f>
        <v>144.919433</v>
      </c>
      <c r="D72" s="307">
        <f>VLOOKUP($B72,[4]IndEolico10!$D$2:$M$945,7)/1000</f>
        <v>172.01734631071281</v>
      </c>
      <c r="E72" s="306">
        <f t="shared" si="6"/>
        <v>144.919433</v>
      </c>
      <c r="F72" s="209" t="str">
        <f t="shared" si="7"/>
        <v/>
      </c>
      <c r="G72" s="308" t="str">
        <f t="shared" si="5"/>
        <v/>
      </c>
      <c r="H72" s="309"/>
    </row>
    <row r="73" spans="1:8">
      <c r="A73" s="304">
        <v>71</v>
      </c>
      <c r="B73" s="305">
        <f>VLOOKUP(DATE(YEAR(Dat_01!B$2)-1,MONTH(Dat_01!B$2),1)+A73,'[4]grafico diario'!$A:$D,1,)</f>
        <v>43537</v>
      </c>
      <c r="C73" s="306">
        <f>VLOOKUP($B73,[4]IndEolico10!$D$2:$M$945,4)/1000</f>
        <v>213.93874499999998</v>
      </c>
      <c r="D73" s="307">
        <f>VLOOKUP($B73,[4]IndEolico10!$D$2:$M$945,7)/1000</f>
        <v>172.01734631071281</v>
      </c>
      <c r="E73" s="306">
        <f t="shared" si="6"/>
        <v>172.01734631071281</v>
      </c>
      <c r="F73" s="209" t="str">
        <f t="shared" si="7"/>
        <v/>
      </c>
      <c r="G73" s="308" t="str">
        <f t="shared" si="5"/>
        <v/>
      </c>
      <c r="H73" s="309"/>
    </row>
    <row r="74" spans="1:8">
      <c r="A74" s="304">
        <v>72</v>
      </c>
      <c r="B74" s="305">
        <f>VLOOKUP(DATE(YEAR(Dat_01!B$2)-1,MONTH(Dat_01!B$2),1)+A74,'[4]grafico diario'!$A:$D,1,)</f>
        <v>43538</v>
      </c>
      <c r="C74" s="306">
        <f>VLOOKUP($B74,[4]IndEolico10!$D$2:$M$945,4)/1000</f>
        <v>147.72007300000001</v>
      </c>
      <c r="D74" s="307">
        <f>VLOOKUP($B74,[4]IndEolico10!$D$2:$M$945,7)/1000</f>
        <v>172.01734631071281</v>
      </c>
      <c r="E74" s="306">
        <f t="shared" si="6"/>
        <v>147.72007300000001</v>
      </c>
      <c r="F74" s="209" t="str">
        <f t="shared" si="7"/>
        <v/>
      </c>
      <c r="G74" s="308" t="str">
        <f t="shared" si="5"/>
        <v/>
      </c>
      <c r="H74" s="309"/>
    </row>
    <row r="75" spans="1:8">
      <c r="A75" s="304">
        <v>73</v>
      </c>
      <c r="B75" s="305">
        <f>VLOOKUP(DATE(YEAR(Dat_01!B$2)-1,MONTH(Dat_01!B$2),1)+A75,'[4]grafico diario'!$A:$D,1,)</f>
        <v>43539</v>
      </c>
      <c r="C75" s="306">
        <f>VLOOKUP($B75,[4]IndEolico10!$D$2:$M$945,4)/1000</f>
        <v>95.734388999999993</v>
      </c>
      <c r="D75" s="307">
        <f>VLOOKUP($B75,[4]IndEolico10!$D$2:$M$945,7)/1000</f>
        <v>172.01734631071281</v>
      </c>
      <c r="E75" s="306">
        <f t="shared" si="6"/>
        <v>95.734388999999993</v>
      </c>
      <c r="F75" s="209" t="str">
        <f t="shared" si="7"/>
        <v>M</v>
      </c>
      <c r="G75" s="308" t="str">
        <f t="shared" si="5"/>
        <v/>
      </c>
      <c r="H75" s="309"/>
    </row>
    <row r="76" spans="1:8">
      <c r="A76" s="304">
        <v>74</v>
      </c>
      <c r="B76" s="305">
        <f>VLOOKUP(DATE(YEAR(Dat_01!B$2)-1,MONTH(Dat_01!B$2),1)+A76,'[4]grafico diario'!$A:$D,1,)</f>
        <v>43540</v>
      </c>
      <c r="C76" s="306">
        <f>VLOOKUP($B76,[4]IndEolico10!$D$2:$M$945,4)/1000</f>
        <v>102.20553200000001</v>
      </c>
      <c r="D76" s="307">
        <f>VLOOKUP($B76,[4]IndEolico10!$D$2:$M$945,7)/1000</f>
        <v>172.01734631071281</v>
      </c>
      <c r="E76" s="306">
        <f t="shared" si="6"/>
        <v>102.20553200000001</v>
      </c>
      <c r="F76" s="209" t="str">
        <f t="shared" si="7"/>
        <v/>
      </c>
      <c r="G76" s="308">
        <f t="shared" si="5"/>
        <v>172.01734631071281</v>
      </c>
      <c r="H76" s="309"/>
    </row>
    <row r="77" spans="1:8">
      <c r="A77" s="304">
        <v>75</v>
      </c>
      <c r="B77" s="305">
        <f>VLOOKUP(DATE(YEAR(Dat_01!B$2)-1,MONTH(Dat_01!B$2),1)+A77,'[4]grafico diario'!$A:$D,1,)</f>
        <v>43541</v>
      </c>
      <c r="C77" s="306">
        <f>VLOOKUP($B77,[4]IndEolico10!$D$2:$M$945,4)/1000</f>
        <v>202.66751600000001</v>
      </c>
      <c r="D77" s="307">
        <f>VLOOKUP($B77,[4]IndEolico10!$D$2:$M$945,7)/1000</f>
        <v>172.01734631071281</v>
      </c>
      <c r="E77" s="306">
        <f t="shared" si="6"/>
        <v>172.01734631071281</v>
      </c>
      <c r="F77" s="209" t="str">
        <f t="shared" si="7"/>
        <v/>
      </c>
      <c r="G77" s="308" t="str">
        <f t="shared" si="5"/>
        <v/>
      </c>
      <c r="H77" s="309"/>
    </row>
    <row r="78" spans="1:8">
      <c r="A78" s="304">
        <v>76</v>
      </c>
      <c r="B78" s="305">
        <f>VLOOKUP(DATE(YEAR(Dat_01!B$2)-1,MONTH(Dat_01!B$2),1)+A78,'[4]grafico diario'!$A:$D,1,)</f>
        <v>43542</v>
      </c>
      <c r="C78" s="306">
        <f>VLOOKUP($B78,[4]IndEolico10!$D$2:$M$945,4)/1000</f>
        <v>166.51700999999997</v>
      </c>
      <c r="D78" s="307">
        <f>VLOOKUP($B78,[4]IndEolico10!$D$2:$M$945,7)/1000</f>
        <v>172.01734631071281</v>
      </c>
      <c r="E78" s="306">
        <f t="shared" si="6"/>
        <v>166.51700999999997</v>
      </c>
      <c r="F78" s="209" t="str">
        <f t="shared" si="7"/>
        <v/>
      </c>
      <c r="G78" s="308" t="str">
        <f t="shared" si="5"/>
        <v/>
      </c>
      <c r="H78" s="309"/>
    </row>
    <row r="79" spans="1:8">
      <c r="A79" s="304">
        <v>77</v>
      </c>
      <c r="B79" s="305">
        <f>VLOOKUP(DATE(YEAR(Dat_01!B$2)-1,MONTH(Dat_01!B$2),1)+A79,'[4]grafico diario'!$A:$D,1,)</f>
        <v>43543</v>
      </c>
      <c r="C79" s="306">
        <f>VLOOKUP($B79,[4]IndEolico10!$D$2:$M$945,4)/1000</f>
        <v>180.65240499999999</v>
      </c>
      <c r="D79" s="307">
        <f>VLOOKUP($B79,[4]IndEolico10!$D$2:$M$945,7)/1000</f>
        <v>172.01734631071281</v>
      </c>
      <c r="E79" s="306">
        <f t="shared" si="6"/>
        <v>172.01734631071281</v>
      </c>
      <c r="F79" s="209" t="str">
        <f t="shared" si="7"/>
        <v/>
      </c>
      <c r="G79" s="308" t="str">
        <f t="shared" si="5"/>
        <v/>
      </c>
      <c r="H79" s="309"/>
    </row>
    <row r="80" spans="1:8">
      <c r="A80" s="304">
        <v>78</v>
      </c>
      <c r="B80" s="305">
        <f>VLOOKUP(DATE(YEAR(Dat_01!B$2)-1,MONTH(Dat_01!B$2),1)+A80,'[4]grafico diario'!$A:$D,1,)</f>
        <v>43544</v>
      </c>
      <c r="C80" s="306">
        <f>VLOOKUP($B80,[4]IndEolico10!$D$2:$M$945,4)/1000</f>
        <v>180.0949</v>
      </c>
      <c r="D80" s="307">
        <f>VLOOKUP($B80,[4]IndEolico10!$D$2:$M$945,7)/1000</f>
        <v>172.01734631071281</v>
      </c>
      <c r="E80" s="306">
        <f t="shared" si="6"/>
        <v>172.01734631071281</v>
      </c>
      <c r="F80" s="209" t="str">
        <f t="shared" si="7"/>
        <v/>
      </c>
      <c r="G80" s="308" t="str">
        <f t="shared" si="5"/>
        <v/>
      </c>
      <c r="H80" s="309"/>
    </row>
    <row r="81" spans="1:8">
      <c r="A81" s="304">
        <v>79</v>
      </c>
      <c r="B81" s="305">
        <f>VLOOKUP(DATE(YEAR(Dat_01!B$2)-1,MONTH(Dat_01!B$2),1)+A81,'[4]grafico diario'!$A:$D,1,)</f>
        <v>43545</v>
      </c>
      <c r="C81" s="306">
        <f>VLOOKUP($B81,[4]IndEolico10!$D$2:$M$945,4)/1000</f>
        <v>112.617278</v>
      </c>
      <c r="D81" s="307">
        <f>VLOOKUP($B81,[4]IndEolico10!$D$2:$M$945,7)/1000</f>
        <v>172.01734631071281</v>
      </c>
      <c r="E81" s="306">
        <f t="shared" si="6"/>
        <v>112.617278</v>
      </c>
      <c r="F81" s="209" t="str">
        <f t="shared" si="7"/>
        <v/>
      </c>
      <c r="G81" s="308" t="str">
        <f t="shared" si="5"/>
        <v/>
      </c>
      <c r="H81" s="309"/>
    </row>
    <row r="82" spans="1:8">
      <c r="A82" s="304">
        <v>80</v>
      </c>
      <c r="B82" s="305">
        <f>VLOOKUP(DATE(YEAR(Dat_01!B$2)-1,MONTH(Dat_01!B$2),1)+A82,'[4]grafico diario'!$A:$D,1,)</f>
        <v>43546</v>
      </c>
      <c r="C82" s="306">
        <f>VLOOKUP($B82,[4]IndEolico10!$D$2:$M$945,4)/1000</f>
        <v>79.636054000000001</v>
      </c>
      <c r="D82" s="307">
        <f>VLOOKUP($B82,[4]IndEolico10!$D$2:$M$945,7)/1000</f>
        <v>172.01734631071281</v>
      </c>
      <c r="E82" s="306">
        <f t="shared" si="6"/>
        <v>79.636054000000001</v>
      </c>
      <c r="F82" s="209" t="str">
        <f t="shared" si="7"/>
        <v/>
      </c>
      <c r="G82" s="308" t="str">
        <f t="shared" si="5"/>
        <v/>
      </c>
      <c r="H82" s="309"/>
    </row>
    <row r="83" spans="1:8">
      <c r="A83" s="304">
        <v>81</v>
      </c>
      <c r="B83" s="305">
        <f>VLOOKUP(DATE(YEAR(Dat_01!B$2)-1,MONTH(Dat_01!B$2),1)+A83,'[4]grafico diario'!$A:$D,1,)</f>
        <v>43547</v>
      </c>
      <c r="C83" s="306">
        <f>VLOOKUP($B83,[4]IndEolico10!$D$2:$M$945,4)/1000</f>
        <v>94.715226000000001</v>
      </c>
      <c r="D83" s="307">
        <f>VLOOKUP($B83,[4]IndEolico10!$D$2:$M$945,7)/1000</f>
        <v>172.01734631071281</v>
      </c>
      <c r="E83" s="306">
        <f t="shared" si="6"/>
        <v>94.715226000000001</v>
      </c>
      <c r="F83" s="209" t="str">
        <f t="shared" si="7"/>
        <v/>
      </c>
      <c r="G83" s="308" t="str">
        <f t="shared" si="5"/>
        <v/>
      </c>
      <c r="H83" s="309"/>
    </row>
    <row r="84" spans="1:8">
      <c r="A84" s="304">
        <v>82</v>
      </c>
      <c r="B84" s="305">
        <f>VLOOKUP(DATE(YEAR(Dat_01!B$2)-1,MONTH(Dat_01!B$2),1)+A84,'[4]grafico diario'!$A:$D,1,)</f>
        <v>43548</v>
      </c>
      <c r="C84" s="306">
        <f>VLOOKUP($B84,[4]IndEolico10!$D$2:$M$945,4)/1000</f>
        <v>135.884264</v>
      </c>
      <c r="D84" s="307">
        <f>VLOOKUP($B84,[4]IndEolico10!$D$2:$M$945,7)/1000</f>
        <v>172.01734631071281</v>
      </c>
      <c r="E84" s="306">
        <f t="shared" si="6"/>
        <v>135.884264</v>
      </c>
      <c r="F84" s="209" t="str">
        <f t="shared" si="7"/>
        <v/>
      </c>
      <c r="G84" s="308" t="str">
        <f t="shared" si="5"/>
        <v/>
      </c>
      <c r="H84" s="309"/>
    </row>
    <row r="85" spans="1:8">
      <c r="A85" s="304">
        <v>83</v>
      </c>
      <c r="B85" s="305">
        <f>VLOOKUP(DATE(YEAR(Dat_01!B$2)-1,MONTH(Dat_01!B$2),1)+A85,'[4]grafico diario'!$A:$D,1,)</f>
        <v>43549</v>
      </c>
      <c r="C85" s="306">
        <f>VLOOKUP($B85,[4]IndEolico10!$D$2:$M$945,4)/1000</f>
        <v>243.59011999999998</v>
      </c>
      <c r="D85" s="307">
        <f>VLOOKUP($B85,[4]IndEolico10!$D$2:$M$945,7)/1000</f>
        <v>172.01734631071281</v>
      </c>
      <c r="E85" s="306">
        <f t="shared" si="6"/>
        <v>172.01734631071281</v>
      </c>
      <c r="F85" s="209" t="str">
        <f t="shared" si="7"/>
        <v/>
      </c>
      <c r="G85" s="308" t="str">
        <f t="shared" si="5"/>
        <v/>
      </c>
      <c r="H85" s="309"/>
    </row>
    <row r="86" spans="1:8">
      <c r="A86" s="304">
        <v>84</v>
      </c>
      <c r="B86" s="305">
        <f>VLOOKUP(DATE(YEAR(Dat_01!B$2)-1,MONTH(Dat_01!B$2),1)+A86,'[4]grafico diario'!$A:$D,1,)</f>
        <v>43550</v>
      </c>
      <c r="C86" s="306">
        <f>VLOOKUP($B86,[4]IndEolico10!$D$2:$M$945,4)/1000</f>
        <v>295.33399500000002</v>
      </c>
      <c r="D86" s="307">
        <f>VLOOKUP($B86,[4]IndEolico10!$D$2:$M$945,7)/1000</f>
        <v>172.01734631071281</v>
      </c>
      <c r="E86" s="306">
        <f t="shared" si="6"/>
        <v>172.01734631071281</v>
      </c>
      <c r="F86" s="209" t="str">
        <f t="shared" si="7"/>
        <v/>
      </c>
      <c r="G86" s="308" t="str">
        <f t="shared" si="5"/>
        <v/>
      </c>
      <c r="H86" s="309"/>
    </row>
    <row r="87" spans="1:8">
      <c r="A87" s="304">
        <v>85</v>
      </c>
      <c r="B87" s="305">
        <f>VLOOKUP(DATE(YEAR(Dat_01!B$2)-1,MONTH(Dat_01!B$2),1)+A87,'[4]grafico diario'!$A:$D,1,)</f>
        <v>43551</v>
      </c>
      <c r="C87" s="306">
        <f>VLOOKUP($B87,[4]IndEolico10!$D$2:$M$945,4)/1000</f>
        <v>215.56534099999999</v>
      </c>
      <c r="D87" s="307">
        <f>VLOOKUP($B87,[4]IndEolico10!$D$2:$M$945,7)/1000</f>
        <v>172.01734631071281</v>
      </c>
      <c r="E87" s="306">
        <f t="shared" si="6"/>
        <v>172.01734631071281</v>
      </c>
      <c r="F87" s="209" t="str">
        <f t="shared" si="7"/>
        <v/>
      </c>
      <c r="G87" s="308" t="str">
        <f t="shared" si="5"/>
        <v/>
      </c>
      <c r="H87" s="309"/>
    </row>
    <row r="88" spans="1:8">
      <c r="A88" s="304">
        <v>86</v>
      </c>
      <c r="B88" s="305">
        <f>VLOOKUP(DATE(YEAR(Dat_01!B$2)-1,MONTH(Dat_01!B$2),1)+A88,'[4]grafico diario'!$A:$D,1,)</f>
        <v>43552</v>
      </c>
      <c r="C88" s="306">
        <f>VLOOKUP($B88,[4]IndEolico10!$D$2:$M$945,4)/1000</f>
        <v>172.87857699999998</v>
      </c>
      <c r="D88" s="307">
        <f>VLOOKUP($B88,[4]IndEolico10!$D$2:$M$945,7)/1000</f>
        <v>172.01734631071281</v>
      </c>
      <c r="E88" s="306">
        <f t="shared" si="6"/>
        <v>172.01734631071281</v>
      </c>
      <c r="F88" s="209" t="str">
        <f t="shared" si="7"/>
        <v/>
      </c>
      <c r="G88" s="308" t="str">
        <f t="shared" si="5"/>
        <v/>
      </c>
      <c r="H88" s="309"/>
    </row>
    <row r="89" spans="1:8">
      <c r="A89" s="304">
        <v>87</v>
      </c>
      <c r="B89" s="305">
        <f>VLOOKUP(DATE(YEAR(Dat_01!B$2)-1,MONTH(Dat_01!B$2),1)+A89,'[4]grafico diario'!$A:$D,1,)</f>
        <v>43553</v>
      </c>
      <c r="C89" s="306">
        <f>VLOOKUP($B89,[4]IndEolico10!$D$2:$M$945,4)/1000</f>
        <v>141.805283</v>
      </c>
      <c r="D89" s="307">
        <f>VLOOKUP($B89,[4]IndEolico10!$D$2:$M$945,7)/1000</f>
        <v>172.01734631071281</v>
      </c>
      <c r="E89" s="306">
        <f t="shared" si="6"/>
        <v>141.805283</v>
      </c>
      <c r="F89" s="209" t="str">
        <f t="shared" si="7"/>
        <v/>
      </c>
      <c r="G89" s="308" t="str">
        <f t="shared" si="5"/>
        <v/>
      </c>
      <c r="H89" s="309"/>
    </row>
    <row r="90" spans="1:8">
      <c r="A90" s="304">
        <v>88</v>
      </c>
      <c r="B90" s="305">
        <f>VLOOKUP(DATE(YEAR(Dat_01!B$2)-1,MONTH(Dat_01!B$2),1)+A90,'[4]grafico diario'!$A:$D,1,)</f>
        <v>43554</v>
      </c>
      <c r="C90" s="306">
        <f>VLOOKUP($B90,[4]IndEolico10!$D$2:$M$945,4)/1000</f>
        <v>117.508557</v>
      </c>
      <c r="D90" s="307">
        <f>VLOOKUP($B90,[4]IndEolico10!$D$2:$M$945,7)/1000</f>
        <v>172.01734631071281</v>
      </c>
      <c r="E90" s="306">
        <f t="shared" si="6"/>
        <v>117.508557</v>
      </c>
      <c r="F90" s="209" t="str">
        <f t="shared" si="7"/>
        <v/>
      </c>
      <c r="G90" s="308" t="str">
        <f t="shared" si="5"/>
        <v/>
      </c>
      <c r="H90" s="309"/>
    </row>
    <row r="91" spans="1:8">
      <c r="A91" s="304">
        <v>89</v>
      </c>
      <c r="B91" s="305">
        <f>VLOOKUP(DATE(YEAR(Dat_01!B$2)-1,MONTH(Dat_01!B$2),1)+A91,'[4]grafico diario'!$A:$D,1,)</f>
        <v>43555</v>
      </c>
      <c r="C91" s="306">
        <f>VLOOKUP($B91,[4]IndEolico10!$D$2:$M$945,4)/1000</f>
        <v>70.814808999999997</v>
      </c>
      <c r="D91" s="307">
        <f>VLOOKUP($B91,[4]IndEolico10!$D$2:$M$945,7)/1000</f>
        <v>172.01734631071281</v>
      </c>
      <c r="E91" s="306">
        <f t="shared" si="6"/>
        <v>70.814808999999997</v>
      </c>
      <c r="F91" s="209" t="str">
        <f t="shared" si="7"/>
        <v/>
      </c>
      <c r="G91" s="308" t="str">
        <f t="shared" si="5"/>
        <v/>
      </c>
      <c r="H91" s="309"/>
    </row>
    <row r="92" spans="1:8">
      <c r="A92" s="304">
        <v>90</v>
      </c>
      <c r="B92" s="305">
        <f>VLOOKUP(DATE(YEAR(Dat_01!B$2)-1,MONTH(Dat_01!B$2),1)+A92,'[4]grafico diario'!$A:$D,1,)</f>
        <v>43556</v>
      </c>
      <c r="C92" s="306">
        <f>VLOOKUP($B92,[4]IndEolico10!$D$2:$M$945,4)/1000</f>
        <v>37.268611</v>
      </c>
      <c r="D92" s="307">
        <f>VLOOKUP($B92,[4]IndEolico10!$D$2:$M$945,7)/1000</f>
        <v>142.24792178144176</v>
      </c>
      <c r="E92" s="306">
        <f t="shared" si="6"/>
        <v>37.268611</v>
      </c>
      <c r="F92" s="209" t="str">
        <f t="shared" si="7"/>
        <v/>
      </c>
      <c r="G92" s="308" t="str">
        <f t="shared" si="5"/>
        <v/>
      </c>
      <c r="H92" s="309"/>
    </row>
    <row r="93" spans="1:8">
      <c r="A93" s="304">
        <v>91</v>
      </c>
      <c r="B93" s="305">
        <f>VLOOKUP(DATE(YEAR(Dat_01!B$2)-1,MONTH(Dat_01!B$2),1)+A93,'[4]grafico diario'!$A:$D,1,)</f>
        <v>43557</v>
      </c>
      <c r="C93" s="306">
        <f>VLOOKUP($B93,[4]IndEolico10!$D$2:$M$945,4)/1000</f>
        <v>48.673203999999998</v>
      </c>
      <c r="D93" s="307">
        <f>VLOOKUP($B93,[4]IndEolico10!$D$2:$M$945,7)/1000</f>
        <v>142.24792178144176</v>
      </c>
      <c r="E93" s="306">
        <f t="shared" si="6"/>
        <v>48.673203999999998</v>
      </c>
      <c r="F93" s="209" t="str">
        <f t="shared" si="7"/>
        <v/>
      </c>
      <c r="G93" s="308" t="str">
        <f t="shared" si="5"/>
        <v/>
      </c>
      <c r="H93" s="309"/>
    </row>
    <row r="94" spans="1:8">
      <c r="A94" s="304">
        <v>92</v>
      </c>
      <c r="B94" s="305">
        <f>VLOOKUP(DATE(YEAR(Dat_01!B$2)-1,MONTH(Dat_01!B$2),1)+A94,'[4]grafico diario'!$A:$D,1,)</f>
        <v>43558</v>
      </c>
      <c r="C94" s="306">
        <f>VLOOKUP($B94,[4]IndEolico10!$D$2:$M$945,4)/1000</f>
        <v>153.243945</v>
      </c>
      <c r="D94" s="307">
        <f>VLOOKUP($B94,[4]IndEolico10!$D$2:$M$945,7)/1000</f>
        <v>142.24792178144176</v>
      </c>
      <c r="E94" s="306">
        <f t="shared" si="6"/>
        <v>142.24792178144176</v>
      </c>
      <c r="F94" s="209" t="str">
        <f t="shared" si="7"/>
        <v/>
      </c>
      <c r="G94" s="308" t="str">
        <f t="shared" si="5"/>
        <v/>
      </c>
      <c r="H94" s="309"/>
    </row>
    <row r="95" spans="1:8">
      <c r="A95" s="304">
        <v>93</v>
      </c>
      <c r="B95" s="305">
        <f>VLOOKUP(DATE(YEAR(Dat_01!B$2)-1,MONTH(Dat_01!B$2),1)+A95,'[4]grafico diario'!$A:$D,1,)</f>
        <v>43559</v>
      </c>
      <c r="C95" s="306">
        <f>VLOOKUP($B95,[4]IndEolico10!$D$2:$M$945,4)/1000</f>
        <v>139.78886</v>
      </c>
      <c r="D95" s="307">
        <f>VLOOKUP($B95,[4]IndEolico10!$D$2:$M$945,7)/1000</f>
        <v>142.24792178144176</v>
      </c>
      <c r="E95" s="306">
        <f t="shared" si="6"/>
        <v>139.78886</v>
      </c>
      <c r="F95" s="209" t="str">
        <f t="shared" si="7"/>
        <v/>
      </c>
      <c r="G95" s="308" t="str">
        <f t="shared" si="5"/>
        <v/>
      </c>
      <c r="H95" s="309"/>
    </row>
    <row r="96" spans="1:8">
      <c r="A96" s="304">
        <v>94</v>
      </c>
      <c r="B96" s="305">
        <f>VLOOKUP(DATE(YEAR(Dat_01!B$2)-1,MONTH(Dat_01!B$2),1)+A96,'[4]grafico diario'!$A:$D,1,)</f>
        <v>43560</v>
      </c>
      <c r="C96" s="306">
        <f>VLOOKUP($B96,[4]IndEolico10!$D$2:$M$945,4)/1000</f>
        <v>189.42136300000001</v>
      </c>
      <c r="D96" s="307">
        <f>VLOOKUP($B96,[4]IndEolico10!$D$2:$M$945,7)/1000</f>
        <v>142.24792178144176</v>
      </c>
      <c r="E96" s="306">
        <f t="shared" si="6"/>
        <v>142.24792178144176</v>
      </c>
      <c r="F96" s="209" t="str">
        <f t="shared" si="7"/>
        <v/>
      </c>
      <c r="G96" s="308" t="str">
        <f t="shared" si="5"/>
        <v/>
      </c>
      <c r="H96" s="309"/>
    </row>
    <row r="97" spans="1:8">
      <c r="A97" s="304">
        <v>95</v>
      </c>
      <c r="B97" s="305">
        <f>VLOOKUP(DATE(YEAR(Dat_01!B$2)-1,MONTH(Dat_01!B$2),1)+A97,'[4]grafico diario'!$A:$D,1,)</f>
        <v>43561</v>
      </c>
      <c r="C97" s="306">
        <f>VLOOKUP($B97,[4]IndEolico10!$D$2:$M$945,4)/1000</f>
        <v>255.21330200000003</v>
      </c>
      <c r="D97" s="307">
        <f>VLOOKUP($B97,[4]IndEolico10!$D$2:$M$945,7)/1000</f>
        <v>142.24792178144176</v>
      </c>
      <c r="E97" s="306">
        <f t="shared" si="6"/>
        <v>142.24792178144176</v>
      </c>
      <c r="F97" s="209" t="str">
        <f t="shared" si="7"/>
        <v/>
      </c>
      <c r="G97" s="308" t="str">
        <f t="shared" si="5"/>
        <v/>
      </c>
      <c r="H97" s="309"/>
    </row>
    <row r="98" spans="1:8">
      <c r="A98" s="304">
        <v>96</v>
      </c>
      <c r="B98" s="305">
        <f>VLOOKUP(DATE(YEAR(Dat_01!B$2)-1,MONTH(Dat_01!B$2),1)+A98,'[4]grafico diario'!$A:$D,1,)</f>
        <v>43562</v>
      </c>
      <c r="C98" s="306">
        <f>VLOOKUP($B98,[4]IndEolico10!$D$2:$M$945,4)/1000</f>
        <v>212.10294699999997</v>
      </c>
      <c r="D98" s="307">
        <f>VLOOKUP($B98,[4]IndEolico10!$D$2:$M$945,7)/1000</f>
        <v>142.24792178144176</v>
      </c>
      <c r="E98" s="306">
        <f t="shared" si="6"/>
        <v>142.24792178144176</v>
      </c>
      <c r="F98" s="209" t="str">
        <f t="shared" si="7"/>
        <v/>
      </c>
      <c r="G98" s="308" t="str">
        <f t="shared" si="5"/>
        <v/>
      </c>
      <c r="H98" s="309"/>
    </row>
    <row r="99" spans="1:8">
      <c r="A99" s="304">
        <v>97</v>
      </c>
      <c r="B99" s="305">
        <f>VLOOKUP(DATE(YEAR(Dat_01!B$2)-1,MONTH(Dat_01!B$2),1)+A99,'[4]grafico diario'!$A:$D,1,)</f>
        <v>43563</v>
      </c>
      <c r="C99" s="306">
        <f>VLOOKUP($B99,[4]IndEolico10!$D$2:$M$945,4)/1000</f>
        <v>185.02394000000001</v>
      </c>
      <c r="D99" s="307">
        <f>VLOOKUP($B99,[4]IndEolico10!$D$2:$M$945,7)/1000</f>
        <v>142.24792178144176</v>
      </c>
      <c r="E99" s="306">
        <f t="shared" si="6"/>
        <v>142.24792178144176</v>
      </c>
      <c r="F99" s="209" t="str">
        <f t="shared" si="7"/>
        <v/>
      </c>
      <c r="G99" s="308" t="str">
        <f t="shared" si="5"/>
        <v/>
      </c>
      <c r="H99" s="309"/>
    </row>
    <row r="100" spans="1:8">
      <c r="A100" s="304">
        <v>98</v>
      </c>
      <c r="B100" s="305">
        <f>VLOOKUP(DATE(YEAR(Dat_01!B$2)-1,MONTH(Dat_01!B$2),1)+A100,'[4]grafico diario'!$A:$D,1,)</f>
        <v>43564</v>
      </c>
      <c r="C100" s="306">
        <f>VLOOKUP($B100,[4]IndEolico10!$D$2:$M$945,4)/1000</f>
        <v>237.90981599999998</v>
      </c>
      <c r="D100" s="307">
        <f>VLOOKUP($B100,[4]IndEolico10!$D$2:$M$945,7)/1000</f>
        <v>142.24792178144176</v>
      </c>
      <c r="E100" s="306">
        <f t="shared" si="6"/>
        <v>142.24792178144176</v>
      </c>
      <c r="F100" s="209" t="str">
        <f t="shared" si="7"/>
        <v/>
      </c>
      <c r="G100" s="308" t="str">
        <f t="shared" si="5"/>
        <v/>
      </c>
      <c r="H100" s="309"/>
    </row>
    <row r="101" spans="1:8">
      <c r="A101" s="304">
        <v>99</v>
      </c>
      <c r="B101" s="305">
        <f>VLOOKUP(DATE(YEAR(Dat_01!B$2)-1,MONTH(Dat_01!B$2),1)+A101,'[4]grafico diario'!$A:$D,1,)</f>
        <v>43565</v>
      </c>
      <c r="C101" s="306">
        <f>VLOOKUP($B101,[4]IndEolico10!$D$2:$M$945,4)/1000</f>
        <v>205.16279600000001</v>
      </c>
      <c r="D101" s="307">
        <f>VLOOKUP($B101,[4]IndEolico10!$D$2:$M$945,7)/1000</f>
        <v>142.24792178144176</v>
      </c>
      <c r="E101" s="306">
        <f t="shared" si="6"/>
        <v>142.24792178144176</v>
      </c>
      <c r="F101" s="209" t="str">
        <f t="shared" si="7"/>
        <v/>
      </c>
      <c r="G101" s="308" t="str">
        <f t="shared" si="5"/>
        <v/>
      </c>
      <c r="H101" s="309"/>
    </row>
    <row r="102" spans="1:8">
      <c r="A102" s="304">
        <v>100</v>
      </c>
      <c r="B102" s="305">
        <f>VLOOKUP(DATE(YEAR(Dat_01!B$2)-1,MONTH(Dat_01!B$2),1)+A102,'[4]grafico diario'!$A:$D,1,)</f>
        <v>43566</v>
      </c>
      <c r="C102" s="306">
        <f>VLOOKUP($B102,[4]IndEolico10!$D$2:$M$945,4)/1000</f>
        <v>166.959665</v>
      </c>
      <c r="D102" s="307">
        <f>VLOOKUP($B102,[4]IndEolico10!$D$2:$M$945,7)/1000</f>
        <v>142.24792178144176</v>
      </c>
      <c r="E102" s="306">
        <f t="shared" si="6"/>
        <v>142.24792178144176</v>
      </c>
      <c r="F102" s="209" t="str">
        <f t="shared" si="7"/>
        <v/>
      </c>
      <c r="G102" s="308" t="str">
        <f t="shared" si="5"/>
        <v/>
      </c>
      <c r="H102" s="309"/>
    </row>
    <row r="103" spans="1:8">
      <c r="A103" s="304">
        <v>101</v>
      </c>
      <c r="B103" s="305">
        <f>VLOOKUP(DATE(YEAR(Dat_01!B$2)-1,MONTH(Dat_01!B$2),1)+A103,'[4]grafico diario'!$A:$D,1,)</f>
        <v>43567</v>
      </c>
      <c r="C103" s="306">
        <f>VLOOKUP($B103,[4]IndEolico10!$D$2:$M$945,4)/1000</f>
        <v>126.75269</v>
      </c>
      <c r="D103" s="307">
        <f>VLOOKUP($B103,[4]IndEolico10!$D$2:$M$945,7)/1000</f>
        <v>142.24792178144176</v>
      </c>
      <c r="E103" s="306">
        <f t="shared" si="6"/>
        <v>126.75269</v>
      </c>
      <c r="F103" s="209" t="str">
        <f t="shared" si="7"/>
        <v/>
      </c>
      <c r="G103" s="308" t="str">
        <f t="shared" si="5"/>
        <v/>
      </c>
      <c r="H103" s="309"/>
    </row>
    <row r="104" spans="1:8">
      <c r="A104" s="304">
        <v>102</v>
      </c>
      <c r="B104" s="305">
        <f>VLOOKUP(DATE(YEAR(Dat_01!B$2)-1,MONTH(Dat_01!B$2),1)+A104,'[4]grafico diario'!$A:$D,1,)</f>
        <v>43568</v>
      </c>
      <c r="C104" s="306">
        <f>VLOOKUP($B104,[4]IndEolico10!$D$2:$M$945,4)/1000</f>
        <v>66.043503000000001</v>
      </c>
      <c r="D104" s="307">
        <f>VLOOKUP($B104,[4]IndEolico10!$D$2:$M$945,7)/1000</f>
        <v>142.24792178144176</v>
      </c>
      <c r="E104" s="306">
        <f t="shared" si="6"/>
        <v>66.043503000000001</v>
      </c>
      <c r="F104" s="209" t="str">
        <f t="shared" si="7"/>
        <v/>
      </c>
      <c r="G104" s="308" t="str">
        <f t="shared" si="5"/>
        <v/>
      </c>
      <c r="H104" s="309"/>
    </row>
    <row r="105" spans="1:8">
      <c r="A105" s="304">
        <v>103</v>
      </c>
      <c r="B105" s="305">
        <f>VLOOKUP(DATE(YEAR(Dat_01!B$2)-1,MONTH(Dat_01!B$2),1)+A105,'[4]grafico diario'!$A:$D,1,)</f>
        <v>43569</v>
      </c>
      <c r="C105" s="306">
        <f>VLOOKUP($B105,[4]IndEolico10!$D$2:$M$945,4)/1000</f>
        <v>92.333810999999997</v>
      </c>
      <c r="D105" s="307">
        <f>VLOOKUP($B105,[4]IndEolico10!$D$2:$M$945,7)/1000</f>
        <v>142.24792178144176</v>
      </c>
      <c r="E105" s="306">
        <f t="shared" si="6"/>
        <v>92.333810999999997</v>
      </c>
      <c r="F105" s="209" t="str">
        <f t="shared" si="7"/>
        <v/>
      </c>
      <c r="G105" s="308" t="str">
        <f t="shared" si="5"/>
        <v/>
      </c>
      <c r="H105" s="309"/>
    </row>
    <row r="106" spans="1:8">
      <c r="A106" s="304">
        <v>104</v>
      </c>
      <c r="B106" s="305">
        <f>VLOOKUP(DATE(YEAR(Dat_01!B$2)-1,MONTH(Dat_01!B$2),1)+A106,'[4]grafico diario'!$A:$D,1,)</f>
        <v>43570</v>
      </c>
      <c r="C106" s="306">
        <f>VLOOKUP($B106,[4]IndEolico10!$D$2:$M$945,4)/1000</f>
        <v>173.244258</v>
      </c>
      <c r="D106" s="307">
        <f>VLOOKUP($B106,[4]IndEolico10!$D$2:$M$945,7)/1000</f>
        <v>142.24792178144176</v>
      </c>
      <c r="E106" s="306">
        <f t="shared" si="6"/>
        <v>142.24792178144176</v>
      </c>
      <c r="F106" s="209" t="str">
        <f t="shared" si="7"/>
        <v>A</v>
      </c>
      <c r="G106" s="308" t="str">
        <f t="shared" si="5"/>
        <v/>
      </c>
      <c r="H106" s="309"/>
    </row>
    <row r="107" spans="1:8">
      <c r="A107" s="304">
        <v>105</v>
      </c>
      <c r="B107" s="305">
        <f>VLOOKUP(DATE(YEAR(Dat_01!B$2)-1,MONTH(Dat_01!B$2),1)+A107,'[4]grafico diario'!$A:$D,1,)</f>
        <v>43571</v>
      </c>
      <c r="C107" s="306">
        <f>VLOOKUP($B107,[4]IndEolico10!$D$2:$M$945,4)/1000</f>
        <v>93.027861999999999</v>
      </c>
      <c r="D107" s="307">
        <f>VLOOKUP($B107,[4]IndEolico10!$D$2:$M$945,7)/1000</f>
        <v>142.24792178144176</v>
      </c>
      <c r="E107" s="306">
        <f t="shared" si="6"/>
        <v>93.027861999999999</v>
      </c>
      <c r="F107" s="209" t="str">
        <f t="shared" si="7"/>
        <v/>
      </c>
      <c r="G107" s="308">
        <f t="shared" si="5"/>
        <v>142.24792178144176</v>
      </c>
      <c r="H107" s="309"/>
    </row>
    <row r="108" spans="1:8">
      <c r="A108" s="304">
        <v>106</v>
      </c>
      <c r="B108" s="305">
        <f>VLOOKUP(DATE(YEAR(Dat_01!B$2)-1,MONTH(Dat_01!B$2),1)+A108,'[4]grafico diario'!$A:$D,1,)</f>
        <v>43572</v>
      </c>
      <c r="C108" s="306">
        <f>VLOOKUP($B108,[4]IndEolico10!$D$2:$M$945,4)/1000</f>
        <v>227.017955</v>
      </c>
      <c r="D108" s="307">
        <f>VLOOKUP($B108,[4]IndEolico10!$D$2:$M$945,7)/1000</f>
        <v>142.24792178144176</v>
      </c>
      <c r="E108" s="306">
        <f t="shared" si="6"/>
        <v>142.24792178144176</v>
      </c>
      <c r="F108" s="209" t="str">
        <f t="shared" si="7"/>
        <v/>
      </c>
      <c r="G108" s="308" t="str">
        <f t="shared" si="5"/>
        <v/>
      </c>
      <c r="H108" s="309"/>
    </row>
    <row r="109" spans="1:8">
      <c r="A109" s="304">
        <v>107</v>
      </c>
      <c r="B109" s="305">
        <f>VLOOKUP(DATE(YEAR(Dat_01!B$2)-1,MONTH(Dat_01!B$2),1)+A109,'[4]grafico diario'!$A:$D,1,)</f>
        <v>43573</v>
      </c>
      <c r="C109" s="306">
        <f>VLOOKUP($B109,[4]IndEolico10!$D$2:$M$945,4)/1000</f>
        <v>110.74826299999999</v>
      </c>
      <c r="D109" s="307">
        <f>VLOOKUP($B109,[4]IndEolico10!$D$2:$M$945,7)/1000</f>
        <v>142.24792178144176</v>
      </c>
      <c r="E109" s="306">
        <f t="shared" si="6"/>
        <v>110.74826299999999</v>
      </c>
      <c r="F109" s="209" t="str">
        <f t="shared" si="7"/>
        <v/>
      </c>
      <c r="G109" s="308" t="str">
        <f t="shared" si="5"/>
        <v/>
      </c>
      <c r="H109" s="309"/>
    </row>
    <row r="110" spans="1:8">
      <c r="A110" s="304">
        <v>108</v>
      </c>
      <c r="B110" s="305">
        <f>VLOOKUP(DATE(YEAR(Dat_01!B$2)-1,MONTH(Dat_01!B$2),1)+A110,'[4]grafico diario'!$A:$D,1,)</f>
        <v>43574</v>
      </c>
      <c r="C110" s="306">
        <f>VLOOKUP($B110,[4]IndEolico10!$D$2:$M$945,4)/1000</f>
        <v>177.70284099999998</v>
      </c>
      <c r="D110" s="307">
        <f>VLOOKUP($B110,[4]IndEolico10!$D$2:$M$945,7)/1000</f>
        <v>142.24792178144176</v>
      </c>
      <c r="E110" s="306">
        <f t="shared" si="6"/>
        <v>142.24792178144176</v>
      </c>
      <c r="F110" s="209" t="str">
        <f t="shared" si="7"/>
        <v/>
      </c>
      <c r="G110" s="308" t="str">
        <f t="shared" si="5"/>
        <v/>
      </c>
      <c r="H110" s="309"/>
    </row>
    <row r="111" spans="1:8">
      <c r="A111" s="304">
        <v>109</v>
      </c>
      <c r="B111" s="305">
        <f>VLOOKUP(DATE(YEAR(Dat_01!B$2)-1,MONTH(Dat_01!B$2),1)+A111,'[4]grafico diario'!$A:$D,1,)</f>
        <v>43575</v>
      </c>
      <c r="C111" s="306">
        <f>VLOOKUP($B111,[4]IndEolico10!$D$2:$M$945,4)/1000</f>
        <v>224.324681</v>
      </c>
      <c r="D111" s="307">
        <f>VLOOKUP($B111,[4]IndEolico10!$D$2:$M$945,7)/1000</f>
        <v>142.24792178144176</v>
      </c>
      <c r="E111" s="306">
        <f t="shared" si="6"/>
        <v>142.24792178144176</v>
      </c>
      <c r="F111" s="209" t="str">
        <f t="shared" si="7"/>
        <v/>
      </c>
      <c r="G111" s="308" t="str">
        <f t="shared" si="5"/>
        <v/>
      </c>
      <c r="H111" s="309"/>
    </row>
    <row r="112" spans="1:8">
      <c r="A112" s="304">
        <v>110</v>
      </c>
      <c r="B112" s="305">
        <f>VLOOKUP(DATE(YEAR(Dat_01!B$2)-1,MONTH(Dat_01!B$2),1)+A112,'[4]grafico diario'!$A:$D,1,)</f>
        <v>43576</v>
      </c>
      <c r="C112" s="306">
        <f>VLOOKUP($B112,[4]IndEolico10!$D$2:$M$945,4)/1000</f>
        <v>120.7894</v>
      </c>
      <c r="D112" s="307">
        <f>VLOOKUP($B112,[4]IndEolico10!$D$2:$M$945,7)/1000</f>
        <v>142.24792178144176</v>
      </c>
      <c r="E112" s="306">
        <f t="shared" si="6"/>
        <v>120.7894</v>
      </c>
      <c r="F112" s="209" t="str">
        <f t="shared" si="7"/>
        <v/>
      </c>
      <c r="G112" s="308" t="str">
        <f t="shared" si="5"/>
        <v/>
      </c>
      <c r="H112" s="309"/>
    </row>
    <row r="113" spans="1:8">
      <c r="A113" s="304">
        <v>111</v>
      </c>
      <c r="B113" s="305">
        <f>VLOOKUP(DATE(YEAR(Dat_01!B$2)-1,MONTH(Dat_01!B$2),1)+A113,'[4]grafico diario'!$A:$D,1,)</f>
        <v>43577</v>
      </c>
      <c r="C113" s="306">
        <f>VLOOKUP($B113,[4]IndEolico10!$D$2:$M$945,4)/1000</f>
        <v>85.269229999999993</v>
      </c>
      <c r="D113" s="307">
        <f>VLOOKUP($B113,[4]IndEolico10!$D$2:$M$945,7)/1000</f>
        <v>142.24792178144176</v>
      </c>
      <c r="E113" s="306">
        <f t="shared" si="6"/>
        <v>85.269229999999993</v>
      </c>
      <c r="F113" s="209" t="str">
        <f t="shared" si="7"/>
        <v/>
      </c>
      <c r="G113" s="308" t="str">
        <f t="shared" ref="G113:G176" si="8">IF(DAY($B113)=16,D113,"")</f>
        <v/>
      </c>
      <c r="H113" s="309"/>
    </row>
    <row r="114" spans="1:8">
      <c r="A114" s="304">
        <v>112</v>
      </c>
      <c r="B114" s="305">
        <f>VLOOKUP(DATE(YEAR(Dat_01!B$2)-1,MONTH(Dat_01!B$2),1)+A114,'[4]grafico diario'!$A:$D,1,)</f>
        <v>43578</v>
      </c>
      <c r="C114" s="306">
        <f>VLOOKUP($B114,[4]IndEolico10!$D$2:$M$945,4)/1000</f>
        <v>181.05645699999999</v>
      </c>
      <c r="D114" s="307">
        <f>VLOOKUP($B114,[4]IndEolico10!$D$2:$M$945,7)/1000</f>
        <v>142.24792178144176</v>
      </c>
      <c r="E114" s="306">
        <f t="shared" si="6"/>
        <v>142.24792178144176</v>
      </c>
      <c r="F114" s="209" t="str">
        <f t="shared" si="7"/>
        <v/>
      </c>
      <c r="G114" s="308" t="str">
        <f t="shared" si="8"/>
        <v/>
      </c>
      <c r="H114" s="309"/>
    </row>
    <row r="115" spans="1:8">
      <c r="A115" s="304">
        <v>113</v>
      </c>
      <c r="B115" s="305">
        <f>VLOOKUP(DATE(YEAR(Dat_01!B$2)-1,MONTH(Dat_01!B$2),1)+A115,'[4]grafico diario'!$A:$D,1,)</f>
        <v>43579</v>
      </c>
      <c r="C115" s="306">
        <f>VLOOKUP($B115,[4]IndEolico10!$D$2:$M$945,4)/1000</f>
        <v>292.16847200000001</v>
      </c>
      <c r="D115" s="307">
        <f>VLOOKUP($B115,[4]IndEolico10!$D$2:$M$945,7)/1000</f>
        <v>142.24792178144176</v>
      </c>
      <c r="E115" s="306">
        <f t="shared" si="6"/>
        <v>142.24792178144176</v>
      </c>
      <c r="F115" s="209" t="str">
        <f t="shared" si="7"/>
        <v/>
      </c>
      <c r="G115" s="308" t="str">
        <f t="shared" si="8"/>
        <v/>
      </c>
      <c r="H115" s="309"/>
    </row>
    <row r="116" spans="1:8">
      <c r="A116" s="304">
        <v>114</v>
      </c>
      <c r="B116" s="305">
        <f>VLOOKUP(DATE(YEAR(Dat_01!B$2)-1,MONTH(Dat_01!B$2),1)+A116,'[4]grafico diario'!$A:$D,1,)</f>
        <v>43580</v>
      </c>
      <c r="C116" s="306">
        <f>VLOOKUP($B116,[4]IndEolico10!$D$2:$M$945,4)/1000</f>
        <v>292.633534</v>
      </c>
      <c r="D116" s="307">
        <f>VLOOKUP($B116,[4]IndEolico10!$D$2:$M$945,7)/1000</f>
        <v>142.24792178144176</v>
      </c>
      <c r="E116" s="306">
        <f t="shared" si="6"/>
        <v>142.24792178144176</v>
      </c>
      <c r="F116" s="209" t="str">
        <f t="shared" si="7"/>
        <v/>
      </c>
      <c r="G116" s="308" t="str">
        <f t="shared" si="8"/>
        <v/>
      </c>
      <c r="H116" s="309"/>
    </row>
    <row r="117" spans="1:8">
      <c r="A117" s="304">
        <v>115</v>
      </c>
      <c r="B117" s="305">
        <f>VLOOKUP(DATE(YEAR(Dat_01!B$2)-1,MONTH(Dat_01!B$2),1)+A117,'[4]grafico diario'!$A:$D,1,)</f>
        <v>43581</v>
      </c>
      <c r="C117" s="306">
        <f>VLOOKUP($B117,[4]IndEolico10!$D$2:$M$945,4)/1000</f>
        <v>176.63835200000003</v>
      </c>
      <c r="D117" s="307">
        <f>VLOOKUP($B117,[4]IndEolico10!$D$2:$M$945,7)/1000</f>
        <v>142.24792178144176</v>
      </c>
      <c r="E117" s="306">
        <f t="shared" si="6"/>
        <v>142.24792178144176</v>
      </c>
      <c r="F117" s="209" t="str">
        <f t="shared" si="7"/>
        <v/>
      </c>
      <c r="G117" s="308" t="str">
        <f t="shared" si="8"/>
        <v/>
      </c>
      <c r="H117" s="309"/>
    </row>
    <row r="118" spans="1:8">
      <c r="A118" s="304">
        <v>116</v>
      </c>
      <c r="B118" s="305">
        <f>VLOOKUP(DATE(YEAR(Dat_01!B$2)-1,MONTH(Dat_01!B$2),1)+A118,'[4]grafico diario'!$A:$D,1,)</f>
        <v>43582</v>
      </c>
      <c r="C118" s="306">
        <f>VLOOKUP($B118,[4]IndEolico10!$D$2:$M$945,4)/1000</f>
        <v>90.268847999999991</v>
      </c>
      <c r="D118" s="307">
        <f>VLOOKUP($B118,[4]IndEolico10!$D$2:$M$945,7)/1000</f>
        <v>142.24792178144176</v>
      </c>
      <c r="E118" s="306">
        <f t="shared" si="6"/>
        <v>90.268847999999991</v>
      </c>
      <c r="F118" s="209" t="str">
        <f t="shared" si="7"/>
        <v/>
      </c>
      <c r="G118" s="308" t="str">
        <f t="shared" si="8"/>
        <v/>
      </c>
      <c r="H118" s="309"/>
    </row>
    <row r="119" spans="1:8">
      <c r="A119" s="304">
        <v>117</v>
      </c>
      <c r="B119" s="305">
        <f>VLOOKUP(DATE(YEAR(Dat_01!B$2)-1,MONTH(Dat_01!B$2),1)+A119,'[4]grafico diario'!$A:$D,1,)</f>
        <v>43583</v>
      </c>
      <c r="C119" s="306">
        <f>VLOOKUP($B119,[4]IndEolico10!$D$2:$M$945,4)/1000</f>
        <v>115.129358</v>
      </c>
      <c r="D119" s="307">
        <f>VLOOKUP($B119,[4]IndEolico10!$D$2:$M$945,7)/1000</f>
        <v>142.24792178144176</v>
      </c>
      <c r="E119" s="306">
        <f t="shared" si="6"/>
        <v>115.129358</v>
      </c>
      <c r="F119" s="209" t="str">
        <f t="shared" si="7"/>
        <v/>
      </c>
      <c r="G119" s="308" t="str">
        <f t="shared" si="8"/>
        <v/>
      </c>
      <c r="H119" s="309"/>
    </row>
    <row r="120" spans="1:8">
      <c r="A120" s="304">
        <v>118</v>
      </c>
      <c r="B120" s="305">
        <f>VLOOKUP(DATE(YEAR(Dat_01!B$2)-1,MONTH(Dat_01!B$2),1)+A120,'[4]grafico diario'!$A:$D,1,)</f>
        <v>43584</v>
      </c>
      <c r="C120" s="306">
        <f>VLOOKUP($B120,[4]IndEolico10!$D$2:$M$945,4)/1000</f>
        <v>66.438915999999992</v>
      </c>
      <c r="D120" s="307">
        <f>VLOOKUP($B120,[4]IndEolico10!$D$2:$M$945,7)/1000</f>
        <v>142.24792178144176</v>
      </c>
      <c r="E120" s="306">
        <f t="shared" si="6"/>
        <v>66.438915999999992</v>
      </c>
      <c r="F120" s="209" t="str">
        <f t="shared" si="7"/>
        <v/>
      </c>
      <c r="G120" s="308" t="str">
        <f t="shared" si="8"/>
        <v/>
      </c>
      <c r="H120" s="309"/>
    </row>
    <row r="121" spans="1:8">
      <c r="A121" s="304">
        <v>119</v>
      </c>
      <c r="B121" s="305">
        <f>VLOOKUP(DATE(YEAR(Dat_01!B$2)-1,MONTH(Dat_01!B$2),1)+A121,'[4]grafico diario'!$A:$D,1,)</f>
        <v>43585</v>
      </c>
      <c r="C121" s="306">
        <f>VLOOKUP($B121,[4]IndEolico10!$D$2:$M$945,4)/1000</f>
        <v>64.556328999999991</v>
      </c>
      <c r="D121" s="307">
        <f>VLOOKUP($B121,[4]IndEolico10!$D$2:$M$945,7)/1000</f>
        <v>142.24792178144176</v>
      </c>
      <c r="E121" s="306">
        <f t="shared" si="6"/>
        <v>64.556328999999991</v>
      </c>
      <c r="F121" s="209" t="str">
        <f t="shared" si="7"/>
        <v/>
      </c>
      <c r="G121" s="308" t="str">
        <f t="shared" si="8"/>
        <v/>
      </c>
      <c r="H121" s="309"/>
    </row>
    <row r="122" spans="1:8">
      <c r="A122" s="304">
        <v>120</v>
      </c>
      <c r="B122" s="305">
        <f>VLOOKUP(DATE(YEAR(Dat_01!B$2)-1,MONTH(Dat_01!B$2),1)+A122,'[4]grafico diario'!$A:$D,1,)</f>
        <v>43586</v>
      </c>
      <c r="C122" s="306">
        <f>VLOOKUP($B122,[4]IndEolico10!$D$2:$M$945,4)/1000</f>
        <v>113.443117</v>
      </c>
      <c r="D122" s="307">
        <f>VLOOKUP($B122,[4]IndEolico10!$D$2:$M$945,7)/1000</f>
        <v>126.13473990642841</v>
      </c>
      <c r="E122" s="306">
        <f t="shared" si="6"/>
        <v>113.443117</v>
      </c>
      <c r="F122" s="209" t="str">
        <f t="shared" si="7"/>
        <v/>
      </c>
      <c r="G122" s="308" t="str">
        <f t="shared" si="8"/>
        <v/>
      </c>
      <c r="H122" s="309"/>
    </row>
    <row r="123" spans="1:8">
      <c r="A123" s="304">
        <v>121</v>
      </c>
      <c r="B123" s="305">
        <f>VLOOKUP(DATE(YEAR(Dat_01!B$2)-1,MONTH(Dat_01!B$2),1)+A123,'[4]grafico diario'!$A:$D,1,)</f>
        <v>43587</v>
      </c>
      <c r="C123" s="306">
        <f>VLOOKUP($B123,[4]IndEolico10!$D$2:$M$945,4)/1000</f>
        <v>194.80886100000001</v>
      </c>
      <c r="D123" s="307">
        <f>VLOOKUP($B123,[4]IndEolico10!$D$2:$M$945,7)/1000</f>
        <v>126.13473990642841</v>
      </c>
      <c r="E123" s="306">
        <f t="shared" si="6"/>
        <v>126.13473990642841</v>
      </c>
      <c r="F123" s="209" t="str">
        <f t="shared" si="7"/>
        <v/>
      </c>
      <c r="G123" s="308" t="str">
        <f t="shared" si="8"/>
        <v/>
      </c>
      <c r="H123" s="309"/>
    </row>
    <row r="124" spans="1:8">
      <c r="A124" s="304">
        <v>122</v>
      </c>
      <c r="B124" s="305">
        <f>VLOOKUP(DATE(YEAR(Dat_01!B$2)-1,MONTH(Dat_01!B$2),1)+A124,'[4]grafico diario'!$A:$D,1,)</f>
        <v>43588</v>
      </c>
      <c r="C124" s="306">
        <f>VLOOKUP($B124,[4]IndEolico10!$D$2:$M$945,4)/1000</f>
        <v>165.685788</v>
      </c>
      <c r="D124" s="307">
        <f>VLOOKUP($B124,[4]IndEolico10!$D$2:$M$945,7)/1000</f>
        <v>126.13473990642841</v>
      </c>
      <c r="E124" s="306">
        <f t="shared" si="6"/>
        <v>126.13473990642841</v>
      </c>
      <c r="F124" s="209" t="str">
        <f t="shared" si="7"/>
        <v/>
      </c>
      <c r="G124" s="308" t="str">
        <f t="shared" si="8"/>
        <v/>
      </c>
      <c r="H124" s="309"/>
    </row>
    <row r="125" spans="1:8">
      <c r="A125" s="304">
        <v>123</v>
      </c>
      <c r="B125" s="305">
        <f>VLOOKUP(DATE(YEAR(Dat_01!B$2)-1,MONTH(Dat_01!B$2),1)+A125,'[4]grafico diario'!$A:$D,1,)</f>
        <v>43589</v>
      </c>
      <c r="C125" s="306">
        <f>VLOOKUP($B125,[4]IndEolico10!$D$2:$M$945,4)/1000</f>
        <v>157.02716699999999</v>
      </c>
      <c r="D125" s="307">
        <f>VLOOKUP($B125,[4]IndEolico10!$D$2:$M$945,7)/1000</f>
        <v>126.13473990642841</v>
      </c>
      <c r="E125" s="306">
        <f t="shared" si="6"/>
        <v>126.13473990642841</v>
      </c>
      <c r="F125" s="209" t="str">
        <f t="shared" si="7"/>
        <v/>
      </c>
      <c r="G125" s="308" t="str">
        <f t="shared" si="8"/>
        <v/>
      </c>
      <c r="H125" s="309"/>
    </row>
    <row r="126" spans="1:8">
      <c r="A126" s="304">
        <v>124</v>
      </c>
      <c r="B126" s="305">
        <f>VLOOKUP(DATE(YEAR(Dat_01!B$2)-1,MONTH(Dat_01!B$2),1)+A126,'[4]grafico diario'!$A:$D,1,)</f>
        <v>43590</v>
      </c>
      <c r="C126" s="306">
        <f>VLOOKUP($B126,[4]IndEolico10!$D$2:$M$945,4)/1000</f>
        <v>178.43823800000001</v>
      </c>
      <c r="D126" s="307">
        <f>VLOOKUP($B126,[4]IndEolico10!$D$2:$M$945,7)/1000</f>
        <v>126.13473990642841</v>
      </c>
      <c r="E126" s="306">
        <f t="shared" si="6"/>
        <v>126.13473990642841</v>
      </c>
      <c r="F126" s="209" t="str">
        <f t="shared" si="7"/>
        <v/>
      </c>
      <c r="G126" s="308" t="str">
        <f t="shared" si="8"/>
        <v/>
      </c>
      <c r="H126" s="309"/>
    </row>
    <row r="127" spans="1:8">
      <c r="A127" s="304">
        <v>125</v>
      </c>
      <c r="B127" s="305">
        <f>VLOOKUP(DATE(YEAR(Dat_01!B$2)-1,MONTH(Dat_01!B$2),1)+A127,'[4]grafico diario'!$A:$D,1,)</f>
        <v>43591</v>
      </c>
      <c r="C127" s="306">
        <f>VLOOKUP($B127,[4]IndEolico10!$D$2:$M$945,4)/1000</f>
        <v>58.183047999999999</v>
      </c>
      <c r="D127" s="307">
        <f>VLOOKUP($B127,[4]IndEolico10!$D$2:$M$945,7)/1000</f>
        <v>126.13473990642841</v>
      </c>
      <c r="E127" s="306">
        <f t="shared" si="6"/>
        <v>58.183047999999999</v>
      </c>
      <c r="F127" s="209" t="str">
        <f t="shared" si="7"/>
        <v/>
      </c>
      <c r="G127" s="308" t="str">
        <f t="shared" si="8"/>
        <v/>
      </c>
      <c r="H127" s="309"/>
    </row>
    <row r="128" spans="1:8">
      <c r="A128" s="304">
        <v>126</v>
      </c>
      <c r="B128" s="305">
        <f>VLOOKUP(DATE(YEAR(Dat_01!B$2)-1,MONTH(Dat_01!B$2),1)+A128,'[4]grafico diario'!$A:$D,1,)</f>
        <v>43592</v>
      </c>
      <c r="C128" s="306">
        <f>VLOOKUP($B128,[4]IndEolico10!$D$2:$M$945,4)/1000</f>
        <v>142.63895099999999</v>
      </c>
      <c r="D128" s="307">
        <f>VLOOKUP($B128,[4]IndEolico10!$D$2:$M$945,7)/1000</f>
        <v>126.13473990642841</v>
      </c>
      <c r="E128" s="306">
        <f t="shared" si="6"/>
        <v>126.13473990642841</v>
      </c>
      <c r="F128" s="209" t="str">
        <f t="shared" si="7"/>
        <v/>
      </c>
      <c r="G128" s="308" t="str">
        <f t="shared" si="8"/>
        <v/>
      </c>
      <c r="H128" s="309"/>
    </row>
    <row r="129" spans="1:8">
      <c r="A129" s="304">
        <v>127</v>
      </c>
      <c r="B129" s="305">
        <f>VLOOKUP(DATE(YEAR(Dat_01!B$2)-1,MONTH(Dat_01!B$2),1)+A129,'[4]grafico diario'!$A:$D,1,)</f>
        <v>43593</v>
      </c>
      <c r="C129" s="306">
        <f>VLOOKUP($B129,[4]IndEolico10!$D$2:$M$945,4)/1000</f>
        <v>314.322676</v>
      </c>
      <c r="D129" s="307">
        <f>VLOOKUP($B129,[4]IndEolico10!$D$2:$M$945,7)/1000</f>
        <v>126.13473990642841</v>
      </c>
      <c r="E129" s="306">
        <f t="shared" si="6"/>
        <v>126.13473990642841</v>
      </c>
      <c r="F129" s="209" t="str">
        <f t="shared" si="7"/>
        <v/>
      </c>
      <c r="G129" s="308" t="str">
        <f t="shared" si="8"/>
        <v/>
      </c>
      <c r="H129" s="309"/>
    </row>
    <row r="130" spans="1:8">
      <c r="A130" s="304">
        <v>128</v>
      </c>
      <c r="B130" s="305">
        <f>VLOOKUP(DATE(YEAR(Dat_01!B$2)-1,MONTH(Dat_01!B$2),1)+A130,'[4]grafico diario'!$A:$D,1,)</f>
        <v>43594</v>
      </c>
      <c r="C130" s="306">
        <f>VLOOKUP($B130,[4]IndEolico10!$D$2:$M$945,4)/1000</f>
        <v>233.60022099999998</v>
      </c>
      <c r="D130" s="307">
        <f>VLOOKUP($B130,[4]IndEolico10!$D$2:$M$945,7)/1000</f>
        <v>126.13473990642841</v>
      </c>
      <c r="E130" s="306">
        <f t="shared" si="6"/>
        <v>126.13473990642841</v>
      </c>
      <c r="F130" s="209" t="str">
        <f t="shared" si="7"/>
        <v/>
      </c>
      <c r="G130" s="308" t="str">
        <f t="shared" si="8"/>
        <v/>
      </c>
      <c r="H130" s="309"/>
    </row>
    <row r="131" spans="1:8">
      <c r="A131" s="304">
        <v>129</v>
      </c>
      <c r="B131" s="305">
        <f>VLOOKUP(DATE(YEAR(Dat_01!B$2)-1,MONTH(Dat_01!B$2),1)+A131,'[4]grafico diario'!$A:$D,1,)</f>
        <v>43595</v>
      </c>
      <c r="C131" s="306">
        <f>VLOOKUP($B131,[4]IndEolico10!$D$2:$M$945,4)/1000</f>
        <v>190.585532</v>
      </c>
      <c r="D131" s="307">
        <f>VLOOKUP($B131,[4]IndEolico10!$D$2:$M$945,7)/1000</f>
        <v>126.13473990642841</v>
      </c>
      <c r="E131" s="306">
        <f t="shared" ref="E131:E194" si="9">IF(C131&gt;D131,D131,C131)</f>
        <v>126.13473990642841</v>
      </c>
      <c r="F131" s="209" t="str">
        <f t="shared" ref="F131:F194" si="10">IF(DAY(B131)=15,IF(MONTH(B131)=1,"E",IF(MONTH(B131)=2,"F",IF(MONTH(B131)=3,"M",IF(MONTH(B131)=4,"A",IF(MONTH(B131)=5,"M",IF(MONTH(B131)=6,"J",IF(MONTH(B131)=7,"J",IF(MONTH(B131)=8,"A",IF(MONTH(B131)=9,"S",IF(MONTH(B131)=10,"O",IF(MONTH(B131)=11,"N",IF(MONTH(B131)=12,"D","")))))))))))),"")</f>
        <v/>
      </c>
      <c r="G131" s="308" t="str">
        <f t="shared" si="8"/>
        <v/>
      </c>
      <c r="H131" s="309"/>
    </row>
    <row r="132" spans="1:8">
      <c r="A132" s="304">
        <v>130</v>
      </c>
      <c r="B132" s="305">
        <f>VLOOKUP(DATE(YEAR(Dat_01!B$2)-1,MONTH(Dat_01!B$2),1)+A132,'[4]grafico diario'!$A:$D,1,)</f>
        <v>43596</v>
      </c>
      <c r="C132" s="306">
        <f>VLOOKUP($B132,[4]IndEolico10!$D$2:$M$945,4)/1000</f>
        <v>129.24148600000001</v>
      </c>
      <c r="D132" s="307">
        <f>VLOOKUP($B132,[4]IndEolico10!$D$2:$M$945,7)/1000</f>
        <v>126.13473990642841</v>
      </c>
      <c r="E132" s="306">
        <f t="shared" si="9"/>
        <v>126.13473990642841</v>
      </c>
      <c r="F132" s="209" t="str">
        <f t="shared" si="10"/>
        <v/>
      </c>
      <c r="G132" s="308" t="str">
        <f t="shared" si="8"/>
        <v/>
      </c>
      <c r="H132" s="309"/>
    </row>
    <row r="133" spans="1:8">
      <c r="A133" s="304">
        <v>131</v>
      </c>
      <c r="B133" s="305">
        <f>VLOOKUP(DATE(YEAR(Dat_01!B$2)-1,MONTH(Dat_01!B$2),1)+A133,'[4]grafico diario'!$A:$D,1,)</f>
        <v>43597</v>
      </c>
      <c r="C133" s="306">
        <f>VLOOKUP($B133,[4]IndEolico10!$D$2:$M$945,4)/1000</f>
        <v>191.58425299999999</v>
      </c>
      <c r="D133" s="307">
        <f>VLOOKUP($B133,[4]IndEolico10!$D$2:$M$945,7)/1000</f>
        <v>126.13473990642841</v>
      </c>
      <c r="E133" s="306">
        <f t="shared" si="9"/>
        <v>126.13473990642841</v>
      </c>
      <c r="F133" s="209" t="str">
        <f t="shared" si="10"/>
        <v/>
      </c>
      <c r="G133" s="308" t="str">
        <f t="shared" si="8"/>
        <v/>
      </c>
      <c r="H133" s="309"/>
    </row>
    <row r="134" spans="1:8">
      <c r="A134" s="304">
        <v>132</v>
      </c>
      <c r="B134" s="305">
        <f>VLOOKUP(DATE(YEAR(Dat_01!B$2)-1,MONTH(Dat_01!B$2),1)+A134,'[4]grafico diario'!$A:$D,1,)</f>
        <v>43598</v>
      </c>
      <c r="C134" s="306">
        <f>VLOOKUP($B134,[4]IndEolico10!$D$2:$M$945,4)/1000</f>
        <v>186.90061700000001</v>
      </c>
      <c r="D134" s="307">
        <f>VLOOKUP($B134,[4]IndEolico10!$D$2:$M$945,7)/1000</f>
        <v>126.13473990642841</v>
      </c>
      <c r="E134" s="306">
        <f t="shared" si="9"/>
        <v>126.13473990642841</v>
      </c>
      <c r="F134" s="209" t="str">
        <f t="shared" si="10"/>
        <v/>
      </c>
      <c r="G134" s="308" t="str">
        <f t="shared" si="8"/>
        <v/>
      </c>
      <c r="H134" s="309"/>
    </row>
    <row r="135" spans="1:8">
      <c r="A135" s="304">
        <v>133</v>
      </c>
      <c r="B135" s="305">
        <f>VLOOKUP(DATE(YEAR(Dat_01!B$2)-1,MONTH(Dat_01!B$2),1)+A135,'[4]grafico diario'!$A:$D,1,)</f>
        <v>43599</v>
      </c>
      <c r="C135" s="306">
        <f>VLOOKUP($B135,[4]IndEolico10!$D$2:$M$945,4)/1000</f>
        <v>104.14895200000001</v>
      </c>
      <c r="D135" s="307">
        <f>VLOOKUP($B135,[4]IndEolico10!$D$2:$M$945,7)/1000</f>
        <v>126.13473990642841</v>
      </c>
      <c r="E135" s="306">
        <f t="shared" si="9"/>
        <v>104.14895200000001</v>
      </c>
      <c r="F135" s="209" t="str">
        <f t="shared" si="10"/>
        <v/>
      </c>
      <c r="G135" s="308" t="str">
        <f t="shared" si="8"/>
        <v/>
      </c>
      <c r="H135" s="309"/>
    </row>
    <row r="136" spans="1:8">
      <c r="A136" s="304">
        <v>134</v>
      </c>
      <c r="B136" s="305">
        <f>VLOOKUP(DATE(YEAR(Dat_01!B$2)-1,MONTH(Dat_01!B$2),1)+A136,'[4]grafico diario'!$A:$D,1,)</f>
        <v>43600</v>
      </c>
      <c r="C136" s="306">
        <f>VLOOKUP($B136,[4]IndEolico10!$D$2:$M$945,4)/1000</f>
        <v>93.727000000000004</v>
      </c>
      <c r="D136" s="307">
        <f>VLOOKUP($B136,[4]IndEolico10!$D$2:$M$945,7)/1000</f>
        <v>126.13473990642841</v>
      </c>
      <c r="E136" s="306">
        <f t="shared" si="9"/>
        <v>93.727000000000004</v>
      </c>
      <c r="F136" s="209" t="str">
        <f t="shared" si="10"/>
        <v>M</v>
      </c>
      <c r="G136" s="308" t="str">
        <f t="shared" si="8"/>
        <v/>
      </c>
      <c r="H136" s="309"/>
    </row>
    <row r="137" spans="1:8">
      <c r="A137" s="304">
        <v>135</v>
      </c>
      <c r="B137" s="305">
        <f>VLOOKUP(DATE(YEAR(Dat_01!B$2)-1,MONTH(Dat_01!B$2),1)+A137,'[4]grafico diario'!$A:$D,1,)</f>
        <v>43601</v>
      </c>
      <c r="C137" s="306">
        <f>VLOOKUP($B137,[4]IndEolico10!$D$2:$M$945,4)/1000</f>
        <v>133.972016</v>
      </c>
      <c r="D137" s="307">
        <f>VLOOKUP($B137,[4]IndEolico10!$D$2:$M$945,7)/1000</f>
        <v>126.13473990642841</v>
      </c>
      <c r="E137" s="306">
        <f t="shared" si="9"/>
        <v>126.13473990642841</v>
      </c>
      <c r="F137" s="209" t="str">
        <f t="shared" si="10"/>
        <v/>
      </c>
      <c r="G137" s="308">
        <f t="shared" si="8"/>
        <v>126.13473990642841</v>
      </c>
      <c r="H137" s="309"/>
    </row>
    <row r="138" spans="1:8">
      <c r="A138" s="304">
        <v>136</v>
      </c>
      <c r="B138" s="305">
        <f>VLOOKUP(DATE(YEAR(Dat_01!B$2)-1,MONTH(Dat_01!B$2),1)+A138,'[4]grafico diario'!$A:$D,1,)</f>
        <v>43602</v>
      </c>
      <c r="C138" s="306">
        <f>VLOOKUP($B138,[4]IndEolico10!$D$2:$M$945,4)/1000</f>
        <v>286.71820600000001</v>
      </c>
      <c r="D138" s="307">
        <f>VLOOKUP($B138,[4]IndEolico10!$D$2:$M$945,7)/1000</f>
        <v>126.13473990642841</v>
      </c>
      <c r="E138" s="306">
        <f t="shared" si="9"/>
        <v>126.13473990642841</v>
      </c>
      <c r="F138" s="209" t="str">
        <f t="shared" si="10"/>
        <v/>
      </c>
      <c r="G138" s="308" t="str">
        <f t="shared" si="8"/>
        <v/>
      </c>
      <c r="H138" s="309"/>
    </row>
    <row r="139" spans="1:8">
      <c r="A139" s="304">
        <v>137</v>
      </c>
      <c r="B139" s="305">
        <f>VLOOKUP(DATE(YEAR(Dat_01!B$2)-1,MONTH(Dat_01!B$2),1)+A139,'[4]grafico diario'!$A:$D,1,)</f>
        <v>43603</v>
      </c>
      <c r="C139" s="306">
        <f>VLOOKUP($B139,[4]IndEolico10!$D$2:$M$945,4)/1000</f>
        <v>148.617771</v>
      </c>
      <c r="D139" s="307">
        <f>VLOOKUP($B139,[4]IndEolico10!$D$2:$M$945,7)/1000</f>
        <v>126.13473990642841</v>
      </c>
      <c r="E139" s="306">
        <f t="shared" si="9"/>
        <v>126.13473990642841</v>
      </c>
      <c r="F139" s="209" t="str">
        <f t="shared" si="10"/>
        <v/>
      </c>
      <c r="G139" s="308" t="str">
        <f t="shared" si="8"/>
        <v/>
      </c>
      <c r="H139" s="309"/>
    </row>
    <row r="140" spans="1:8">
      <c r="A140" s="304">
        <v>138</v>
      </c>
      <c r="B140" s="305">
        <f>VLOOKUP(DATE(YEAR(Dat_01!B$2)-1,MONTH(Dat_01!B$2),1)+A140,'[4]grafico diario'!$A:$D,1,)</f>
        <v>43604</v>
      </c>
      <c r="C140" s="306">
        <f>VLOOKUP($B140,[4]IndEolico10!$D$2:$M$945,4)/1000</f>
        <v>130.25906800000001</v>
      </c>
      <c r="D140" s="307">
        <f>VLOOKUP($B140,[4]IndEolico10!$D$2:$M$945,7)/1000</f>
        <v>126.13473990642841</v>
      </c>
      <c r="E140" s="306">
        <f t="shared" si="9"/>
        <v>126.13473990642841</v>
      </c>
      <c r="F140" s="209" t="str">
        <f t="shared" si="10"/>
        <v/>
      </c>
      <c r="G140" s="308" t="str">
        <f t="shared" si="8"/>
        <v/>
      </c>
      <c r="H140" s="309"/>
    </row>
    <row r="141" spans="1:8">
      <c r="A141" s="304">
        <v>139</v>
      </c>
      <c r="B141" s="305">
        <f>VLOOKUP(DATE(YEAR(Dat_01!B$2)-1,MONTH(Dat_01!B$2),1)+A141,'[4]grafico diario'!$A:$D,1,)</f>
        <v>43605</v>
      </c>
      <c r="C141" s="306">
        <f>VLOOKUP($B141,[4]IndEolico10!$D$2:$M$945,4)/1000</f>
        <v>67.222395000000006</v>
      </c>
      <c r="D141" s="307">
        <f>VLOOKUP($B141,[4]IndEolico10!$D$2:$M$945,7)/1000</f>
        <v>126.13473990642841</v>
      </c>
      <c r="E141" s="306">
        <f t="shared" si="9"/>
        <v>67.222395000000006</v>
      </c>
      <c r="F141" s="209" t="str">
        <f t="shared" si="10"/>
        <v/>
      </c>
      <c r="G141" s="308" t="str">
        <f t="shared" si="8"/>
        <v/>
      </c>
      <c r="H141" s="309"/>
    </row>
    <row r="142" spans="1:8">
      <c r="A142" s="304">
        <v>140</v>
      </c>
      <c r="B142" s="305">
        <f>VLOOKUP(DATE(YEAR(Dat_01!B$2)-1,MONTH(Dat_01!B$2),1)+A142,'[4]grafico diario'!$A:$D,1,)</f>
        <v>43606</v>
      </c>
      <c r="C142" s="306">
        <f>VLOOKUP($B142,[4]IndEolico10!$D$2:$M$945,4)/1000</f>
        <v>50.460292000000003</v>
      </c>
      <c r="D142" s="307">
        <f>VLOOKUP($B142,[4]IndEolico10!$D$2:$M$945,7)/1000</f>
        <v>126.13473990642841</v>
      </c>
      <c r="E142" s="306">
        <f t="shared" si="9"/>
        <v>50.460292000000003</v>
      </c>
      <c r="F142" s="209" t="str">
        <f t="shared" si="10"/>
        <v/>
      </c>
      <c r="G142" s="308" t="str">
        <f t="shared" si="8"/>
        <v/>
      </c>
      <c r="H142" s="309"/>
    </row>
    <row r="143" spans="1:8">
      <c r="A143" s="304">
        <v>141</v>
      </c>
      <c r="B143" s="305">
        <f>VLOOKUP(DATE(YEAR(Dat_01!B$2)-1,MONTH(Dat_01!B$2),1)+A143,'[4]grafico diario'!$A:$D,1,)</f>
        <v>43607</v>
      </c>
      <c r="C143" s="306">
        <f>VLOOKUP($B143,[4]IndEolico10!$D$2:$M$945,4)/1000</f>
        <v>41.479586000000005</v>
      </c>
      <c r="D143" s="307">
        <f>VLOOKUP($B143,[4]IndEolico10!$D$2:$M$945,7)/1000</f>
        <v>126.13473990642841</v>
      </c>
      <c r="E143" s="306">
        <f t="shared" si="9"/>
        <v>41.479586000000005</v>
      </c>
      <c r="F143" s="209" t="str">
        <f t="shared" si="10"/>
        <v/>
      </c>
      <c r="G143" s="308" t="str">
        <f t="shared" si="8"/>
        <v/>
      </c>
      <c r="H143" s="309"/>
    </row>
    <row r="144" spans="1:8">
      <c r="A144" s="304">
        <v>142</v>
      </c>
      <c r="B144" s="305">
        <f>VLOOKUP(DATE(YEAR(Dat_01!B$2)-1,MONTH(Dat_01!B$2),1)+A144,'[4]grafico diario'!$A:$D,1,)</f>
        <v>43608</v>
      </c>
      <c r="C144" s="306">
        <f>VLOOKUP($B144,[4]IndEolico10!$D$2:$M$945,4)/1000</f>
        <v>59.654964999999997</v>
      </c>
      <c r="D144" s="307">
        <f>VLOOKUP($B144,[4]IndEolico10!$D$2:$M$945,7)/1000</f>
        <v>126.13473990642841</v>
      </c>
      <c r="E144" s="306">
        <f t="shared" si="9"/>
        <v>59.654964999999997</v>
      </c>
      <c r="F144" s="209" t="str">
        <f t="shared" si="10"/>
        <v/>
      </c>
      <c r="G144" s="308" t="str">
        <f t="shared" si="8"/>
        <v/>
      </c>
      <c r="H144" s="309"/>
    </row>
    <row r="145" spans="1:8">
      <c r="A145" s="304">
        <v>143</v>
      </c>
      <c r="B145" s="305">
        <f>VLOOKUP(DATE(YEAR(Dat_01!B$2)-1,MONTH(Dat_01!B$2),1)+A145,'[4]grafico diario'!$A:$D,1,)</f>
        <v>43609</v>
      </c>
      <c r="C145" s="306">
        <f>VLOOKUP($B145,[4]IndEolico10!$D$2:$M$945,4)/1000</f>
        <v>170.91325400000002</v>
      </c>
      <c r="D145" s="307">
        <f>VLOOKUP($B145,[4]IndEolico10!$D$2:$M$945,7)/1000</f>
        <v>126.13473990642841</v>
      </c>
      <c r="E145" s="306">
        <f t="shared" si="9"/>
        <v>126.13473990642841</v>
      </c>
      <c r="F145" s="209" t="str">
        <f t="shared" si="10"/>
        <v/>
      </c>
      <c r="G145" s="308" t="str">
        <f t="shared" si="8"/>
        <v/>
      </c>
      <c r="H145" s="309"/>
    </row>
    <row r="146" spans="1:8">
      <c r="A146" s="304">
        <v>144</v>
      </c>
      <c r="B146" s="305">
        <f>VLOOKUP(DATE(YEAR(Dat_01!B$2)-1,MONTH(Dat_01!B$2),1)+A146,'[4]grafico diario'!$A:$D,1,)</f>
        <v>43610</v>
      </c>
      <c r="C146" s="306">
        <f>VLOOKUP($B146,[4]IndEolico10!$D$2:$M$945,4)/1000</f>
        <v>177.07728899999998</v>
      </c>
      <c r="D146" s="307">
        <f>VLOOKUP($B146,[4]IndEolico10!$D$2:$M$945,7)/1000</f>
        <v>126.13473990642841</v>
      </c>
      <c r="E146" s="306">
        <f t="shared" si="9"/>
        <v>126.13473990642841</v>
      </c>
      <c r="F146" s="209" t="str">
        <f t="shared" si="10"/>
        <v/>
      </c>
      <c r="G146" s="308" t="str">
        <f t="shared" si="8"/>
        <v/>
      </c>
      <c r="H146" s="309"/>
    </row>
    <row r="147" spans="1:8">
      <c r="A147" s="304">
        <v>145</v>
      </c>
      <c r="B147" s="305">
        <f>VLOOKUP(DATE(YEAR(Dat_01!B$2)-1,MONTH(Dat_01!B$2),1)+A147,'[4]grafico diario'!$A:$D,1,)</f>
        <v>43611</v>
      </c>
      <c r="C147" s="306">
        <f>VLOOKUP($B147,[4]IndEolico10!$D$2:$M$945,4)/1000</f>
        <v>147.48101</v>
      </c>
      <c r="D147" s="307">
        <f>VLOOKUP($B147,[4]IndEolico10!$D$2:$M$945,7)/1000</f>
        <v>126.13473990642841</v>
      </c>
      <c r="E147" s="306">
        <f t="shared" si="9"/>
        <v>126.13473990642841</v>
      </c>
      <c r="F147" s="209" t="str">
        <f t="shared" si="10"/>
        <v/>
      </c>
      <c r="G147" s="308" t="str">
        <f t="shared" si="8"/>
        <v/>
      </c>
      <c r="H147" s="309"/>
    </row>
    <row r="148" spans="1:8">
      <c r="A148" s="304">
        <v>146</v>
      </c>
      <c r="B148" s="305">
        <f>VLOOKUP(DATE(YEAR(Dat_01!B$2)-1,MONTH(Dat_01!B$2),1)+A148,'[4]grafico diario'!$A:$D,1,)</f>
        <v>43612</v>
      </c>
      <c r="C148" s="306">
        <f>VLOOKUP($B148,[4]IndEolico10!$D$2:$M$945,4)/1000</f>
        <v>136.96270899999999</v>
      </c>
      <c r="D148" s="307">
        <f>VLOOKUP($B148,[4]IndEolico10!$D$2:$M$945,7)/1000</f>
        <v>126.13473990642841</v>
      </c>
      <c r="E148" s="306">
        <f t="shared" si="9"/>
        <v>126.13473990642841</v>
      </c>
      <c r="F148" s="209" t="str">
        <f t="shared" si="10"/>
        <v/>
      </c>
      <c r="G148" s="308" t="str">
        <f t="shared" si="8"/>
        <v/>
      </c>
      <c r="H148" s="309"/>
    </row>
    <row r="149" spans="1:8">
      <c r="A149" s="304">
        <v>147</v>
      </c>
      <c r="B149" s="305">
        <f>VLOOKUP(DATE(YEAR(Dat_01!B$2)-1,MONTH(Dat_01!B$2),1)+A149,'[4]grafico diario'!$A:$D,1,)</f>
        <v>43613</v>
      </c>
      <c r="C149" s="306">
        <f>VLOOKUP($B149,[4]IndEolico10!$D$2:$M$945,4)/1000</f>
        <v>193.76042000000001</v>
      </c>
      <c r="D149" s="307">
        <f>VLOOKUP($B149,[4]IndEolico10!$D$2:$M$945,7)/1000</f>
        <v>126.13473990642841</v>
      </c>
      <c r="E149" s="306">
        <f t="shared" si="9"/>
        <v>126.13473990642841</v>
      </c>
      <c r="F149" s="209" t="str">
        <f t="shared" si="10"/>
        <v/>
      </c>
      <c r="G149" s="308" t="str">
        <f t="shared" si="8"/>
        <v/>
      </c>
      <c r="H149" s="309"/>
    </row>
    <row r="150" spans="1:8">
      <c r="A150" s="304">
        <v>148</v>
      </c>
      <c r="B150" s="305">
        <f>VLOOKUP(DATE(YEAR(Dat_01!B$2)-1,MONTH(Dat_01!B$2),1)+A150,'[4]grafico diario'!$A:$D,1,)</f>
        <v>43614</v>
      </c>
      <c r="C150" s="306">
        <f>VLOOKUP($B150,[4]IndEolico10!$D$2:$M$945,4)/1000</f>
        <v>183.7413</v>
      </c>
      <c r="D150" s="307">
        <f>VLOOKUP($B150,[4]IndEolico10!$D$2:$M$945,7)/1000</f>
        <v>126.13473990642841</v>
      </c>
      <c r="E150" s="306">
        <f t="shared" si="9"/>
        <v>126.13473990642841</v>
      </c>
      <c r="F150" s="209" t="str">
        <f t="shared" si="10"/>
        <v/>
      </c>
      <c r="G150" s="308" t="str">
        <f t="shared" si="8"/>
        <v/>
      </c>
      <c r="H150" s="309"/>
    </row>
    <row r="151" spans="1:8">
      <c r="A151" s="304">
        <v>149</v>
      </c>
      <c r="B151" s="305">
        <f>VLOOKUP(DATE(YEAR(Dat_01!B$2)-1,MONTH(Dat_01!B$2),1)+A151,'[4]grafico diario'!$A:$D,1,)</f>
        <v>43615</v>
      </c>
      <c r="C151" s="306">
        <f>VLOOKUP($B151,[4]IndEolico10!$D$2:$M$945,4)/1000</f>
        <v>112.774343</v>
      </c>
      <c r="D151" s="307">
        <f>VLOOKUP($B151,[4]IndEolico10!$D$2:$M$945,7)/1000</f>
        <v>126.13473990642841</v>
      </c>
      <c r="E151" s="306">
        <f t="shared" si="9"/>
        <v>112.774343</v>
      </c>
      <c r="F151" s="209" t="str">
        <f t="shared" si="10"/>
        <v/>
      </c>
      <c r="G151" s="308" t="str">
        <f t="shared" si="8"/>
        <v/>
      </c>
      <c r="H151" s="309"/>
    </row>
    <row r="152" spans="1:8">
      <c r="A152" s="304">
        <v>150</v>
      </c>
      <c r="B152" s="305">
        <f>VLOOKUP(DATE(YEAR(Dat_01!B$2)-1,MONTH(Dat_01!B$2),1)+A152,'[4]grafico diario'!$A:$D,1,)</f>
        <v>43616</v>
      </c>
      <c r="C152" s="306">
        <f>VLOOKUP($B152,[4]IndEolico10!$D$2:$M$945,4)/1000</f>
        <v>86.367972000000009</v>
      </c>
      <c r="D152" s="307">
        <f>VLOOKUP($B152,[4]IndEolico10!$D$2:$M$945,7)/1000</f>
        <v>126.13473990642841</v>
      </c>
      <c r="E152" s="306">
        <f t="shared" si="9"/>
        <v>86.367972000000009</v>
      </c>
      <c r="F152" s="209" t="str">
        <f t="shared" si="10"/>
        <v/>
      </c>
      <c r="G152" s="308" t="str">
        <f t="shared" si="8"/>
        <v/>
      </c>
      <c r="H152" s="309"/>
    </row>
    <row r="153" spans="1:8">
      <c r="A153" s="304">
        <v>151</v>
      </c>
      <c r="B153" s="305">
        <f>VLOOKUP(DATE(YEAR(Dat_01!B$2)-1,MONTH(Dat_01!B$2),1)+A153,'[4]grafico diario'!$A:$D,1,)</f>
        <v>43617</v>
      </c>
      <c r="C153" s="306">
        <f>VLOOKUP($B153,[4]IndEolico10!$D$2:$M$945,4)/1000</f>
        <v>75.265467000000001</v>
      </c>
      <c r="D153" s="307">
        <f>VLOOKUP($B153,[4]IndEolico10!$D$2:$M$945,7)/1000</f>
        <v>107.25988605859327</v>
      </c>
      <c r="E153" s="306">
        <f t="shared" si="9"/>
        <v>75.265467000000001</v>
      </c>
      <c r="F153" s="209" t="str">
        <f t="shared" si="10"/>
        <v/>
      </c>
      <c r="G153" s="308" t="str">
        <f t="shared" si="8"/>
        <v/>
      </c>
      <c r="H153" s="309"/>
    </row>
    <row r="154" spans="1:8">
      <c r="A154" s="304">
        <v>152</v>
      </c>
      <c r="B154" s="305">
        <f>VLOOKUP(DATE(YEAR(Dat_01!B$2)-1,MONTH(Dat_01!B$2),1)+A154,'[4]grafico diario'!$A:$D,1,)</f>
        <v>43618</v>
      </c>
      <c r="C154" s="306">
        <f>VLOOKUP($B154,[4]IndEolico10!$D$2:$M$945,4)/1000</f>
        <v>93.206227999999996</v>
      </c>
      <c r="D154" s="307">
        <f>VLOOKUP($B154,[4]IndEolico10!$D$2:$M$945,7)/1000</f>
        <v>107.25988605859327</v>
      </c>
      <c r="E154" s="306">
        <f t="shared" si="9"/>
        <v>93.206227999999996</v>
      </c>
      <c r="F154" s="209" t="str">
        <f t="shared" si="10"/>
        <v/>
      </c>
      <c r="G154" s="308" t="str">
        <f t="shared" si="8"/>
        <v/>
      </c>
      <c r="H154" s="309"/>
    </row>
    <row r="155" spans="1:8">
      <c r="A155" s="304">
        <v>153</v>
      </c>
      <c r="B155" s="305">
        <f>VLOOKUP(DATE(YEAR(Dat_01!B$2)-1,MONTH(Dat_01!B$2),1)+A155,'[4]grafico diario'!$A:$D,1,)</f>
        <v>43619</v>
      </c>
      <c r="C155" s="306">
        <f>VLOOKUP($B155,[4]IndEolico10!$D$2:$M$945,4)/1000</f>
        <v>84.909931</v>
      </c>
      <c r="D155" s="307">
        <f>VLOOKUP($B155,[4]IndEolico10!$D$2:$M$945,7)/1000</f>
        <v>107.25988605859327</v>
      </c>
      <c r="E155" s="306">
        <f t="shared" si="9"/>
        <v>84.909931</v>
      </c>
      <c r="F155" s="209" t="str">
        <f t="shared" si="10"/>
        <v/>
      </c>
      <c r="G155" s="308" t="str">
        <f t="shared" si="8"/>
        <v/>
      </c>
      <c r="H155" s="309"/>
    </row>
    <row r="156" spans="1:8">
      <c r="A156" s="304">
        <v>154</v>
      </c>
      <c r="B156" s="305">
        <f>VLOOKUP(DATE(YEAR(Dat_01!B$2)-1,MONTH(Dat_01!B$2),1)+A156,'[4]grafico diario'!$A:$D,1,)</f>
        <v>43620</v>
      </c>
      <c r="C156" s="306">
        <f>VLOOKUP($B156,[4]IndEolico10!$D$2:$M$945,4)/1000</f>
        <v>167.35032899999999</v>
      </c>
      <c r="D156" s="307">
        <f>VLOOKUP($B156,[4]IndEolico10!$D$2:$M$945,7)/1000</f>
        <v>107.25988605859327</v>
      </c>
      <c r="E156" s="306">
        <f t="shared" si="9"/>
        <v>107.25988605859327</v>
      </c>
      <c r="F156" s="209" t="str">
        <f t="shared" si="10"/>
        <v/>
      </c>
      <c r="G156" s="308" t="str">
        <f t="shared" si="8"/>
        <v/>
      </c>
      <c r="H156" s="309"/>
    </row>
    <row r="157" spans="1:8">
      <c r="A157" s="304">
        <v>155</v>
      </c>
      <c r="B157" s="305">
        <f>VLOOKUP(DATE(YEAR(Dat_01!B$2)-1,MONTH(Dat_01!B$2),1)+A157,'[4]grafico diario'!$A:$D,1,)</f>
        <v>43621</v>
      </c>
      <c r="C157" s="306">
        <f>VLOOKUP($B157,[4]IndEolico10!$D$2:$M$945,4)/1000</f>
        <v>180.36657</v>
      </c>
      <c r="D157" s="307">
        <f>VLOOKUP($B157,[4]IndEolico10!$D$2:$M$945,7)/1000</f>
        <v>107.25988605859327</v>
      </c>
      <c r="E157" s="306">
        <f t="shared" si="9"/>
        <v>107.25988605859327</v>
      </c>
      <c r="F157" s="209" t="str">
        <f t="shared" si="10"/>
        <v/>
      </c>
      <c r="G157" s="308" t="str">
        <f t="shared" si="8"/>
        <v/>
      </c>
      <c r="H157" s="309"/>
    </row>
    <row r="158" spans="1:8">
      <c r="A158" s="304">
        <v>156</v>
      </c>
      <c r="B158" s="305">
        <f>VLOOKUP(DATE(YEAR(Dat_01!B$2)-1,MONTH(Dat_01!B$2),1)+A158,'[4]grafico diario'!$A:$D,1,)</f>
        <v>43622</v>
      </c>
      <c r="C158" s="306">
        <f>VLOOKUP($B158,[4]IndEolico10!$D$2:$M$945,4)/1000</f>
        <v>179.104569</v>
      </c>
      <c r="D158" s="307">
        <f>VLOOKUP($B158,[4]IndEolico10!$D$2:$M$945,7)/1000</f>
        <v>107.25988605859327</v>
      </c>
      <c r="E158" s="306">
        <f t="shared" si="9"/>
        <v>107.25988605859327</v>
      </c>
      <c r="F158" s="209" t="str">
        <f t="shared" si="10"/>
        <v/>
      </c>
      <c r="G158" s="308" t="str">
        <f t="shared" si="8"/>
        <v/>
      </c>
      <c r="H158" s="309"/>
    </row>
    <row r="159" spans="1:8">
      <c r="A159" s="304">
        <v>157</v>
      </c>
      <c r="B159" s="305">
        <f>VLOOKUP(DATE(YEAR(Dat_01!B$2)-1,MONTH(Dat_01!B$2),1)+A159,'[4]grafico diario'!$A:$D,1,)</f>
        <v>43623</v>
      </c>
      <c r="C159" s="306">
        <f>VLOOKUP($B159,[4]IndEolico10!$D$2:$M$945,4)/1000</f>
        <v>177.72189600000002</v>
      </c>
      <c r="D159" s="307">
        <f>VLOOKUP($B159,[4]IndEolico10!$D$2:$M$945,7)/1000</f>
        <v>107.25988605859327</v>
      </c>
      <c r="E159" s="306">
        <f t="shared" si="9"/>
        <v>107.25988605859327</v>
      </c>
      <c r="F159" s="209" t="str">
        <f t="shared" si="10"/>
        <v/>
      </c>
      <c r="G159" s="308" t="str">
        <f t="shared" si="8"/>
        <v/>
      </c>
      <c r="H159" s="309"/>
    </row>
    <row r="160" spans="1:8">
      <c r="A160" s="304">
        <v>158</v>
      </c>
      <c r="B160" s="305">
        <f>VLOOKUP(DATE(YEAR(Dat_01!B$2)-1,MONTH(Dat_01!B$2),1)+A160,'[4]grafico diario'!$A:$D,1,)</f>
        <v>43624</v>
      </c>
      <c r="C160" s="306">
        <f>VLOOKUP($B160,[4]IndEolico10!$D$2:$M$945,4)/1000</f>
        <v>107.69737499999999</v>
      </c>
      <c r="D160" s="307">
        <f>VLOOKUP($B160,[4]IndEolico10!$D$2:$M$945,7)/1000</f>
        <v>107.25988605859327</v>
      </c>
      <c r="E160" s="306">
        <f t="shared" si="9"/>
        <v>107.25988605859327</v>
      </c>
      <c r="F160" s="209" t="str">
        <f t="shared" si="10"/>
        <v/>
      </c>
      <c r="G160" s="308" t="str">
        <f t="shared" si="8"/>
        <v/>
      </c>
      <c r="H160" s="309"/>
    </row>
    <row r="161" spans="1:8">
      <c r="A161" s="304">
        <v>159</v>
      </c>
      <c r="B161" s="305">
        <f>VLOOKUP(DATE(YEAR(Dat_01!B$2)-1,MONTH(Dat_01!B$2),1)+A161,'[4]grafico diario'!$A:$D,1,)</f>
        <v>43625</v>
      </c>
      <c r="C161" s="306">
        <f>VLOOKUP($B161,[4]IndEolico10!$D$2:$M$945,4)/1000</f>
        <v>89.513770000000008</v>
      </c>
      <c r="D161" s="307">
        <f>VLOOKUP($B161,[4]IndEolico10!$D$2:$M$945,7)/1000</f>
        <v>107.25988605859327</v>
      </c>
      <c r="E161" s="306">
        <f t="shared" si="9"/>
        <v>89.513770000000008</v>
      </c>
      <c r="F161" s="209" t="str">
        <f t="shared" si="10"/>
        <v/>
      </c>
      <c r="G161" s="308" t="str">
        <f t="shared" si="8"/>
        <v/>
      </c>
      <c r="H161" s="309"/>
    </row>
    <row r="162" spans="1:8">
      <c r="A162" s="304">
        <v>160</v>
      </c>
      <c r="B162" s="305">
        <f>VLOOKUP(DATE(YEAR(Dat_01!B$2)-1,MONTH(Dat_01!B$2),1)+A162,'[4]grafico diario'!$A:$D,1,)</f>
        <v>43626</v>
      </c>
      <c r="C162" s="306">
        <f>VLOOKUP($B162,[4]IndEolico10!$D$2:$M$945,4)/1000</f>
        <v>122.017681</v>
      </c>
      <c r="D162" s="307">
        <f>VLOOKUP($B162,[4]IndEolico10!$D$2:$M$945,7)/1000</f>
        <v>107.25988605859327</v>
      </c>
      <c r="E162" s="306">
        <f t="shared" si="9"/>
        <v>107.25988605859327</v>
      </c>
      <c r="F162" s="209" t="str">
        <f t="shared" si="10"/>
        <v/>
      </c>
      <c r="G162" s="308" t="str">
        <f t="shared" si="8"/>
        <v/>
      </c>
      <c r="H162" s="309"/>
    </row>
    <row r="163" spans="1:8">
      <c r="A163" s="304">
        <v>161</v>
      </c>
      <c r="B163" s="305">
        <f>VLOOKUP(DATE(YEAR(Dat_01!B$2)-1,MONTH(Dat_01!B$2),1)+A163,'[4]grafico diario'!$A:$D,1,)</f>
        <v>43627</v>
      </c>
      <c r="C163" s="306">
        <f>VLOOKUP($B163,[4]IndEolico10!$D$2:$M$945,4)/1000</f>
        <v>133.984163</v>
      </c>
      <c r="D163" s="307">
        <f>VLOOKUP($B163,[4]IndEolico10!$D$2:$M$945,7)/1000</f>
        <v>107.25988605859327</v>
      </c>
      <c r="E163" s="306">
        <f t="shared" si="9"/>
        <v>107.25988605859327</v>
      </c>
      <c r="F163" s="209" t="str">
        <f t="shared" si="10"/>
        <v/>
      </c>
      <c r="G163" s="308" t="str">
        <f t="shared" si="8"/>
        <v/>
      </c>
      <c r="H163" s="309"/>
    </row>
    <row r="164" spans="1:8">
      <c r="A164" s="304">
        <v>162</v>
      </c>
      <c r="B164" s="305">
        <f>VLOOKUP(DATE(YEAR(Dat_01!B$2)-1,MONTH(Dat_01!B$2),1)+A164,'[4]grafico diario'!$A:$D,1,)</f>
        <v>43628</v>
      </c>
      <c r="C164" s="306">
        <f>VLOOKUP($B164,[4]IndEolico10!$D$2:$M$945,4)/1000</f>
        <v>79.767319000000001</v>
      </c>
      <c r="D164" s="307">
        <f>VLOOKUP($B164,[4]IndEolico10!$D$2:$M$945,7)/1000</f>
        <v>107.25988605859327</v>
      </c>
      <c r="E164" s="306">
        <f t="shared" si="9"/>
        <v>79.767319000000001</v>
      </c>
      <c r="F164" s="209" t="str">
        <f t="shared" si="10"/>
        <v/>
      </c>
      <c r="G164" s="308" t="str">
        <f t="shared" si="8"/>
        <v/>
      </c>
      <c r="H164" s="309"/>
    </row>
    <row r="165" spans="1:8">
      <c r="A165" s="304">
        <v>163</v>
      </c>
      <c r="B165" s="305">
        <f>VLOOKUP(DATE(YEAR(Dat_01!B$2)-1,MONTH(Dat_01!B$2),1)+A165,'[4]grafico diario'!$A:$D,1,)</f>
        <v>43629</v>
      </c>
      <c r="C165" s="306">
        <f>VLOOKUP($B165,[4]IndEolico10!$D$2:$M$945,4)/1000</f>
        <v>120.436035</v>
      </c>
      <c r="D165" s="307">
        <f>VLOOKUP($B165,[4]IndEolico10!$D$2:$M$945,7)/1000</f>
        <v>107.25988605859327</v>
      </c>
      <c r="E165" s="306">
        <f t="shared" si="9"/>
        <v>107.25988605859327</v>
      </c>
      <c r="F165" s="209" t="str">
        <f t="shared" si="10"/>
        <v/>
      </c>
      <c r="G165" s="308" t="str">
        <f t="shared" si="8"/>
        <v/>
      </c>
      <c r="H165" s="309"/>
    </row>
    <row r="166" spans="1:8">
      <c r="A166" s="304">
        <v>164</v>
      </c>
      <c r="B166" s="305">
        <f>VLOOKUP(DATE(YEAR(Dat_01!B$2)-1,MONTH(Dat_01!B$2),1)+A166,'[4]grafico diario'!$A:$D,1,)</f>
        <v>43630</v>
      </c>
      <c r="C166" s="306">
        <f>VLOOKUP($B166,[4]IndEolico10!$D$2:$M$945,4)/1000</f>
        <v>107.02940799999999</v>
      </c>
      <c r="D166" s="307">
        <f>VLOOKUP($B166,[4]IndEolico10!$D$2:$M$945,7)/1000</f>
        <v>107.25988605859327</v>
      </c>
      <c r="E166" s="306">
        <f t="shared" si="9"/>
        <v>107.02940799999999</v>
      </c>
      <c r="F166" s="209" t="str">
        <f t="shared" si="10"/>
        <v/>
      </c>
      <c r="G166" s="308" t="str">
        <f t="shared" si="8"/>
        <v/>
      </c>
      <c r="H166" s="309"/>
    </row>
    <row r="167" spans="1:8">
      <c r="A167" s="304">
        <v>165</v>
      </c>
      <c r="B167" s="305">
        <f>VLOOKUP(DATE(YEAR(Dat_01!B$2)-1,MONTH(Dat_01!B$2),1)+A167,'[4]grafico diario'!$A:$D,1,)</f>
        <v>43631</v>
      </c>
      <c r="C167" s="306">
        <f>VLOOKUP($B167,[4]IndEolico10!$D$2:$M$945,4)/1000</f>
        <v>84.974675000000005</v>
      </c>
      <c r="D167" s="307">
        <f>VLOOKUP($B167,[4]IndEolico10!$D$2:$M$945,7)/1000</f>
        <v>107.25988605859327</v>
      </c>
      <c r="E167" s="306">
        <f t="shared" si="9"/>
        <v>84.974675000000005</v>
      </c>
      <c r="F167" s="209" t="str">
        <f t="shared" si="10"/>
        <v>J</v>
      </c>
      <c r="G167" s="308" t="str">
        <f t="shared" si="8"/>
        <v/>
      </c>
      <c r="H167" s="309"/>
    </row>
    <row r="168" spans="1:8">
      <c r="A168" s="304">
        <v>166</v>
      </c>
      <c r="B168" s="305">
        <f>VLOOKUP(DATE(YEAR(Dat_01!B$2)-1,MONTH(Dat_01!B$2),1)+A168,'[4]grafico diario'!$A:$D,1,)</f>
        <v>43632</v>
      </c>
      <c r="C168" s="306">
        <f>VLOOKUP($B168,[4]IndEolico10!$D$2:$M$945,4)/1000</f>
        <v>53.384023999999997</v>
      </c>
      <c r="D168" s="307">
        <f>VLOOKUP($B168,[4]IndEolico10!$D$2:$M$945,7)/1000</f>
        <v>107.25988605859327</v>
      </c>
      <c r="E168" s="306">
        <f t="shared" si="9"/>
        <v>53.384023999999997</v>
      </c>
      <c r="F168" s="209" t="str">
        <f t="shared" si="10"/>
        <v/>
      </c>
      <c r="G168" s="308">
        <f t="shared" si="8"/>
        <v>107.25988605859327</v>
      </c>
      <c r="H168" s="309"/>
    </row>
    <row r="169" spans="1:8">
      <c r="A169" s="304">
        <v>167</v>
      </c>
      <c r="B169" s="305">
        <f>VLOOKUP(DATE(YEAR(Dat_01!B$2)-1,MONTH(Dat_01!B$2),1)+A169,'[4]grafico diario'!$A:$D,1,)</f>
        <v>43633</v>
      </c>
      <c r="C169" s="306">
        <f>VLOOKUP($B169,[4]IndEolico10!$D$2:$M$945,4)/1000</f>
        <v>52.711621000000008</v>
      </c>
      <c r="D169" s="307">
        <f>VLOOKUP($B169,[4]IndEolico10!$D$2:$M$945,7)/1000</f>
        <v>107.25988605859327</v>
      </c>
      <c r="E169" s="306">
        <f t="shared" si="9"/>
        <v>52.711621000000008</v>
      </c>
      <c r="F169" s="209" t="str">
        <f t="shared" si="10"/>
        <v/>
      </c>
      <c r="G169" s="308" t="str">
        <f t="shared" si="8"/>
        <v/>
      </c>
      <c r="H169" s="309"/>
    </row>
    <row r="170" spans="1:8">
      <c r="A170" s="304">
        <v>168</v>
      </c>
      <c r="B170" s="305">
        <f>VLOOKUP(DATE(YEAR(Dat_01!B$2)-1,MONTH(Dat_01!B$2),1)+A170,'[4]grafico diario'!$A:$D,1,)</f>
        <v>43634</v>
      </c>
      <c r="C170" s="306">
        <f>VLOOKUP($B170,[4]IndEolico10!$D$2:$M$945,4)/1000</f>
        <v>157.68763300000001</v>
      </c>
      <c r="D170" s="307">
        <f>VLOOKUP($B170,[4]IndEolico10!$D$2:$M$945,7)/1000</f>
        <v>107.25988605859327</v>
      </c>
      <c r="E170" s="306">
        <f t="shared" si="9"/>
        <v>107.25988605859327</v>
      </c>
      <c r="F170" s="209" t="str">
        <f t="shared" si="10"/>
        <v/>
      </c>
      <c r="G170" s="308" t="str">
        <f t="shared" si="8"/>
        <v/>
      </c>
      <c r="H170" s="309"/>
    </row>
    <row r="171" spans="1:8">
      <c r="A171" s="304">
        <v>169</v>
      </c>
      <c r="B171" s="305">
        <f>VLOOKUP(DATE(YEAR(Dat_01!B$2)-1,MONTH(Dat_01!B$2),1)+A171,'[4]grafico diario'!$A:$D,1,)</f>
        <v>43635</v>
      </c>
      <c r="C171" s="306">
        <f>VLOOKUP($B171,[4]IndEolico10!$D$2:$M$945,4)/1000</f>
        <v>89.913592000000008</v>
      </c>
      <c r="D171" s="307">
        <f>VLOOKUP($B171,[4]IndEolico10!$D$2:$M$945,7)/1000</f>
        <v>107.25988605859327</v>
      </c>
      <c r="E171" s="306">
        <f t="shared" si="9"/>
        <v>89.913592000000008</v>
      </c>
      <c r="F171" s="209" t="str">
        <f t="shared" si="10"/>
        <v/>
      </c>
      <c r="G171" s="308" t="str">
        <f t="shared" si="8"/>
        <v/>
      </c>
      <c r="H171" s="309"/>
    </row>
    <row r="172" spans="1:8">
      <c r="A172" s="304">
        <v>170</v>
      </c>
      <c r="B172" s="305">
        <f>VLOOKUP(DATE(YEAR(Dat_01!B$2)-1,MONTH(Dat_01!B$2),1)+A172,'[4]grafico diario'!$A:$D,1,)</f>
        <v>43636</v>
      </c>
      <c r="C172" s="306">
        <f>VLOOKUP($B172,[4]IndEolico10!$D$2:$M$945,4)/1000</f>
        <v>90.847037999999998</v>
      </c>
      <c r="D172" s="307">
        <f>VLOOKUP($B172,[4]IndEolico10!$D$2:$M$945,7)/1000</f>
        <v>107.25988605859327</v>
      </c>
      <c r="E172" s="306">
        <f t="shared" si="9"/>
        <v>90.847037999999998</v>
      </c>
      <c r="F172" s="209" t="str">
        <f t="shared" si="10"/>
        <v/>
      </c>
      <c r="G172" s="308" t="str">
        <f t="shared" si="8"/>
        <v/>
      </c>
      <c r="H172" s="309"/>
    </row>
    <row r="173" spans="1:8">
      <c r="A173" s="304">
        <v>171</v>
      </c>
      <c r="B173" s="305">
        <f>VLOOKUP(DATE(YEAR(Dat_01!B$2)-1,MONTH(Dat_01!B$2),1)+A173,'[4]grafico diario'!$A:$D,1,)</f>
        <v>43637</v>
      </c>
      <c r="C173" s="306">
        <f>VLOOKUP($B173,[4]IndEolico10!$D$2:$M$945,4)/1000</f>
        <v>83.858851000000001</v>
      </c>
      <c r="D173" s="307">
        <f>VLOOKUP($B173,[4]IndEolico10!$D$2:$M$945,7)/1000</f>
        <v>107.25988605859327</v>
      </c>
      <c r="E173" s="306">
        <f t="shared" si="9"/>
        <v>83.858851000000001</v>
      </c>
      <c r="F173" s="209" t="str">
        <f t="shared" si="10"/>
        <v/>
      </c>
      <c r="G173" s="308" t="str">
        <f t="shared" si="8"/>
        <v/>
      </c>
      <c r="H173" s="309"/>
    </row>
    <row r="174" spans="1:8">
      <c r="A174" s="304">
        <v>172</v>
      </c>
      <c r="B174" s="305">
        <f>VLOOKUP(DATE(YEAR(Dat_01!B$2)-1,MONTH(Dat_01!B$2),1)+A174,'[4]grafico diario'!$A:$D,1,)</f>
        <v>43638</v>
      </c>
      <c r="C174" s="306">
        <f>VLOOKUP($B174,[4]IndEolico10!$D$2:$M$945,4)/1000</f>
        <v>82.499812999999989</v>
      </c>
      <c r="D174" s="307">
        <f>VLOOKUP($B174,[4]IndEolico10!$D$2:$M$945,7)/1000</f>
        <v>107.25988605859327</v>
      </c>
      <c r="E174" s="306">
        <f t="shared" si="9"/>
        <v>82.499812999999989</v>
      </c>
      <c r="F174" s="209" t="str">
        <f t="shared" si="10"/>
        <v/>
      </c>
      <c r="G174" s="308" t="str">
        <f t="shared" si="8"/>
        <v/>
      </c>
      <c r="H174" s="309"/>
    </row>
    <row r="175" spans="1:8">
      <c r="A175" s="304">
        <v>173</v>
      </c>
      <c r="B175" s="305">
        <f>VLOOKUP(DATE(YEAR(Dat_01!B$2)-1,MONTH(Dat_01!B$2),1)+A175,'[4]grafico diario'!$A:$D,1,)</f>
        <v>43639</v>
      </c>
      <c r="C175" s="306">
        <f>VLOOKUP($B175,[4]IndEolico10!$D$2:$M$945,4)/1000</f>
        <v>112.38602899999999</v>
      </c>
      <c r="D175" s="307">
        <f>VLOOKUP($B175,[4]IndEolico10!$D$2:$M$945,7)/1000</f>
        <v>107.25988605859327</v>
      </c>
      <c r="E175" s="306">
        <f t="shared" si="9"/>
        <v>107.25988605859327</v>
      </c>
      <c r="F175" s="209" t="str">
        <f t="shared" si="10"/>
        <v/>
      </c>
      <c r="G175" s="308" t="str">
        <f t="shared" si="8"/>
        <v/>
      </c>
      <c r="H175" s="309"/>
    </row>
    <row r="176" spans="1:8">
      <c r="A176" s="304">
        <v>174</v>
      </c>
      <c r="B176" s="305">
        <f>VLOOKUP(DATE(YEAR(Dat_01!B$2)-1,MONTH(Dat_01!B$2),1)+A176,'[4]grafico diario'!$A:$D,1,)</f>
        <v>43640</v>
      </c>
      <c r="C176" s="306">
        <f>VLOOKUP($B176,[4]IndEolico10!$D$2:$M$945,4)/1000</f>
        <v>80.022886999999997</v>
      </c>
      <c r="D176" s="307">
        <f>VLOOKUP($B176,[4]IndEolico10!$D$2:$M$945,7)/1000</f>
        <v>107.25988605859327</v>
      </c>
      <c r="E176" s="306">
        <f t="shared" si="9"/>
        <v>80.022886999999997</v>
      </c>
      <c r="F176" s="209" t="str">
        <f t="shared" si="10"/>
        <v/>
      </c>
      <c r="G176" s="308" t="str">
        <f t="shared" si="8"/>
        <v/>
      </c>
      <c r="H176" s="309"/>
    </row>
    <row r="177" spans="1:8">
      <c r="A177" s="304">
        <v>175</v>
      </c>
      <c r="B177" s="305">
        <f>VLOOKUP(DATE(YEAR(Dat_01!B$2)-1,MONTH(Dat_01!B$2),1)+A177,'[4]grafico diario'!$A:$D,1,)</f>
        <v>43641</v>
      </c>
      <c r="C177" s="306">
        <f>VLOOKUP($B177,[4]IndEolico10!$D$2:$M$945,4)/1000</f>
        <v>60.699669</v>
      </c>
      <c r="D177" s="307">
        <f>VLOOKUP($B177,[4]IndEolico10!$D$2:$M$945,7)/1000</f>
        <v>107.25988605859327</v>
      </c>
      <c r="E177" s="306">
        <f t="shared" si="9"/>
        <v>60.699669</v>
      </c>
      <c r="F177" s="209" t="str">
        <f t="shared" si="10"/>
        <v/>
      </c>
      <c r="G177" s="308" t="str">
        <f t="shared" ref="G177:G240" si="11">IF(DAY($B177)=16,D177,"")</f>
        <v/>
      </c>
      <c r="H177" s="309"/>
    </row>
    <row r="178" spans="1:8">
      <c r="A178" s="304">
        <v>176</v>
      </c>
      <c r="B178" s="305">
        <f>VLOOKUP(DATE(YEAR(Dat_01!B$2)-1,MONTH(Dat_01!B$2),1)+A178,'[4]grafico diario'!$A:$D,1,)</f>
        <v>43642</v>
      </c>
      <c r="C178" s="306">
        <f>VLOOKUP($B178,[4]IndEolico10!$D$2:$M$945,4)/1000</f>
        <v>140.716476</v>
      </c>
      <c r="D178" s="307">
        <f>VLOOKUP($B178,[4]IndEolico10!$D$2:$M$945,7)/1000</f>
        <v>107.25988605859327</v>
      </c>
      <c r="E178" s="306">
        <f t="shared" si="9"/>
        <v>107.25988605859327</v>
      </c>
      <c r="F178" s="209" t="str">
        <f t="shared" si="10"/>
        <v/>
      </c>
      <c r="G178" s="308" t="str">
        <f t="shared" si="11"/>
        <v/>
      </c>
      <c r="H178" s="309"/>
    </row>
    <row r="179" spans="1:8">
      <c r="A179" s="304">
        <v>177</v>
      </c>
      <c r="B179" s="305">
        <f>VLOOKUP(DATE(YEAR(Dat_01!B$2)-1,MONTH(Dat_01!B$2),1)+A179,'[4]grafico diario'!$A:$D,1,)</f>
        <v>43643</v>
      </c>
      <c r="C179" s="306">
        <f>VLOOKUP($B179,[4]IndEolico10!$D$2:$M$945,4)/1000</f>
        <v>168.41362599999999</v>
      </c>
      <c r="D179" s="307">
        <f>VLOOKUP($B179,[4]IndEolico10!$D$2:$M$945,7)/1000</f>
        <v>107.25988605859327</v>
      </c>
      <c r="E179" s="306">
        <f t="shared" si="9"/>
        <v>107.25988605859327</v>
      </c>
      <c r="F179" s="209" t="str">
        <f t="shared" si="10"/>
        <v/>
      </c>
      <c r="G179" s="308" t="str">
        <f t="shared" si="11"/>
        <v/>
      </c>
      <c r="H179" s="309"/>
    </row>
    <row r="180" spans="1:8">
      <c r="A180" s="304">
        <v>178</v>
      </c>
      <c r="B180" s="305">
        <f>VLOOKUP(DATE(YEAR(Dat_01!B$2)-1,MONTH(Dat_01!B$2),1)+A180,'[4]grafico diario'!$A:$D,1,)</f>
        <v>43644</v>
      </c>
      <c r="C180" s="306">
        <f>VLOOKUP($B180,[4]IndEolico10!$D$2:$M$945,4)/1000</f>
        <v>83.919618</v>
      </c>
      <c r="D180" s="307">
        <f>VLOOKUP($B180,[4]IndEolico10!$D$2:$M$945,7)/1000</f>
        <v>107.25988605859327</v>
      </c>
      <c r="E180" s="306">
        <f t="shared" si="9"/>
        <v>83.919618</v>
      </c>
      <c r="F180" s="209" t="str">
        <f t="shared" si="10"/>
        <v/>
      </c>
      <c r="G180" s="308" t="str">
        <f t="shared" si="11"/>
        <v/>
      </c>
      <c r="H180" s="309"/>
    </row>
    <row r="181" spans="1:8">
      <c r="A181" s="304">
        <v>179</v>
      </c>
      <c r="B181" s="305">
        <f>VLOOKUP(DATE(YEAR(Dat_01!B$2)-1,MONTH(Dat_01!B$2),1)+A181,'[4]grafico diario'!$A:$D,1,)</f>
        <v>43645</v>
      </c>
      <c r="C181" s="306">
        <f>VLOOKUP($B181,[4]IndEolico10!$D$2:$M$945,4)/1000</f>
        <v>63.880796000000004</v>
      </c>
      <c r="D181" s="307">
        <f>VLOOKUP($B181,[4]IndEolico10!$D$2:$M$945,7)/1000</f>
        <v>107.25988605859327</v>
      </c>
      <c r="E181" s="306">
        <f t="shared" si="9"/>
        <v>63.880796000000004</v>
      </c>
      <c r="F181" s="209" t="str">
        <f t="shared" si="10"/>
        <v/>
      </c>
      <c r="G181" s="308" t="str">
        <f t="shared" si="11"/>
        <v/>
      </c>
      <c r="H181" s="309"/>
    </row>
    <row r="182" spans="1:8">
      <c r="A182" s="304">
        <v>180</v>
      </c>
      <c r="B182" s="305">
        <f>VLOOKUP(DATE(YEAR(Dat_01!B$2)-1,MONTH(Dat_01!B$2),1)+A182,'[4]grafico diario'!$A:$D,1,)</f>
        <v>43646</v>
      </c>
      <c r="C182" s="306">
        <f>VLOOKUP($B182,[4]IndEolico10!$D$2:$M$945,4)/1000</f>
        <v>88.834530999999998</v>
      </c>
      <c r="D182" s="307">
        <f>VLOOKUP($B182,[4]IndEolico10!$D$2:$M$945,7)/1000</f>
        <v>107.25988605859327</v>
      </c>
      <c r="E182" s="306">
        <f t="shared" si="9"/>
        <v>88.834530999999998</v>
      </c>
      <c r="F182" s="209" t="str">
        <f t="shared" si="10"/>
        <v/>
      </c>
      <c r="G182" s="308" t="str">
        <f t="shared" si="11"/>
        <v/>
      </c>
      <c r="H182" s="309"/>
    </row>
    <row r="183" spans="1:8">
      <c r="A183" s="304">
        <v>181</v>
      </c>
      <c r="B183" s="305">
        <f>VLOOKUP(DATE(YEAR(Dat_01!B$2)-1,MONTH(Dat_01!B$2),1)+A183,'[4]grafico diario'!$A:$D,1,)</f>
        <v>43647</v>
      </c>
      <c r="C183" s="306">
        <f>VLOOKUP($B183,[4]IndEolico10!$D$2:$M$945,4)/1000</f>
        <v>135.10511300000002</v>
      </c>
      <c r="D183" s="307">
        <f>VLOOKUP($B183,[4]IndEolico10!$D$2:$M$945,7)/1000</f>
        <v>103.59600625598473</v>
      </c>
      <c r="E183" s="306">
        <f t="shared" si="9"/>
        <v>103.59600625598473</v>
      </c>
      <c r="F183" s="209" t="str">
        <f t="shared" si="10"/>
        <v/>
      </c>
      <c r="G183" s="308" t="str">
        <f t="shared" si="11"/>
        <v/>
      </c>
      <c r="H183" s="309"/>
    </row>
    <row r="184" spans="1:8">
      <c r="A184" s="304">
        <v>182</v>
      </c>
      <c r="B184" s="305">
        <f>VLOOKUP(DATE(YEAR(Dat_01!B$2)-1,MONTH(Dat_01!B$2),1)+A184,'[4]grafico diario'!$A:$D,1,)</f>
        <v>43648</v>
      </c>
      <c r="C184" s="306">
        <f>VLOOKUP($B184,[4]IndEolico10!$D$2:$M$945,4)/1000</f>
        <v>129.97122200000001</v>
      </c>
      <c r="D184" s="307">
        <f>VLOOKUP($B184,[4]IndEolico10!$D$2:$M$945,7)/1000</f>
        <v>103.59600625598473</v>
      </c>
      <c r="E184" s="306">
        <f t="shared" si="9"/>
        <v>103.59600625598473</v>
      </c>
      <c r="F184" s="209" t="str">
        <f t="shared" si="10"/>
        <v/>
      </c>
      <c r="G184" s="308" t="str">
        <f t="shared" si="11"/>
        <v/>
      </c>
      <c r="H184" s="309"/>
    </row>
    <row r="185" spans="1:8">
      <c r="A185" s="304">
        <v>183</v>
      </c>
      <c r="B185" s="305">
        <f>VLOOKUP(DATE(YEAR(Dat_01!B$2)-1,MONTH(Dat_01!B$2),1)+A185,'[4]grafico diario'!$A:$D,1,)</f>
        <v>43649</v>
      </c>
      <c r="C185" s="306">
        <f>VLOOKUP($B185,[4]IndEolico10!$D$2:$M$945,4)/1000</f>
        <v>104.58684600000001</v>
      </c>
      <c r="D185" s="307">
        <f>VLOOKUP($B185,[4]IndEolico10!$D$2:$M$945,7)/1000</f>
        <v>103.59600625598473</v>
      </c>
      <c r="E185" s="306">
        <f t="shared" si="9"/>
        <v>103.59600625598473</v>
      </c>
      <c r="F185" s="209" t="str">
        <f t="shared" si="10"/>
        <v/>
      </c>
      <c r="G185" s="308" t="str">
        <f t="shared" si="11"/>
        <v/>
      </c>
      <c r="H185" s="309"/>
    </row>
    <row r="186" spans="1:8">
      <c r="A186" s="304">
        <v>184</v>
      </c>
      <c r="B186" s="305">
        <f>VLOOKUP(DATE(YEAR(Dat_01!B$2)-1,MONTH(Dat_01!B$2),1)+A186,'[4]grafico diario'!$A:$D,1,)</f>
        <v>43650</v>
      </c>
      <c r="C186" s="306">
        <f>VLOOKUP($B186,[4]IndEolico10!$D$2:$M$945,4)/1000</f>
        <v>97.68594800000001</v>
      </c>
      <c r="D186" s="307">
        <f>VLOOKUP($B186,[4]IndEolico10!$D$2:$M$945,7)/1000</f>
        <v>103.59600625598473</v>
      </c>
      <c r="E186" s="306">
        <f t="shared" si="9"/>
        <v>97.68594800000001</v>
      </c>
      <c r="F186" s="209" t="str">
        <f t="shared" si="10"/>
        <v/>
      </c>
      <c r="G186" s="308" t="str">
        <f t="shared" si="11"/>
        <v/>
      </c>
      <c r="H186" s="309"/>
    </row>
    <row r="187" spans="1:8">
      <c r="A187" s="304">
        <v>185</v>
      </c>
      <c r="B187" s="305">
        <f>VLOOKUP(DATE(YEAR(Dat_01!B$2)-1,MONTH(Dat_01!B$2),1)+A187,'[4]grafico diario'!$A:$D,1,)</f>
        <v>43651</v>
      </c>
      <c r="C187" s="306">
        <f>VLOOKUP($B187,[4]IndEolico10!$D$2:$M$945,4)/1000</f>
        <v>59.052245999999997</v>
      </c>
      <c r="D187" s="307">
        <f>VLOOKUP($B187,[4]IndEolico10!$D$2:$M$945,7)/1000</f>
        <v>103.59600625598473</v>
      </c>
      <c r="E187" s="306">
        <f t="shared" si="9"/>
        <v>59.052245999999997</v>
      </c>
      <c r="F187" s="209" t="str">
        <f t="shared" si="10"/>
        <v/>
      </c>
      <c r="G187" s="308" t="str">
        <f t="shared" si="11"/>
        <v/>
      </c>
      <c r="H187" s="309"/>
    </row>
    <row r="188" spans="1:8">
      <c r="A188" s="304">
        <v>186</v>
      </c>
      <c r="B188" s="305">
        <f>VLOOKUP(DATE(YEAR(Dat_01!B$2)-1,MONTH(Dat_01!B$2),1)+A188,'[4]grafico diario'!$A:$D,1,)</f>
        <v>43652</v>
      </c>
      <c r="C188" s="306">
        <f>VLOOKUP($B188,[4]IndEolico10!$D$2:$M$945,4)/1000</f>
        <v>66.066013000000012</v>
      </c>
      <c r="D188" s="307">
        <f>VLOOKUP($B188,[4]IndEolico10!$D$2:$M$945,7)/1000</f>
        <v>103.59600625598473</v>
      </c>
      <c r="E188" s="306">
        <f t="shared" si="9"/>
        <v>66.066013000000012</v>
      </c>
      <c r="F188" s="209" t="str">
        <f t="shared" si="10"/>
        <v/>
      </c>
      <c r="G188" s="308" t="str">
        <f t="shared" si="11"/>
        <v/>
      </c>
      <c r="H188" s="309"/>
    </row>
    <row r="189" spans="1:8">
      <c r="A189" s="304">
        <v>187</v>
      </c>
      <c r="B189" s="305">
        <f>VLOOKUP(DATE(YEAR(Dat_01!B$2)-1,MONTH(Dat_01!B$2),1)+A189,'[4]grafico diario'!$A:$D,1,)</f>
        <v>43653</v>
      </c>
      <c r="C189" s="306">
        <f>VLOOKUP($B189,[4]IndEolico10!$D$2:$M$945,4)/1000</f>
        <v>90.960684000000001</v>
      </c>
      <c r="D189" s="307">
        <f>VLOOKUP($B189,[4]IndEolico10!$D$2:$M$945,7)/1000</f>
        <v>103.59600625598473</v>
      </c>
      <c r="E189" s="306">
        <f t="shared" si="9"/>
        <v>90.960684000000001</v>
      </c>
      <c r="F189" s="209" t="str">
        <f t="shared" si="10"/>
        <v/>
      </c>
      <c r="G189" s="308" t="str">
        <f t="shared" si="11"/>
        <v/>
      </c>
      <c r="H189" s="309"/>
    </row>
    <row r="190" spans="1:8">
      <c r="A190" s="304">
        <v>188</v>
      </c>
      <c r="B190" s="305">
        <f>VLOOKUP(DATE(YEAR(Dat_01!B$2)-1,MONTH(Dat_01!B$2),1)+A190,'[4]grafico diario'!$A:$D,1,)</f>
        <v>43654</v>
      </c>
      <c r="C190" s="306">
        <f>VLOOKUP($B190,[4]IndEolico10!$D$2:$M$945,4)/1000</f>
        <v>139.57799199999999</v>
      </c>
      <c r="D190" s="307">
        <f>VLOOKUP($B190,[4]IndEolico10!$D$2:$M$945,7)/1000</f>
        <v>103.59600625598473</v>
      </c>
      <c r="E190" s="306">
        <f t="shared" si="9"/>
        <v>103.59600625598473</v>
      </c>
      <c r="F190" s="209" t="str">
        <f t="shared" si="10"/>
        <v/>
      </c>
      <c r="G190" s="308" t="str">
        <f t="shared" si="11"/>
        <v/>
      </c>
      <c r="H190" s="309"/>
    </row>
    <row r="191" spans="1:8">
      <c r="A191" s="304">
        <v>189</v>
      </c>
      <c r="B191" s="305">
        <f>VLOOKUP(DATE(YEAR(Dat_01!B$2)-1,MONTH(Dat_01!B$2),1)+A191,'[4]grafico diario'!$A:$D,1,)</f>
        <v>43655</v>
      </c>
      <c r="C191" s="306">
        <f>VLOOKUP($B191,[4]IndEolico10!$D$2:$M$945,4)/1000</f>
        <v>107.434275</v>
      </c>
      <c r="D191" s="307">
        <f>VLOOKUP($B191,[4]IndEolico10!$D$2:$M$945,7)/1000</f>
        <v>103.59600625598473</v>
      </c>
      <c r="E191" s="306">
        <f t="shared" si="9"/>
        <v>103.59600625598473</v>
      </c>
      <c r="F191" s="209" t="str">
        <f t="shared" si="10"/>
        <v/>
      </c>
      <c r="G191" s="308" t="str">
        <f t="shared" si="11"/>
        <v/>
      </c>
      <c r="H191" s="309"/>
    </row>
    <row r="192" spans="1:8">
      <c r="A192" s="304">
        <v>190</v>
      </c>
      <c r="B192" s="305">
        <f>VLOOKUP(DATE(YEAR(Dat_01!B$2)-1,MONTH(Dat_01!B$2),1)+A192,'[4]grafico diario'!$A:$D,1,)</f>
        <v>43656</v>
      </c>
      <c r="C192" s="306">
        <f>VLOOKUP($B192,[4]IndEolico10!$D$2:$M$945,4)/1000</f>
        <v>72.834310999999985</v>
      </c>
      <c r="D192" s="307">
        <f>VLOOKUP($B192,[4]IndEolico10!$D$2:$M$945,7)/1000</f>
        <v>103.59600625598473</v>
      </c>
      <c r="E192" s="306">
        <f t="shared" si="9"/>
        <v>72.834310999999985</v>
      </c>
      <c r="F192" s="209" t="str">
        <f t="shared" si="10"/>
        <v/>
      </c>
      <c r="G192" s="308" t="str">
        <f t="shared" si="11"/>
        <v/>
      </c>
      <c r="H192" s="309"/>
    </row>
    <row r="193" spans="1:8">
      <c r="A193" s="304">
        <v>191</v>
      </c>
      <c r="B193" s="305">
        <f>VLOOKUP(DATE(YEAR(Dat_01!B$2)-1,MONTH(Dat_01!B$2),1)+A193,'[4]grafico diario'!$A:$D,1,)</f>
        <v>43657</v>
      </c>
      <c r="C193" s="306">
        <f>VLOOKUP($B193,[4]IndEolico10!$D$2:$M$945,4)/1000</f>
        <v>54.431368999999997</v>
      </c>
      <c r="D193" s="307">
        <f>VLOOKUP($B193,[4]IndEolico10!$D$2:$M$945,7)/1000</f>
        <v>103.59600625598473</v>
      </c>
      <c r="E193" s="306">
        <f t="shared" si="9"/>
        <v>54.431368999999997</v>
      </c>
      <c r="F193" s="209" t="str">
        <f t="shared" si="10"/>
        <v/>
      </c>
      <c r="G193" s="308" t="str">
        <f t="shared" si="11"/>
        <v/>
      </c>
      <c r="H193" s="309"/>
    </row>
    <row r="194" spans="1:8">
      <c r="A194" s="304">
        <v>192</v>
      </c>
      <c r="B194" s="305">
        <f>VLOOKUP(DATE(YEAR(Dat_01!B$2)-1,MONTH(Dat_01!B$2),1)+A194,'[4]grafico diario'!$A:$D,1,)</f>
        <v>43658</v>
      </c>
      <c r="C194" s="306">
        <f>VLOOKUP($B194,[4]IndEolico10!$D$2:$M$945,4)/1000</f>
        <v>58.835644000000002</v>
      </c>
      <c r="D194" s="307">
        <f>VLOOKUP($B194,[4]IndEolico10!$D$2:$M$945,7)/1000</f>
        <v>103.59600625598473</v>
      </c>
      <c r="E194" s="306">
        <f t="shared" si="9"/>
        <v>58.835644000000002</v>
      </c>
      <c r="F194" s="209" t="str">
        <f t="shared" si="10"/>
        <v/>
      </c>
      <c r="G194" s="308" t="str">
        <f t="shared" si="11"/>
        <v/>
      </c>
      <c r="H194" s="309"/>
    </row>
    <row r="195" spans="1:8">
      <c r="A195" s="304">
        <v>193</v>
      </c>
      <c r="B195" s="305">
        <f>VLOOKUP(DATE(YEAR(Dat_01!B$2)-1,MONTH(Dat_01!B$2),1)+A195,'[4]grafico diario'!$A:$D,1,)</f>
        <v>43659</v>
      </c>
      <c r="C195" s="306">
        <f>VLOOKUP($B195,[4]IndEolico10!$D$2:$M$945,4)/1000</f>
        <v>124.90569000000001</v>
      </c>
      <c r="D195" s="307">
        <f>VLOOKUP($B195,[4]IndEolico10!$D$2:$M$945,7)/1000</f>
        <v>103.59600625598473</v>
      </c>
      <c r="E195" s="306">
        <f t="shared" ref="E195:E258" si="12">IF(C195&gt;D195,D195,C195)</f>
        <v>103.59600625598473</v>
      </c>
      <c r="F195" s="209" t="str">
        <f t="shared" ref="F195:F258" si="13">IF(DAY(B195)=15,IF(MONTH(B195)=1,"E",IF(MONTH(B195)=2,"F",IF(MONTH(B195)=3,"M",IF(MONTH(B195)=4,"A",IF(MONTH(B195)=5,"M",IF(MONTH(B195)=6,"J",IF(MONTH(B195)=7,"J",IF(MONTH(B195)=8,"A",IF(MONTH(B195)=9,"S",IF(MONTH(B195)=10,"O",IF(MONTH(B195)=11,"N",IF(MONTH(B195)=12,"D","")))))))))))),"")</f>
        <v/>
      </c>
      <c r="G195" s="308" t="str">
        <f t="shared" si="11"/>
        <v/>
      </c>
      <c r="H195" s="309"/>
    </row>
    <row r="196" spans="1:8">
      <c r="A196" s="304">
        <v>194</v>
      </c>
      <c r="B196" s="305">
        <f>VLOOKUP(DATE(YEAR(Dat_01!B$2)-1,MONTH(Dat_01!B$2),1)+A196,'[4]grafico diario'!$A:$D,1,)</f>
        <v>43660</v>
      </c>
      <c r="C196" s="306">
        <f>VLOOKUP($B196,[4]IndEolico10!$D$2:$M$945,4)/1000</f>
        <v>127.99682300000001</v>
      </c>
      <c r="D196" s="307">
        <f>VLOOKUP($B196,[4]IndEolico10!$D$2:$M$945,7)/1000</f>
        <v>103.59600625598473</v>
      </c>
      <c r="E196" s="306">
        <f t="shared" si="12"/>
        <v>103.59600625598473</v>
      </c>
      <c r="F196" s="209" t="str">
        <f t="shared" si="13"/>
        <v/>
      </c>
      <c r="G196" s="308" t="str">
        <f t="shared" si="11"/>
        <v/>
      </c>
      <c r="H196" s="309"/>
    </row>
    <row r="197" spans="1:8">
      <c r="A197" s="304">
        <v>195</v>
      </c>
      <c r="B197" s="305">
        <f>VLOOKUP(DATE(YEAR(Dat_01!B$2)-1,MONTH(Dat_01!B$2),1)+A197,'[4]grafico diario'!$A:$D,1,)</f>
        <v>43661</v>
      </c>
      <c r="C197" s="306">
        <f>VLOOKUP($B197,[4]IndEolico10!$D$2:$M$945,4)/1000</f>
        <v>131.20270199999999</v>
      </c>
      <c r="D197" s="307">
        <f>VLOOKUP($B197,[4]IndEolico10!$D$2:$M$945,7)/1000</f>
        <v>103.59600625598473</v>
      </c>
      <c r="E197" s="306">
        <f t="shared" si="12"/>
        <v>103.59600625598473</v>
      </c>
      <c r="F197" s="209" t="str">
        <f t="shared" si="13"/>
        <v>J</v>
      </c>
      <c r="G197" s="308" t="str">
        <f t="shared" si="11"/>
        <v/>
      </c>
      <c r="H197" s="309"/>
    </row>
    <row r="198" spans="1:8">
      <c r="A198" s="304">
        <v>196</v>
      </c>
      <c r="B198" s="305">
        <f>VLOOKUP(DATE(YEAR(Dat_01!B$2)-1,MONTH(Dat_01!B$2),1)+A198,'[4]grafico diario'!$A:$D,1,)</f>
        <v>43662</v>
      </c>
      <c r="C198" s="306">
        <f>VLOOKUP($B198,[4]IndEolico10!$D$2:$M$945,4)/1000</f>
        <v>116.28125999999999</v>
      </c>
      <c r="D198" s="307">
        <f>VLOOKUP($B198,[4]IndEolico10!$D$2:$M$945,7)/1000</f>
        <v>103.59600625598473</v>
      </c>
      <c r="E198" s="306">
        <f t="shared" si="12"/>
        <v>103.59600625598473</v>
      </c>
      <c r="F198" s="209" t="str">
        <f t="shared" si="13"/>
        <v/>
      </c>
      <c r="G198" s="308">
        <f t="shared" si="11"/>
        <v>103.59600625598473</v>
      </c>
      <c r="H198" s="309"/>
    </row>
    <row r="199" spans="1:8">
      <c r="A199" s="304">
        <v>197</v>
      </c>
      <c r="B199" s="305">
        <f>VLOOKUP(DATE(YEAR(Dat_01!B$2)-1,MONTH(Dat_01!B$2),1)+A199,'[4]grafico diario'!$A:$D,1,)</f>
        <v>43663</v>
      </c>
      <c r="C199" s="306">
        <f>VLOOKUP($B199,[4]IndEolico10!$D$2:$M$945,4)/1000</f>
        <v>105.911446</v>
      </c>
      <c r="D199" s="307">
        <f>VLOOKUP($B199,[4]IndEolico10!$D$2:$M$945,7)/1000</f>
        <v>103.59600625598473</v>
      </c>
      <c r="E199" s="306">
        <f t="shared" si="12"/>
        <v>103.59600625598473</v>
      </c>
      <c r="F199" s="209" t="str">
        <f t="shared" si="13"/>
        <v/>
      </c>
      <c r="G199" s="308" t="str">
        <f t="shared" si="11"/>
        <v/>
      </c>
      <c r="H199" s="309"/>
    </row>
    <row r="200" spans="1:8">
      <c r="A200" s="304">
        <v>198</v>
      </c>
      <c r="B200" s="305">
        <f>VLOOKUP(DATE(YEAR(Dat_01!B$2)-1,MONTH(Dat_01!B$2),1)+A200,'[4]grafico diario'!$A:$D,1,)</f>
        <v>43664</v>
      </c>
      <c r="C200" s="306">
        <f>VLOOKUP($B200,[4]IndEolico10!$D$2:$M$945,4)/1000</f>
        <v>81.669793999999996</v>
      </c>
      <c r="D200" s="307">
        <f>VLOOKUP($B200,[4]IndEolico10!$D$2:$M$945,7)/1000</f>
        <v>103.59600625598473</v>
      </c>
      <c r="E200" s="306">
        <f t="shared" si="12"/>
        <v>81.669793999999996</v>
      </c>
      <c r="F200" s="209" t="str">
        <f t="shared" si="13"/>
        <v/>
      </c>
      <c r="G200" s="308" t="str">
        <f t="shared" si="11"/>
        <v/>
      </c>
      <c r="H200" s="309"/>
    </row>
    <row r="201" spans="1:8">
      <c r="A201" s="304">
        <v>199</v>
      </c>
      <c r="B201" s="305">
        <f>VLOOKUP(DATE(YEAR(Dat_01!B$2)-1,MONTH(Dat_01!B$2),1)+A201,'[4]grafico diario'!$A:$D,1,)</f>
        <v>43665</v>
      </c>
      <c r="C201" s="306">
        <f>VLOOKUP($B201,[4]IndEolico10!$D$2:$M$945,4)/1000</f>
        <v>91.059642000000011</v>
      </c>
      <c r="D201" s="307">
        <f>VLOOKUP($B201,[4]IndEolico10!$D$2:$M$945,7)/1000</f>
        <v>103.59600625598473</v>
      </c>
      <c r="E201" s="306">
        <f t="shared" si="12"/>
        <v>91.059642000000011</v>
      </c>
      <c r="F201" s="209" t="str">
        <f t="shared" si="13"/>
        <v/>
      </c>
      <c r="G201" s="308" t="str">
        <f t="shared" si="11"/>
        <v/>
      </c>
      <c r="H201" s="309"/>
    </row>
    <row r="202" spans="1:8">
      <c r="A202" s="304">
        <v>200</v>
      </c>
      <c r="B202" s="305">
        <f>VLOOKUP(DATE(YEAR(Dat_01!B$2)-1,MONTH(Dat_01!B$2),1)+A202,'[4]grafico diario'!$A:$D,1,)</f>
        <v>43666</v>
      </c>
      <c r="C202" s="306">
        <f>VLOOKUP($B202,[4]IndEolico10!$D$2:$M$945,4)/1000</f>
        <v>96.31286999999999</v>
      </c>
      <c r="D202" s="307">
        <f>VLOOKUP($B202,[4]IndEolico10!$D$2:$M$945,7)/1000</f>
        <v>103.59600625598473</v>
      </c>
      <c r="E202" s="306">
        <f t="shared" si="12"/>
        <v>96.31286999999999</v>
      </c>
      <c r="F202" s="209" t="str">
        <f t="shared" si="13"/>
        <v/>
      </c>
      <c r="G202" s="308" t="str">
        <f t="shared" si="11"/>
        <v/>
      </c>
      <c r="H202" s="309"/>
    </row>
    <row r="203" spans="1:8">
      <c r="A203" s="304">
        <v>201</v>
      </c>
      <c r="B203" s="305">
        <f>VLOOKUP(DATE(YEAR(Dat_01!B$2)-1,MONTH(Dat_01!B$2),1)+A203,'[4]grafico diario'!$A:$D,1,)</f>
        <v>43667</v>
      </c>
      <c r="C203" s="306">
        <f>VLOOKUP($B203,[4]IndEolico10!$D$2:$M$945,4)/1000</f>
        <v>101.899416</v>
      </c>
      <c r="D203" s="307">
        <f>VLOOKUP($B203,[4]IndEolico10!$D$2:$M$945,7)/1000</f>
        <v>103.59600625598473</v>
      </c>
      <c r="E203" s="306">
        <f t="shared" si="12"/>
        <v>101.899416</v>
      </c>
      <c r="F203" s="209" t="str">
        <f t="shared" si="13"/>
        <v/>
      </c>
      <c r="G203" s="308" t="str">
        <f t="shared" si="11"/>
        <v/>
      </c>
      <c r="H203" s="309"/>
    </row>
    <row r="204" spans="1:8">
      <c r="A204" s="304">
        <v>202</v>
      </c>
      <c r="B204" s="305">
        <f>VLOOKUP(DATE(YEAR(Dat_01!B$2)-1,MONTH(Dat_01!B$2),1)+A204,'[4]grafico diario'!$A:$D,1,)</f>
        <v>43668</v>
      </c>
      <c r="C204" s="306">
        <f>VLOOKUP($B204,[4]IndEolico10!$D$2:$M$945,4)/1000</f>
        <v>137.10329099999998</v>
      </c>
      <c r="D204" s="307">
        <f>VLOOKUP($B204,[4]IndEolico10!$D$2:$M$945,7)/1000</f>
        <v>103.59600625598473</v>
      </c>
      <c r="E204" s="306">
        <f t="shared" si="12"/>
        <v>103.59600625598473</v>
      </c>
      <c r="F204" s="209" t="str">
        <f t="shared" si="13"/>
        <v/>
      </c>
      <c r="G204" s="308" t="str">
        <f t="shared" si="11"/>
        <v/>
      </c>
      <c r="H204" s="309"/>
    </row>
    <row r="205" spans="1:8">
      <c r="A205" s="304">
        <v>203</v>
      </c>
      <c r="B205" s="305">
        <f>VLOOKUP(DATE(YEAR(Dat_01!B$2)-1,MONTH(Dat_01!B$2),1)+A205,'[4]grafico diario'!$A:$D,1,)</f>
        <v>43669</v>
      </c>
      <c r="C205" s="306">
        <f>VLOOKUP($B205,[4]IndEolico10!$D$2:$M$945,4)/1000</f>
        <v>118.32942299999999</v>
      </c>
      <c r="D205" s="307">
        <f>VLOOKUP($B205,[4]IndEolico10!$D$2:$M$945,7)/1000</f>
        <v>103.59600625598473</v>
      </c>
      <c r="E205" s="306">
        <f t="shared" si="12"/>
        <v>103.59600625598473</v>
      </c>
      <c r="F205" s="209" t="str">
        <f t="shared" si="13"/>
        <v/>
      </c>
      <c r="G205" s="308" t="str">
        <f t="shared" si="11"/>
        <v/>
      </c>
      <c r="H205" s="309"/>
    </row>
    <row r="206" spans="1:8">
      <c r="A206" s="304">
        <v>204</v>
      </c>
      <c r="B206" s="305">
        <f>VLOOKUP(DATE(YEAR(Dat_01!B$2)-1,MONTH(Dat_01!B$2),1)+A206,'[4]grafico diario'!$A:$D,1,)</f>
        <v>43670</v>
      </c>
      <c r="C206" s="306">
        <f>VLOOKUP($B206,[4]IndEolico10!$D$2:$M$945,4)/1000</f>
        <v>83.225436999999999</v>
      </c>
      <c r="D206" s="307">
        <f>VLOOKUP($B206,[4]IndEolico10!$D$2:$M$945,7)/1000</f>
        <v>103.59600625598473</v>
      </c>
      <c r="E206" s="306">
        <f t="shared" si="12"/>
        <v>83.225436999999999</v>
      </c>
      <c r="F206" s="209" t="str">
        <f t="shared" si="13"/>
        <v/>
      </c>
      <c r="G206" s="308" t="str">
        <f t="shared" si="11"/>
        <v/>
      </c>
      <c r="H206" s="309"/>
    </row>
    <row r="207" spans="1:8">
      <c r="A207" s="304">
        <v>205</v>
      </c>
      <c r="B207" s="305">
        <f>VLOOKUP(DATE(YEAR(Dat_01!B$2)-1,MONTH(Dat_01!B$2),1)+A207,'[4]grafico diario'!$A:$D,1,)</f>
        <v>43671</v>
      </c>
      <c r="C207" s="306">
        <f>VLOOKUP($B207,[4]IndEolico10!$D$2:$M$945,4)/1000</f>
        <v>122.126993</v>
      </c>
      <c r="D207" s="307">
        <f>VLOOKUP($B207,[4]IndEolico10!$D$2:$M$945,7)/1000</f>
        <v>103.59600625598473</v>
      </c>
      <c r="E207" s="306">
        <f t="shared" si="12"/>
        <v>103.59600625598473</v>
      </c>
      <c r="F207" s="209" t="str">
        <f t="shared" si="13"/>
        <v/>
      </c>
      <c r="G207" s="308" t="str">
        <f t="shared" si="11"/>
        <v/>
      </c>
      <c r="H207" s="309"/>
    </row>
    <row r="208" spans="1:8">
      <c r="A208" s="304">
        <v>206</v>
      </c>
      <c r="B208" s="305">
        <f>VLOOKUP(DATE(YEAR(Dat_01!B$2)-1,MONTH(Dat_01!B$2),1)+A208,'[4]grafico diario'!$A:$D,1,)</f>
        <v>43672</v>
      </c>
      <c r="C208" s="306">
        <f>VLOOKUP($B208,[4]IndEolico10!$D$2:$M$945,4)/1000</f>
        <v>103.9911</v>
      </c>
      <c r="D208" s="307">
        <f>VLOOKUP($B208,[4]IndEolico10!$D$2:$M$945,7)/1000</f>
        <v>103.59600625598473</v>
      </c>
      <c r="E208" s="306">
        <f t="shared" si="12"/>
        <v>103.59600625598473</v>
      </c>
      <c r="F208" s="209" t="str">
        <f t="shared" si="13"/>
        <v/>
      </c>
      <c r="G208" s="308" t="str">
        <f t="shared" si="11"/>
        <v/>
      </c>
      <c r="H208" s="309"/>
    </row>
    <row r="209" spans="1:8">
      <c r="A209" s="304">
        <v>207</v>
      </c>
      <c r="B209" s="305">
        <f>VLOOKUP(DATE(YEAR(Dat_01!B$2)-1,MONTH(Dat_01!B$2),1)+A209,'[4]grafico diario'!$A:$D,1,)</f>
        <v>43673</v>
      </c>
      <c r="C209" s="306">
        <f>VLOOKUP($B209,[4]IndEolico10!$D$2:$M$945,4)/1000</f>
        <v>169.98892600000002</v>
      </c>
      <c r="D209" s="307">
        <f>VLOOKUP($B209,[4]IndEolico10!$D$2:$M$945,7)/1000</f>
        <v>103.59600625598473</v>
      </c>
      <c r="E209" s="306">
        <f t="shared" si="12"/>
        <v>103.59600625598473</v>
      </c>
      <c r="F209" s="209" t="str">
        <f t="shared" si="13"/>
        <v/>
      </c>
      <c r="G209" s="308" t="str">
        <f t="shared" si="11"/>
        <v/>
      </c>
      <c r="H209" s="309"/>
    </row>
    <row r="210" spans="1:8">
      <c r="A210" s="304">
        <v>208</v>
      </c>
      <c r="B210" s="305">
        <f>VLOOKUP(DATE(YEAR(Dat_01!B$2)-1,MONTH(Dat_01!B$2),1)+A210,'[4]grafico diario'!$A:$D,1,)</f>
        <v>43674</v>
      </c>
      <c r="C210" s="306">
        <f>VLOOKUP($B210,[4]IndEolico10!$D$2:$M$945,4)/1000</f>
        <v>89.186032000000012</v>
      </c>
      <c r="D210" s="307">
        <f>VLOOKUP($B210,[4]IndEolico10!$D$2:$M$945,7)/1000</f>
        <v>103.59600625598473</v>
      </c>
      <c r="E210" s="306">
        <f t="shared" si="12"/>
        <v>89.186032000000012</v>
      </c>
      <c r="F210" s="209" t="str">
        <f t="shared" si="13"/>
        <v/>
      </c>
      <c r="G210" s="308" t="str">
        <f t="shared" si="11"/>
        <v/>
      </c>
      <c r="H210" s="309"/>
    </row>
    <row r="211" spans="1:8">
      <c r="A211" s="304">
        <v>209</v>
      </c>
      <c r="B211" s="305">
        <f>VLOOKUP(DATE(YEAR(Dat_01!B$2)-1,MONTH(Dat_01!B$2),1)+A211,'[4]grafico diario'!$A:$D,1,)</f>
        <v>43675</v>
      </c>
      <c r="C211" s="306">
        <f>VLOOKUP($B211,[4]IndEolico10!$D$2:$M$945,4)/1000</f>
        <v>108.53254200000001</v>
      </c>
      <c r="D211" s="307">
        <f>VLOOKUP($B211,[4]IndEolico10!$D$2:$M$945,7)/1000</f>
        <v>103.59600625598473</v>
      </c>
      <c r="E211" s="306">
        <f t="shared" si="12"/>
        <v>103.59600625598473</v>
      </c>
      <c r="F211" s="209" t="str">
        <f t="shared" si="13"/>
        <v/>
      </c>
      <c r="G211" s="308" t="str">
        <f t="shared" si="11"/>
        <v/>
      </c>
      <c r="H211" s="309"/>
    </row>
    <row r="212" spans="1:8">
      <c r="A212" s="304">
        <v>210</v>
      </c>
      <c r="B212" s="305">
        <f>VLOOKUP(DATE(YEAR(Dat_01!B$2)-1,MONTH(Dat_01!B$2),1)+A212,'[4]grafico diario'!$A:$D,1,)</f>
        <v>43676</v>
      </c>
      <c r="C212" s="306">
        <f>VLOOKUP($B212,[4]IndEolico10!$D$2:$M$945,4)/1000</f>
        <v>114.766187</v>
      </c>
      <c r="D212" s="307">
        <f>VLOOKUP($B212,[4]IndEolico10!$D$2:$M$945,7)/1000</f>
        <v>103.59600625598473</v>
      </c>
      <c r="E212" s="306">
        <f t="shared" si="12"/>
        <v>103.59600625598473</v>
      </c>
      <c r="F212" s="209" t="str">
        <f t="shared" si="13"/>
        <v/>
      </c>
      <c r="G212" s="308" t="str">
        <f t="shared" si="11"/>
        <v/>
      </c>
      <c r="H212" s="309"/>
    </row>
    <row r="213" spans="1:8">
      <c r="A213" s="304">
        <v>211</v>
      </c>
      <c r="B213" s="305">
        <f>VLOOKUP(DATE(YEAR(Dat_01!B$2)-1,MONTH(Dat_01!B$2),1)+A213,'[4]grafico diario'!$A:$D,1,)</f>
        <v>43677</v>
      </c>
      <c r="C213" s="306">
        <f>VLOOKUP($B213,[4]IndEolico10!$D$2:$M$945,4)/1000</f>
        <v>142.50826699999999</v>
      </c>
      <c r="D213" s="307">
        <f>VLOOKUP($B213,[4]IndEolico10!$D$2:$M$945,7)/1000</f>
        <v>103.59600625598473</v>
      </c>
      <c r="E213" s="306">
        <f t="shared" si="12"/>
        <v>103.59600625598473</v>
      </c>
      <c r="F213" s="209" t="str">
        <f t="shared" si="13"/>
        <v/>
      </c>
      <c r="G213" s="308" t="str">
        <f t="shared" si="11"/>
        <v/>
      </c>
      <c r="H213" s="309"/>
    </row>
    <row r="214" spans="1:8">
      <c r="A214" s="304">
        <v>212</v>
      </c>
      <c r="B214" s="305">
        <f>VLOOKUP(DATE(YEAR(Dat_01!B$2)-1,MONTH(Dat_01!B$2),1)+A214,'[4]grafico diario'!$A:$D,1,)</f>
        <v>43678</v>
      </c>
      <c r="C214" s="306">
        <f>VLOOKUP($B214,[4]IndEolico10!$D$2:$M$945,4)/1000</f>
        <v>93.588349000000008</v>
      </c>
      <c r="D214" s="307">
        <f>VLOOKUP($B214,[4]IndEolico10!$D$2:$M$945,7)/1000</f>
        <v>103.83933424006244</v>
      </c>
      <c r="E214" s="306">
        <f t="shared" si="12"/>
        <v>93.588349000000008</v>
      </c>
      <c r="F214" s="209" t="str">
        <f t="shared" si="13"/>
        <v/>
      </c>
      <c r="G214" s="308" t="str">
        <f t="shared" si="11"/>
        <v/>
      </c>
      <c r="H214" s="309"/>
    </row>
    <row r="215" spans="1:8">
      <c r="A215" s="304">
        <v>213</v>
      </c>
      <c r="B215" s="305">
        <f>VLOOKUP(DATE(YEAR(Dat_01!B$2)-1,MONTH(Dat_01!B$2),1)+A215,'[4]grafico diario'!$A:$D,1,)</f>
        <v>43679</v>
      </c>
      <c r="C215" s="306">
        <f>VLOOKUP($B215,[4]IndEolico10!$D$2:$M$945,4)/1000</f>
        <v>59.687393999999998</v>
      </c>
      <c r="D215" s="307">
        <f>VLOOKUP($B215,[4]IndEolico10!$D$2:$M$945,7)/1000</f>
        <v>103.83933424006244</v>
      </c>
      <c r="E215" s="306">
        <f t="shared" si="12"/>
        <v>59.687393999999998</v>
      </c>
      <c r="F215" s="209" t="str">
        <f t="shared" si="13"/>
        <v/>
      </c>
      <c r="G215" s="308" t="str">
        <f t="shared" si="11"/>
        <v/>
      </c>
      <c r="H215" s="309"/>
    </row>
    <row r="216" spans="1:8">
      <c r="A216" s="304">
        <v>214</v>
      </c>
      <c r="B216" s="305">
        <f>VLOOKUP(DATE(YEAR(Dat_01!B$2)-1,MONTH(Dat_01!B$2),1)+A216,'[4]grafico diario'!$A:$D,1,)</f>
        <v>43680</v>
      </c>
      <c r="C216" s="306">
        <f>VLOOKUP($B216,[4]IndEolico10!$D$2:$M$945,4)/1000</f>
        <v>54.264406999999999</v>
      </c>
      <c r="D216" s="307">
        <f>VLOOKUP($B216,[4]IndEolico10!$D$2:$M$945,7)/1000</f>
        <v>103.83933424006244</v>
      </c>
      <c r="E216" s="306">
        <f t="shared" si="12"/>
        <v>54.264406999999999</v>
      </c>
      <c r="F216" s="209" t="str">
        <f t="shared" si="13"/>
        <v/>
      </c>
      <c r="G216" s="308" t="str">
        <f t="shared" si="11"/>
        <v/>
      </c>
      <c r="H216" s="309"/>
    </row>
    <row r="217" spans="1:8">
      <c r="A217" s="304">
        <v>215</v>
      </c>
      <c r="B217" s="305">
        <f>VLOOKUP(DATE(YEAR(Dat_01!B$2)-1,MONTH(Dat_01!B$2),1)+A217,'[4]grafico diario'!$A:$D,1,)</f>
        <v>43681</v>
      </c>
      <c r="C217" s="306">
        <f>VLOOKUP($B217,[4]IndEolico10!$D$2:$M$945,4)/1000</f>
        <v>58.230097999999998</v>
      </c>
      <c r="D217" s="307">
        <f>VLOOKUP($B217,[4]IndEolico10!$D$2:$M$945,7)/1000</f>
        <v>103.83933424006244</v>
      </c>
      <c r="E217" s="306">
        <f t="shared" si="12"/>
        <v>58.230097999999998</v>
      </c>
      <c r="F217" s="209" t="str">
        <f t="shared" si="13"/>
        <v/>
      </c>
      <c r="G217" s="308" t="str">
        <f t="shared" si="11"/>
        <v/>
      </c>
      <c r="H217" s="309"/>
    </row>
    <row r="218" spans="1:8">
      <c r="A218" s="304">
        <v>216</v>
      </c>
      <c r="B218" s="305">
        <f>VLOOKUP(DATE(YEAR(Dat_01!B$2)-1,MONTH(Dat_01!B$2),1)+A218,'[4]grafico diario'!$A:$D,1,)</f>
        <v>43682</v>
      </c>
      <c r="C218" s="306">
        <f>VLOOKUP($B218,[4]IndEolico10!$D$2:$M$945,4)/1000</f>
        <v>54.752099000000001</v>
      </c>
      <c r="D218" s="307">
        <f>VLOOKUP($B218,[4]IndEolico10!$D$2:$M$945,7)/1000</f>
        <v>103.83933424006244</v>
      </c>
      <c r="E218" s="306">
        <f t="shared" si="12"/>
        <v>54.752099000000001</v>
      </c>
      <c r="F218" s="209" t="str">
        <f t="shared" si="13"/>
        <v/>
      </c>
      <c r="G218" s="308" t="str">
        <f t="shared" si="11"/>
        <v/>
      </c>
      <c r="H218" s="309"/>
    </row>
    <row r="219" spans="1:8">
      <c r="A219" s="304">
        <v>217</v>
      </c>
      <c r="B219" s="305">
        <f>VLOOKUP(DATE(YEAR(Dat_01!B$2)-1,MONTH(Dat_01!B$2),1)+A219,'[4]grafico diario'!$A:$D,1,)</f>
        <v>43683</v>
      </c>
      <c r="C219" s="306">
        <f>VLOOKUP($B219,[4]IndEolico10!$D$2:$M$945,4)/1000</f>
        <v>63.14264</v>
      </c>
      <c r="D219" s="307">
        <f>VLOOKUP($B219,[4]IndEolico10!$D$2:$M$945,7)/1000</f>
        <v>103.83933424006244</v>
      </c>
      <c r="E219" s="306">
        <f t="shared" si="12"/>
        <v>63.14264</v>
      </c>
      <c r="F219" s="209" t="str">
        <f t="shared" si="13"/>
        <v/>
      </c>
      <c r="G219" s="308" t="str">
        <f t="shared" si="11"/>
        <v/>
      </c>
      <c r="H219" s="309"/>
    </row>
    <row r="220" spans="1:8">
      <c r="A220" s="304">
        <v>218</v>
      </c>
      <c r="B220" s="305">
        <f>VLOOKUP(DATE(YEAR(Dat_01!B$2)-1,MONTH(Dat_01!B$2),1)+A220,'[4]grafico diario'!$A:$D,1,)</f>
        <v>43684</v>
      </c>
      <c r="C220" s="306">
        <f>VLOOKUP($B220,[4]IndEolico10!$D$2:$M$945,4)/1000</f>
        <v>93.789473999999998</v>
      </c>
      <c r="D220" s="307">
        <f>VLOOKUP($B220,[4]IndEolico10!$D$2:$M$945,7)/1000</f>
        <v>103.83933424006244</v>
      </c>
      <c r="E220" s="306">
        <f t="shared" si="12"/>
        <v>93.789473999999998</v>
      </c>
      <c r="F220" s="209" t="str">
        <f t="shared" si="13"/>
        <v/>
      </c>
      <c r="G220" s="308" t="str">
        <f t="shared" si="11"/>
        <v/>
      </c>
      <c r="H220" s="309"/>
    </row>
    <row r="221" spans="1:8">
      <c r="A221" s="304">
        <v>219</v>
      </c>
      <c r="B221" s="305">
        <f>VLOOKUP(DATE(YEAR(Dat_01!B$2)-1,MONTH(Dat_01!B$2),1)+A221,'[4]grafico diario'!$A:$D,1,)</f>
        <v>43685</v>
      </c>
      <c r="C221" s="306">
        <f>VLOOKUP($B221,[4]IndEolico10!$D$2:$M$945,4)/1000</f>
        <v>138.092569</v>
      </c>
      <c r="D221" s="307">
        <f>VLOOKUP($B221,[4]IndEolico10!$D$2:$M$945,7)/1000</f>
        <v>103.83933424006244</v>
      </c>
      <c r="E221" s="306">
        <f t="shared" si="12"/>
        <v>103.83933424006244</v>
      </c>
      <c r="F221" s="209" t="str">
        <f t="shared" si="13"/>
        <v/>
      </c>
      <c r="G221" s="308" t="str">
        <f t="shared" si="11"/>
        <v/>
      </c>
      <c r="H221" s="309"/>
    </row>
    <row r="222" spans="1:8">
      <c r="A222" s="304">
        <v>220</v>
      </c>
      <c r="B222" s="305">
        <f>VLOOKUP(DATE(YEAR(Dat_01!B$2)-1,MONTH(Dat_01!B$2),1)+A222,'[4]grafico diario'!$A:$D,1,)</f>
        <v>43686</v>
      </c>
      <c r="C222" s="306">
        <f>VLOOKUP($B222,[4]IndEolico10!$D$2:$M$945,4)/1000</f>
        <v>197.77127900000002</v>
      </c>
      <c r="D222" s="307">
        <f>VLOOKUP($B222,[4]IndEolico10!$D$2:$M$945,7)/1000</f>
        <v>103.83933424006244</v>
      </c>
      <c r="E222" s="306">
        <f t="shared" si="12"/>
        <v>103.83933424006244</v>
      </c>
      <c r="F222" s="209" t="str">
        <f t="shared" si="13"/>
        <v/>
      </c>
      <c r="G222" s="308" t="str">
        <f t="shared" si="11"/>
        <v/>
      </c>
      <c r="H222" s="309"/>
    </row>
    <row r="223" spans="1:8">
      <c r="A223" s="304">
        <v>221</v>
      </c>
      <c r="B223" s="305">
        <f>VLOOKUP(DATE(YEAR(Dat_01!B$2)-1,MONTH(Dat_01!B$2),1)+A223,'[4]grafico diario'!$A:$D,1,)</f>
        <v>43687</v>
      </c>
      <c r="C223" s="306">
        <f>VLOOKUP($B223,[4]IndEolico10!$D$2:$M$945,4)/1000</f>
        <v>72.200260999999998</v>
      </c>
      <c r="D223" s="307">
        <f>VLOOKUP($B223,[4]IndEolico10!$D$2:$M$945,7)/1000</f>
        <v>103.83933424006244</v>
      </c>
      <c r="E223" s="306">
        <f t="shared" si="12"/>
        <v>72.200260999999998</v>
      </c>
      <c r="F223" s="209" t="str">
        <f t="shared" si="13"/>
        <v/>
      </c>
      <c r="G223" s="308" t="str">
        <f t="shared" si="11"/>
        <v/>
      </c>
      <c r="H223" s="309"/>
    </row>
    <row r="224" spans="1:8">
      <c r="A224" s="304">
        <v>222</v>
      </c>
      <c r="B224" s="305">
        <f>VLOOKUP(DATE(YEAR(Dat_01!B$2)-1,MONTH(Dat_01!B$2),1)+A224,'[4]grafico diario'!$A:$D,1,)</f>
        <v>43688</v>
      </c>
      <c r="C224" s="306">
        <f>VLOOKUP($B224,[4]IndEolico10!$D$2:$M$945,4)/1000</f>
        <v>103.08261</v>
      </c>
      <c r="D224" s="307">
        <f>VLOOKUP($B224,[4]IndEolico10!$D$2:$M$945,7)/1000</f>
        <v>103.83933424006244</v>
      </c>
      <c r="E224" s="306">
        <f t="shared" si="12"/>
        <v>103.08261</v>
      </c>
      <c r="F224" s="209" t="str">
        <f t="shared" si="13"/>
        <v/>
      </c>
      <c r="G224" s="308" t="str">
        <f t="shared" si="11"/>
        <v/>
      </c>
      <c r="H224" s="309"/>
    </row>
    <row r="225" spans="1:8">
      <c r="A225" s="304">
        <v>223</v>
      </c>
      <c r="B225" s="305">
        <f>VLOOKUP(DATE(YEAR(Dat_01!B$2)-1,MONTH(Dat_01!B$2),1)+A225,'[4]grafico diario'!$A:$D,1,)</f>
        <v>43689</v>
      </c>
      <c r="C225" s="306">
        <f>VLOOKUP($B225,[4]IndEolico10!$D$2:$M$945,4)/1000</f>
        <v>135.189018</v>
      </c>
      <c r="D225" s="307">
        <f>VLOOKUP($B225,[4]IndEolico10!$D$2:$M$945,7)/1000</f>
        <v>103.83933424006244</v>
      </c>
      <c r="E225" s="306">
        <f t="shared" si="12"/>
        <v>103.83933424006244</v>
      </c>
      <c r="F225" s="209" t="str">
        <f t="shared" si="13"/>
        <v/>
      </c>
      <c r="G225" s="308" t="str">
        <f t="shared" si="11"/>
        <v/>
      </c>
      <c r="H225" s="309"/>
    </row>
    <row r="226" spans="1:8">
      <c r="A226" s="304">
        <v>224</v>
      </c>
      <c r="B226" s="305">
        <f>VLOOKUP(DATE(YEAR(Dat_01!B$2)-1,MONTH(Dat_01!B$2),1)+A226,'[4]grafico diario'!$A:$D,1,)</f>
        <v>43690</v>
      </c>
      <c r="C226" s="306">
        <f>VLOOKUP($B226,[4]IndEolico10!$D$2:$M$945,4)/1000</f>
        <v>98.556511999999998</v>
      </c>
      <c r="D226" s="307">
        <f>VLOOKUP($B226,[4]IndEolico10!$D$2:$M$945,7)/1000</f>
        <v>103.83933424006244</v>
      </c>
      <c r="E226" s="306">
        <f t="shared" si="12"/>
        <v>98.556511999999998</v>
      </c>
      <c r="F226" s="209" t="str">
        <f t="shared" si="13"/>
        <v/>
      </c>
      <c r="G226" s="308" t="str">
        <f t="shared" si="11"/>
        <v/>
      </c>
      <c r="H226" s="309"/>
    </row>
    <row r="227" spans="1:8">
      <c r="A227" s="304">
        <v>225</v>
      </c>
      <c r="B227" s="305">
        <f>VLOOKUP(DATE(YEAR(Dat_01!B$2)-1,MONTH(Dat_01!B$2),1)+A227,'[4]grafico diario'!$A:$D,1,)</f>
        <v>43691</v>
      </c>
      <c r="C227" s="306">
        <f>VLOOKUP($B227,[4]IndEolico10!$D$2:$M$945,4)/1000</f>
        <v>63.658647999999999</v>
      </c>
      <c r="D227" s="307">
        <f>VLOOKUP($B227,[4]IndEolico10!$D$2:$M$945,7)/1000</f>
        <v>103.83933424006244</v>
      </c>
      <c r="E227" s="306">
        <f t="shared" si="12"/>
        <v>63.658647999999999</v>
      </c>
      <c r="F227" s="209" t="str">
        <f t="shared" si="13"/>
        <v/>
      </c>
      <c r="G227" s="308" t="str">
        <f t="shared" si="11"/>
        <v/>
      </c>
      <c r="H227" s="309"/>
    </row>
    <row r="228" spans="1:8">
      <c r="A228" s="304">
        <v>226</v>
      </c>
      <c r="B228" s="305">
        <f>VLOOKUP(DATE(YEAR(Dat_01!B$2)-1,MONTH(Dat_01!B$2),1)+A228,'[4]grafico diario'!$A:$D,1,)</f>
        <v>43692</v>
      </c>
      <c r="C228" s="306">
        <f>VLOOKUP($B228,[4]IndEolico10!$D$2:$M$945,4)/1000</f>
        <v>78.229515000000006</v>
      </c>
      <c r="D228" s="307">
        <f>VLOOKUP($B228,[4]IndEolico10!$D$2:$M$945,7)/1000</f>
        <v>103.83933424006244</v>
      </c>
      <c r="E228" s="306">
        <f t="shared" si="12"/>
        <v>78.229515000000006</v>
      </c>
      <c r="F228" s="209" t="str">
        <f t="shared" si="13"/>
        <v>A</v>
      </c>
      <c r="G228" s="308" t="str">
        <f t="shared" si="11"/>
        <v/>
      </c>
      <c r="H228" s="309"/>
    </row>
    <row r="229" spans="1:8">
      <c r="A229" s="304">
        <v>227</v>
      </c>
      <c r="B229" s="305">
        <f>VLOOKUP(DATE(YEAR(Dat_01!B$2)-1,MONTH(Dat_01!B$2),1)+A229,'[4]grafico diario'!$A:$D,1,)</f>
        <v>43693</v>
      </c>
      <c r="C229" s="306">
        <f>VLOOKUP($B229,[4]IndEolico10!$D$2:$M$945,4)/1000</f>
        <v>56.800927000000001</v>
      </c>
      <c r="D229" s="307">
        <f>VLOOKUP($B229,[4]IndEolico10!$D$2:$M$945,7)/1000</f>
        <v>103.83933424006244</v>
      </c>
      <c r="E229" s="306">
        <f t="shared" si="12"/>
        <v>56.800927000000001</v>
      </c>
      <c r="F229" s="209" t="str">
        <f t="shared" si="13"/>
        <v/>
      </c>
      <c r="G229" s="308">
        <f t="shared" si="11"/>
        <v>103.83933424006244</v>
      </c>
      <c r="H229" s="309"/>
    </row>
    <row r="230" spans="1:8">
      <c r="A230" s="304">
        <v>228</v>
      </c>
      <c r="B230" s="305">
        <f>VLOOKUP(DATE(YEAR(Dat_01!B$2)-1,MONTH(Dat_01!B$2),1)+A230,'[4]grafico diario'!$A:$D,1,)</f>
        <v>43694</v>
      </c>
      <c r="C230" s="306">
        <f>VLOOKUP($B230,[4]IndEolico10!$D$2:$M$945,4)/1000</f>
        <v>94.80324499999999</v>
      </c>
      <c r="D230" s="307">
        <f>VLOOKUP($B230,[4]IndEolico10!$D$2:$M$945,7)/1000</f>
        <v>103.83933424006244</v>
      </c>
      <c r="E230" s="306">
        <f t="shared" si="12"/>
        <v>94.80324499999999</v>
      </c>
      <c r="F230" s="209" t="str">
        <f t="shared" si="13"/>
        <v/>
      </c>
      <c r="G230" s="308" t="str">
        <f t="shared" si="11"/>
        <v/>
      </c>
      <c r="H230" s="309"/>
    </row>
    <row r="231" spans="1:8">
      <c r="A231" s="304">
        <v>229</v>
      </c>
      <c r="B231" s="305">
        <f>VLOOKUP(DATE(YEAR(Dat_01!B$2)-1,MONTH(Dat_01!B$2),1)+A231,'[4]grafico diario'!$A:$D,1,)</f>
        <v>43695</v>
      </c>
      <c r="C231" s="306">
        <f>VLOOKUP($B231,[4]IndEolico10!$D$2:$M$945,4)/1000</f>
        <v>111.169738</v>
      </c>
      <c r="D231" s="307">
        <f>VLOOKUP($B231,[4]IndEolico10!$D$2:$M$945,7)/1000</f>
        <v>103.83933424006244</v>
      </c>
      <c r="E231" s="306">
        <f t="shared" si="12"/>
        <v>103.83933424006244</v>
      </c>
      <c r="F231" s="209" t="str">
        <f t="shared" si="13"/>
        <v/>
      </c>
      <c r="G231" s="308" t="str">
        <f t="shared" si="11"/>
        <v/>
      </c>
      <c r="H231" s="309"/>
    </row>
    <row r="232" spans="1:8">
      <c r="A232" s="304">
        <v>230</v>
      </c>
      <c r="B232" s="305">
        <f>VLOOKUP(DATE(YEAR(Dat_01!B$2)-1,MONTH(Dat_01!B$2),1)+A232,'[4]grafico diario'!$A:$D,1,)</f>
        <v>43696</v>
      </c>
      <c r="C232" s="306">
        <f>VLOOKUP($B232,[4]IndEolico10!$D$2:$M$945,4)/1000</f>
        <v>124.864413</v>
      </c>
      <c r="D232" s="307">
        <f>VLOOKUP($B232,[4]IndEolico10!$D$2:$M$945,7)/1000</f>
        <v>103.83933424006244</v>
      </c>
      <c r="E232" s="306">
        <f t="shared" si="12"/>
        <v>103.83933424006244</v>
      </c>
      <c r="F232" s="209" t="str">
        <f t="shared" si="13"/>
        <v/>
      </c>
      <c r="G232" s="308" t="str">
        <f t="shared" si="11"/>
        <v/>
      </c>
      <c r="H232" s="309"/>
    </row>
    <row r="233" spans="1:8">
      <c r="A233" s="304">
        <v>231</v>
      </c>
      <c r="B233" s="305">
        <f>VLOOKUP(DATE(YEAR(Dat_01!B$2)-1,MONTH(Dat_01!B$2),1)+A233,'[4]grafico diario'!$A:$D,1,)</f>
        <v>43697</v>
      </c>
      <c r="C233" s="306">
        <f>VLOOKUP($B233,[4]IndEolico10!$D$2:$M$945,4)/1000</f>
        <v>151.768585</v>
      </c>
      <c r="D233" s="307">
        <f>VLOOKUP($B233,[4]IndEolico10!$D$2:$M$945,7)/1000</f>
        <v>103.83933424006244</v>
      </c>
      <c r="E233" s="306">
        <f t="shared" si="12"/>
        <v>103.83933424006244</v>
      </c>
      <c r="F233" s="209" t="str">
        <f t="shared" si="13"/>
        <v/>
      </c>
      <c r="G233" s="308" t="str">
        <f t="shared" si="11"/>
        <v/>
      </c>
      <c r="H233" s="309"/>
    </row>
    <row r="234" spans="1:8">
      <c r="A234" s="304">
        <v>232</v>
      </c>
      <c r="B234" s="305">
        <f>VLOOKUP(DATE(YEAR(Dat_01!B$2)-1,MONTH(Dat_01!B$2),1)+A234,'[4]grafico diario'!$A:$D,1,)</f>
        <v>43698</v>
      </c>
      <c r="C234" s="306">
        <f>VLOOKUP($B234,[4]IndEolico10!$D$2:$M$945,4)/1000</f>
        <v>127.378726</v>
      </c>
      <c r="D234" s="307">
        <f>VLOOKUP($B234,[4]IndEolico10!$D$2:$M$945,7)/1000</f>
        <v>103.83933424006244</v>
      </c>
      <c r="E234" s="306">
        <f t="shared" si="12"/>
        <v>103.83933424006244</v>
      </c>
      <c r="F234" s="209" t="str">
        <f t="shared" si="13"/>
        <v/>
      </c>
      <c r="G234" s="308" t="str">
        <f t="shared" si="11"/>
        <v/>
      </c>
      <c r="H234" s="309"/>
    </row>
    <row r="235" spans="1:8">
      <c r="A235" s="304">
        <v>233</v>
      </c>
      <c r="B235" s="305">
        <f>VLOOKUP(DATE(YEAR(Dat_01!B$2)-1,MONTH(Dat_01!B$2),1)+A235,'[4]grafico diario'!$A:$D,1,)</f>
        <v>43699</v>
      </c>
      <c r="C235" s="306">
        <f>VLOOKUP($B235,[4]IndEolico10!$D$2:$M$945,4)/1000</f>
        <v>107.89278900000001</v>
      </c>
      <c r="D235" s="307">
        <f>VLOOKUP($B235,[4]IndEolico10!$D$2:$M$945,7)/1000</f>
        <v>103.83933424006244</v>
      </c>
      <c r="E235" s="306">
        <f t="shared" si="12"/>
        <v>103.83933424006244</v>
      </c>
      <c r="F235" s="209" t="str">
        <f t="shared" si="13"/>
        <v/>
      </c>
      <c r="G235" s="308" t="str">
        <f t="shared" si="11"/>
        <v/>
      </c>
      <c r="H235" s="309"/>
    </row>
    <row r="236" spans="1:8">
      <c r="A236" s="304">
        <v>234</v>
      </c>
      <c r="B236" s="305">
        <f>VLOOKUP(DATE(YEAR(Dat_01!B$2)-1,MONTH(Dat_01!B$2),1)+A236,'[4]grafico diario'!$A:$D,1,)</f>
        <v>43700</v>
      </c>
      <c r="C236" s="306">
        <f>VLOOKUP($B236,[4]IndEolico10!$D$2:$M$945,4)/1000</f>
        <v>85.492521999999994</v>
      </c>
      <c r="D236" s="307">
        <f>VLOOKUP($B236,[4]IndEolico10!$D$2:$M$945,7)/1000</f>
        <v>103.83933424006244</v>
      </c>
      <c r="E236" s="306">
        <f t="shared" si="12"/>
        <v>85.492521999999994</v>
      </c>
      <c r="F236" s="209" t="str">
        <f t="shared" si="13"/>
        <v/>
      </c>
      <c r="G236" s="308" t="str">
        <f t="shared" si="11"/>
        <v/>
      </c>
      <c r="H236" s="309"/>
    </row>
    <row r="237" spans="1:8">
      <c r="A237" s="304">
        <v>235</v>
      </c>
      <c r="B237" s="305">
        <f>VLOOKUP(DATE(YEAR(Dat_01!B$2)-1,MONTH(Dat_01!B$2),1)+A237,'[4]grafico diario'!$A:$D,1,)</f>
        <v>43701</v>
      </c>
      <c r="C237" s="306">
        <f>VLOOKUP($B237,[4]IndEolico10!$D$2:$M$945,4)/1000</f>
        <v>65.305668999999995</v>
      </c>
      <c r="D237" s="307">
        <f>VLOOKUP($B237,[4]IndEolico10!$D$2:$M$945,7)/1000</f>
        <v>103.83933424006244</v>
      </c>
      <c r="E237" s="306">
        <f t="shared" si="12"/>
        <v>65.305668999999995</v>
      </c>
      <c r="F237" s="209" t="str">
        <f t="shared" si="13"/>
        <v/>
      </c>
      <c r="G237" s="308" t="str">
        <f t="shared" si="11"/>
        <v/>
      </c>
      <c r="H237" s="309"/>
    </row>
    <row r="238" spans="1:8">
      <c r="A238" s="304">
        <v>236</v>
      </c>
      <c r="B238" s="305">
        <f>VLOOKUP(DATE(YEAR(Dat_01!B$2)-1,MONTH(Dat_01!B$2),1)+A238,'[4]grafico diario'!$A:$D,1,)</f>
        <v>43702</v>
      </c>
      <c r="C238" s="306">
        <f>VLOOKUP($B238,[4]IndEolico10!$D$2:$M$945,4)/1000</f>
        <v>121.01053599999999</v>
      </c>
      <c r="D238" s="307">
        <f>VLOOKUP($B238,[4]IndEolico10!$D$2:$M$945,7)/1000</f>
        <v>103.83933424006244</v>
      </c>
      <c r="E238" s="306">
        <f t="shared" si="12"/>
        <v>103.83933424006244</v>
      </c>
      <c r="F238" s="209" t="str">
        <f t="shared" si="13"/>
        <v/>
      </c>
      <c r="G238" s="308" t="str">
        <f t="shared" si="11"/>
        <v/>
      </c>
      <c r="H238" s="309"/>
    </row>
    <row r="239" spans="1:8">
      <c r="A239" s="304">
        <v>237</v>
      </c>
      <c r="B239" s="305">
        <f>VLOOKUP(DATE(YEAR(Dat_01!B$2)-1,MONTH(Dat_01!B$2),1)+A239,'[4]grafico diario'!$A:$D,1,)</f>
        <v>43703</v>
      </c>
      <c r="C239" s="306">
        <f>VLOOKUP($B239,[4]IndEolico10!$D$2:$M$945,4)/1000</f>
        <v>119.19724799999999</v>
      </c>
      <c r="D239" s="307">
        <f>VLOOKUP($B239,[4]IndEolico10!$D$2:$M$945,7)/1000</f>
        <v>103.83933424006244</v>
      </c>
      <c r="E239" s="306">
        <f t="shared" si="12"/>
        <v>103.83933424006244</v>
      </c>
      <c r="F239" s="209" t="str">
        <f t="shared" si="13"/>
        <v/>
      </c>
      <c r="G239" s="308" t="str">
        <f t="shared" si="11"/>
        <v/>
      </c>
      <c r="H239" s="309"/>
    </row>
    <row r="240" spans="1:8">
      <c r="A240" s="304">
        <v>238</v>
      </c>
      <c r="B240" s="305">
        <f>VLOOKUP(DATE(YEAR(Dat_01!B$2)-1,MONTH(Dat_01!B$2),1)+A240,'[4]grafico diario'!$A:$D,1,)</f>
        <v>43704</v>
      </c>
      <c r="C240" s="306">
        <f>VLOOKUP($B240,[4]IndEolico10!$D$2:$M$945,4)/1000</f>
        <v>28.541412000000001</v>
      </c>
      <c r="D240" s="307">
        <f>VLOOKUP($B240,[4]IndEolico10!$D$2:$M$945,7)/1000</f>
        <v>103.83933424006244</v>
      </c>
      <c r="E240" s="306">
        <f t="shared" si="12"/>
        <v>28.541412000000001</v>
      </c>
      <c r="F240" s="209" t="str">
        <f t="shared" si="13"/>
        <v/>
      </c>
      <c r="G240" s="308" t="str">
        <f t="shared" si="11"/>
        <v/>
      </c>
      <c r="H240" s="309"/>
    </row>
    <row r="241" spans="1:8">
      <c r="A241" s="304">
        <v>239</v>
      </c>
      <c r="B241" s="305">
        <f>VLOOKUP(DATE(YEAR(Dat_01!B$2)-1,MONTH(Dat_01!B$2),1)+A241,'[4]grafico diario'!$A:$D,1,)</f>
        <v>43705</v>
      </c>
      <c r="C241" s="306">
        <f>VLOOKUP($B241,[4]IndEolico10!$D$2:$M$945,4)/1000</f>
        <v>18.682866000000001</v>
      </c>
      <c r="D241" s="307">
        <f>VLOOKUP($B241,[4]IndEolico10!$D$2:$M$945,7)/1000</f>
        <v>103.83933424006244</v>
      </c>
      <c r="E241" s="306">
        <f t="shared" si="12"/>
        <v>18.682866000000001</v>
      </c>
      <c r="F241" s="209" t="str">
        <f t="shared" si="13"/>
        <v/>
      </c>
      <c r="G241" s="308" t="str">
        <f t="shared" ref="G241:G304" si="14">IF(DAY($B241)=16,D241,"")</f>
        <v/>
      </c>
      <c r="H241" s="309"/>
    </row>
    <row r="242" spans="1:8">
      <c r="A242" s="304">
        <v>240</v>
      </c>
      <c r="B242" s="305">
        <f>VLOOKUP(DATE(YEAR(Dat_01!B$2)-1,MONTH(Dat_01!B$2),1)+A242,'[4]grafico diario'!$A:$D,1,)</f>
        <v>43706</v>
      </c>
      <c r="C242" s="306">
        <f>VLOOKUP($B242,[4]IndEolico10!$D$2:$M$945,4)/1000</f>
        <v>58.289484999999999</v>
      </c>
      <c r="D242" s="307">
        <f>VLOOKUP($B242,[4]IndEolico10!$D$2:$M$945,7)/1000</f>
        <v>103.83933424006244</v>
      </c>
      <c r="E242" s="306">
        <f t="shared" si="12"/>
        <v>58.289484999999999</v>
      </c>
      <c r="F242" s="209" t="str">
        <f t="shared" si="13"/>
        <v/>
      </c>
      <c r="G242" s="308" t="str">
        <f t="shared" si="14"/>
        <v/>
      </c>
      <c r="H242" s="309"/>
    </row>
    <row r="243" spans="1:8">
      <c r="A243" s="304">
        <v>241</v>
      </c>
      <c r="B243" s="305">
        <f>VLOOKUP(DATE(YEAR(Dat_01!B$2)-1,MONTH(Dat_01!B$2),1)+A243,'[4]grafico diario'!$A:$D,1,)</f>
        <v>43707</v>
      </c>
      <c r="C243" s="306">
        <f>VLOOKUP($B243,[4]IndEolico10!$D$2:$M$945,4)/1000</f>
        <v>55.152173000000005</v>
      </c>
      <c r="D243" s="307">
        <f>VLOOKUP($B243,[4]IndEolico10!$D$2:$M$945,7)/1000</f>
        <v>103.83933424006244</v>
      </c>
      <c r="E243" s="306">
        <f t="shared" si="12"/>
        <v>55.152173000000005</v>
      </c>
      <c r="F243" s="209" t="str">
        <f t="shared" si="13"/>
        <v/>
      </c>
      <c r="G243" s="308" t="str">
        <f t="shared" si="14"/>
        <v/>
      </c>
      <c r="H243" s="309"/>
    </row>
    <row r="244" spans="1:8">
      <c r="A244" s="304">
        <v>242</v>
      </c>
      <c r="B244" s="305">
        <f>VLOOKUP(DATE(YEAR(Dat_01!B$2)-1,MONTH(Dat_01!B$2),1)+A244,'[4]grafico diario'!$A:$D,1,)</f>
        <v>43708</v>
      </c>
      <c r="C244" s="306">
        <f>VLOOKUP($B244,[4]IndEolico10!$D$2:$M$945,4)/1000</f>
        <v>44.095667999999996</v>
      </c>
      <c r="D244" s="307">
        <f>VLOOKUP($B244,[4]IndEolico10!$D$2:$M$945,7)/1000</f>
        <v>103.83933424006244</v>
      </c>
      <c r="E244" s="306">
        <f t="shared" si="12"/>
        <v>44.095667999999996</v>
      </c>
      <c r="F244" s="209" t="str">
        <f t="shared" si="13"/>
        <v/>
      </c>
      <c r="G244" s="308" t="str">
        <f t="shared" si="14"/>
        <v/>
      </c>
      <c r="H244" s="309"/>
    </row>
    <row r="245" spans="1:8">
      <c r="A245" s="304">
        <v>243</v>
      </c>
      <c r="B245" s="305">
        <f>VLOOKUP(DATE(YEAR(Dat_01!B$2)-1,MONTH(Dat_01!B$2),1)+A245,'[4]grafico diario'!$A:$D,1,)</f>
        <v>43709</v>
      </c>
      <c r="C245" s="306">
        <f>VLOOKUP($B245,[4]IndEolico10!$D$2:$M$945,4)/1000</f>
        <v>123.17209200000001</v>
      </c>
      <c r="D245" s="307">
        <f>VLOOKUP($B245,[4]IndEolico10!$D$2:$M$945,7)/1000</f>
        <v>96.192788584038297</v>
      </c>
      <c r="E245" s="306">
        <f t="shared" si="12"/>
        <v>96.192788584038297</v>
      </c>
      <c r="F245" s="209" t="str">
        <f t="shared" si="13"/>
        <v/>
      </c>
      <c r="G245" s="308" t="str">
        <f t="shared" si="14"/>
        <v/>
      </c>
      <c r="H245" s="309"/>
    </row>
    <row r="246" spans="1:8">
      <c r="A246" s="304">
        <v>244</v>
      </c>
      <c r="B246" s="305">
        <f>VLOOKUP(DATE(YEAR(Dat_01!B$2)-1,MONTH(Dat_01!B$2),1)+A246,'[4]grafico diario'!$A:$D,1,)</f>
        <v>43710</v>
      </c>
      <c r="C246" s="306">
        <f>VLOOKUP($B246,[4]IndEolico10!$D$2:$M$945,4)/1000</f>
        <v>221.38080399999998</v>
      </c>
      <c r="D246" s="307">
        <f>VLOOKUP($B246,[4]IndEolico10!$D$2:$M$945,7)/1000</f>
        <v>96.192788584038297</v>
      </c>
      <c r="E246" s="306">
        <f t="shared" si="12"/>
        <v>96.192788584038297</v>
      </c>
      <c r="F246" s="209" t="str">
        <f t="shared" si="13"/>
        <v/>
      </c>
      <c r="G246" s="308" t="str">
        <f t="shared" si="14"/>
        <v/>
      </c>
      <c r="H246" s="309"/>
    </row>
    <row r="247" spans="1:8">
      <c r="A247" s="304">
        <v>245</v>
      </c>
      <c r="B247" s="305">
        <f>VLOOKUP(DATE(YEAR(Dat_01!B$2)-1,MONTH(Dat_01!B$2),1)+A247,'[4]grafico diario'!$A:$D,1,)</f>
        <v>43711</v>
      </c>
      <c r="C247" s="306">
        <f>VLOOKUP($B247,[4]IndEolico10!$D$2:$M$945,4)/1000</f>
        <v>95.662532000000013</v>
      </c>
      <c r="D247" s="307">
        <f>VLOOKUP($B247,[4]IndEolico10!$D$2:$M$945,7)/1000</f>
        <v>96.192788584038297</v>
      </c>
      <c r="E247" s="306">
        <f t="shared" si="12"/>
        <v>95.662532000000013</v>
      </c>
      <c r="F247" s="209" t="str">
        <f t="shared" si="13"/>
        <v/>
      </c>
      <c r="G247" s="308" t="str">
        <f t="shared" si="14"/>
        <v/>
      </c>
      <c r="H247" s="309"/>
    </row>
    <row r="248" spans="1:8">
      <c r="A248" s="304">
        <v>246</v>
      </c>
      <c r="B248" s="305">
        <f>VLOOKUP(DATE(YEAR(Dat_01!B$2)-1,MONTH(Dat_01!B$2),1)+A248,'[4]grafico diario'!$A:$D,1,)</f>
        <v>43712</v>
      </c>
      <c r="C248" s="306">
        <f>VLOOKUP($B248,[4]IndEolico10!$D$2:$M$945,4)/1000</f>
        <v>104.89559</v>
      </c>
      <c r="D248" s="307">
        <f>VLOOKUP($B248,[4]IndEolico10!$D$2:$M$945,7)/1000</f>
        <v>96.192788584038297</v>
      </c>
      <c r="E248" s="306">
        <f t="shared" si="12"/>
        <v>96.192788584038297</v>
      </c>
      <c r="F248" s="209" t="str">
        <f t="shared" si="13"/>
        <v/>
      </c>
      <c r="G248" s="308" t="str">
        <f t="shared" si="14"/>
        <v/>
      </c>
      <c r="H248" s="309"/>
    </row>
    <row r="249" spans="1:8">
      <c r="A249" s="304">
        <v>247</v>
      </c>
      <c r="B249" s="305">
        <f>VLOOKUP(DATE(YEAR(Dat_01!B$2)-1,MONTH(Dat_01!B$2),1)+A249,'[4]grafico diario'!$A:$D,1,)</f>
        <v>43713</v>
      </c>
      <c r="C249" s="306">
        <f>VLOOKUP($B249,[4]IndEolico10!$D$2:$M$945,4)/1000</f>
        <v>234.003253</v>
      </c>
      <c r="D249" s="307">
        <f>VLOOKUP($B249,[4]IndEolico10!$D$2:$M$945,7)/1000</f>
        <v>96.192788584038297</v>
      </c>
      <c r="E249" s="306">
        <f t="shared" si="12"/>
        <v>96.192788584038297</v>
      </c>
      <c r="F249" s="209" t="str">
        <f t="shared" si="13"/>
        <v/>
      </c>
      <c r="G249" s="308" t="str">
        <f t="shared" si="14"/>
        <v/>
      </c>
      <c r="H249" s="309"/>
    </row>
    <row r="250" spans="1:8">
      <c r="A250" s="304">
        <v>248</v>
      </c>
      <c r="B250" s="305">
        <f>VLOOKUP(DATE(YEAR(Dat_01!B$2)-1,MONTH(Dat_01!B$2),1)+A250,'[4]grafico diario'!$A:$D,1,)</f>
        <v>43714</v>
      </c>
      <c r="C250" s="306">
        <f>VLOOKUP($B250,[4]IndEolico10!$D$2:$M$945,4)/1000</f>
        <v>248.76780600000001</v>
      </c>
      <c r="D250" s="307">
        <f>VLOOKUP($B250,[4]IndEolico10!$D$2:$M$945,7)/1000</f>
        <v>96.192788584038297</v>
      </c>
      <c r="E250" s="306">
        <f t="shared" si="12"/>
        <v>96.192788584038297</v>
      </c>
      <c r="F250" s="209" t="str">
        <f t="shared" si="13"/>
        <v/>
      </c>
      <c r="G250" s="308" t="str">
        <f t="shared" si="14"/>
        <v/>
      </c>
      <c r="H250" s="309"/>
    </row>
    <row r="251" spans="1:8">
      <c r="A251" s="304">
        <v>249</v>
      </c>
      <c r="B251" s="305">
        <f>VLOOKUP(DATE(YEAR(Dat_01!B$2)-1,MONTH(Dat_01!B$2),1)+A251,'[4]grafico diario'!$A:$D,1,)</f>
        <v>43715</v>
      </c>
      <c r="C251" s="306">
        <f>VLOOKUP($B251,[4]IndEolico10!$D$2:$M$945,4)/1000</f>
        <v>214.60368199999999</v>
      </c>
      <c r="D251" s="307">
        <f>VLOOKUP($B251,[4]IndEolico10!$D$2:$M$945,7)/1000</f>
        <v>96.192788584038297</v>
      </c>
      <c r="E251" s="306">
        <f t="shared" si="12"/>
        <v>96.192788584038297</v>
      </c>
      <c r="F251" s="209" t="str">
        <f t="shared" si="13"/>
        <v/>
      </c>
      <c r="G251" s="308" t="str">
        <f t="shared" si="14"/>
        <v/>
      </c>
      <c r="H251" s="309"/>
    </row>
    <row r="252" spans="1:8">
      <c r="A252" s="304">
        <v>250</v>
      </c>
      <c r="B252" s="305">
        <f>VLOOKUP(DATE(YEAR(Dat_01!B$2)-1,MONTH(Dat_01!B$2),1)+A252,'[4]grafico diario'!$A:$D,1,)</f>
        <v>43716</v>
      </c>
      <c r="C252" s="306">
        <f>VLOOKUP($B252,[4]IndEolico10!$D$2:$M$945,4)/1000</f>
        <v>125.77710400000001</v>
      </c>
      <c r="D252" s="307">
        <f>VLOOKUP($B252,[4]IndEolico10!$D$2:$M$945,7)/1000</f>
        <v>96.192788584038297</v>
      </c>
      <c r="E252" s="306">
        <f t="shared" si="12"/>
        <v>96.192788584038297</v>
      </c>
      <c r="F252" s="209" t="str">
        <f t="shared" si="13"/>
        <v/>
      </c>
      <c r="G252" s="308" t="str">
        <f t="shared" si="14"/>
        <v/>
      </c>
      <c r="H252" s="309"/>
    </row>
    <row r="253" spans="1:8">
      <c r="A253" s="304">
        <v>251</v>
      </c>
      <c r="B253" s="305">
        <f>VLOOKUP(DATE(YEAR(Dat_01!B$2)-1,MONTH(Dat_01!B$2),1)+A253,'[4]grafico diario'!$A:$D,1,)</f>
        <v>43717</v>
      </c>
      <c r="C253" s="306">
        <f>VLOOKUP($B253,[4]IndEolico10!$D$2:$M$945,4)/1000</f>
        <v>88.600934999999993</v>
      </c>
      <c r="D253" s="307">
        <f>VLOOKUP($B253,[4]IndEolico10!$D$2:$M$945,7)/1000</f>
        <v>96.192788584038297</v>
      </c>
      <c r="E253" s="306">
        <f t="shared" si="12"/>
        <v>88.600934999999993</v>
      </c>
      <c r="F253" s="209" t="str">
        <f t="shared" si="13"/>
        <v/>
      </c>
      <c r="G253" s="308" t="str">
        <f t="shared" si="14"/>
        <v/>
      </c>
      <c r="H253" s="309"/>
    </row>
    <row r="254" spans="1:8">
      <c r="A254" s="304">
        <v>252</v>
      </c>
      <c r="B254" s="305">
        <f>VLOOKUP(DATE(YEAR(Dat_01!B$2)-1,MONTH(Dat_01!B$2),1)+A254,'[4]grafico diario'!$A:$D,1,)</f>
        <v>43718</v>
      </c>
      <c r="C254" s="306">
        <f>VLOOKUP($B254,[4]IndEolico10!$D$2:$M$945,4)/1000</f>
        <v>285.581255</v>
      </c>
      <c r="D254" s="307">
        <f>VLOOKUP($B254,[4]IndEolico10!$D$2:$M$945,7)/1000</f>
        <v>96.192788584038297</v>
      </c>
      <c r="E254" s="306">
        <f t="shared" si="12"/>
        <v>96.192788584038297</v>
      </c>
      <c r="F254" s="209" t="str">
        <f t="shared" si="13"/>
        <v/>
      </c>
      <c r="G254" s="308" t="str">
        <f t="shared" si="14"/>
        <v/>
      </c>
      <c r="H254" s="309"/>
    </row>
    <row r="255" spans="1:8">
      <c r="A255" s="304">
        <v>253</v>
      </c>
      <c r="B255" s="305">
        <f>VLOOKUP(DATE(YEAR(Dat_01!B$2)-1,MONTH(Dat_01!B$2),1)+A255,'[4]grafico diario'!$A:$D,1,)</f>
        <v>43719</v>
      </c>
      <c r="C255" s="306">
        <f>VLOOKUP($B255,[4]IndEolico10!$D$2:$M$945,4)/1000</f>
        <v>255.06726999999998</v>
      </c>
      <c r="D255" s="307">
        <f>VLOOKUP($B255,[4]IndEolico10!$D$2:$M$945,7)/1000</f>
        <v>96.192788584038297</v>
      </c>
      <c r="E255" s="306">
        <f t="shared" si="12"/>
        <v>96.192788584038297</v>
      </c>
      <c r="F255" s="209" t="str">
        <f t="shared" si="13"/>
        <v/>
      </c>
      <c r="G255" s="308" t="str">
        <f t="shared" si="14"/>
        <v/>
      </c>
      <c r="H255" s="309"/>
    </row>
    <row r="256" spans="1:8">
      <c r="A256" s="304">
        <v>254</v>
      </c>
      <c r="B256" s="305">
        <f>VLOOKUP(DATE(YEAR(Dat_01!B$2)-1,MONTH(Dat_01!B$2),1)+A256,'[4]grafico diario'!$A:$D,1,)</f>
        <v>43720</v>
      </c>
      <c r="C256" s="306">
        <f>VLOOKUP($B256,[4]IndEolico10!$D$2:$M$945,4)/1000</f>
        <v>152.80404099999998</v>
      </c>
      <c r="D256" s="307">
        <f>VLOOKUP($B256,[4]IndEolico10!$D$2:$M$945,7)/1000</f>
        <v>96.192788584038297</v>
      </c>
      <c r="E256" s="306">
        <f t="shared" si="12"/>
        <v>96.192788584038297</v>
      </c>
      <c r="F256" s="209" t="str">
        <f t="shared" si="13"/>
        <v/>
      </c>
      <c r="G256" s="308" t="str">
        <f t="shared" si="14"/>
        <v/>
      </c>
      <c r="H256" s="309"/>
    </row>
    <row r="257" spans="1:8">
      <c r="A257" s="304">
        <v>255</v>
      </c>
      <c r="B257" s="305">
        <f>VLOOKUP(DATE(YEAR(Dat_01!B$2)-1,MONTH(Dat_01!B$2),1)+A257,'[4]grafico diario'!$A:$D,1,)</f>
        <v>43721</v>
      </c>
      <c r="C257" s="306">
        <f>VLOOKUP($B257,[4]IndEolico10!$D$2:$M$945,4)/1000</f>
        <v>167.375316</v>
      </c>
      <c r="D257" s="307">
        <f>VLOOKUP($B257,[4]IndEolico10!$D$2:$M$945,7)/1000</f>
        <v>96.192788584038297</v>
      </c>
      <c r="E257" s="306">
        <f t="shared" si="12"/>
        <v>96.192788584038297</v>
      </c>
      <c r="F257" s="209" t="str">
        <f t="shared" si="13"/>
        <v/>
      </c>
      <c r="G257" s="308" t="str">
        <f t="shared" si="14"/>
        <v/>
      </c>
      <c r="H257" s="309"/>
    </row>
    <row r="258" spans="1:8">
      <c r="A258" s="304">
        <v>256</v>
      </c>
      <c r="B258" s="305">
        <f>VLOOKUP(DATE(YEAR(Dat_01!B$2)-1,MONTH(Dat_01!B$2),1)+A258,'[4]grafico diario'!$A:$D,1,)</f>
        <v>43722</v>
      </c>
      <c r="C258" s="306">
        <f>VLOOKUP($B258,[4]IndEolico10!$D$2:$M$945,4)/1000</f>
        <v>157.94118799999998</v>
      </c>
      <c r="D258" s="307">
        <f>VLOOKUP($B258,[4]IndEolico10!$D$2:$M$945,7)/1000</f>
        <v>96.192788584038297</v>
      </c>
      <c r="E258" s="306">
        <f t="shared" si="12"/>
        <v>96.192788584038297</v>
      </c>
      <c r="F258" s="209" t="str">
        <f t="shared" si="13"/>
        <v/>
      </c>
      <c r="G258" s="308" t="str">
        <f t="shared" si="14"/>
        <v/>
      </c>
      <c r="H258" s="309"/>
    </row>
    <row r="259" spans="1:8">
      <c r="A259" s="304">
        <v>257</v>
      </c>
      <c r="B259" s="305">
        <f>VLOOKUP(DATE(YEAR(Dat_01!B$2)-1,MONTH(Dat_01!B$2),1)+A259,'[4]grafico diario'!$A:$D,1,)</f>
        <v>43723</v>
      </c>
      <c r="C259" s="306">
        <f>VLOOKUP($B259,[4]IndEolico10!$D$2:$M$945,4)/1000</f>
        <v>104.288706</v>
      </c>
      <c r="D259" s="307">
        <f>VLOOKUP($B259,[4]IndEolico10!$D$2:$M$945,7)/1000</f>
        <v>96.192788584038297</v>
      </c>
      <c r="E259" s="306">
        <f t="shared" ref="E259:E322" si="15">IF(C259&gt;D259,D259,C259)</f>
        <v>96.192788584038297</v>
      </c>
      <c r="F259" s="209" t="str">
        <f t="shared" ref="F259:F322" si="16">IF(DAY(B259)=15,IF(MONTH(B259)=1,"E",IF(MONTH(B259)=2,"F",IF(MONTH(B259)=3,"M",IF(MONTH(B259)=4,"A",IF(MONTH(B259)=5,"M",IF(MONTH(B259)=6,"J",IF(MONTH(B259)=7,"J",IF(MONTH(B259)=8,"A",IF(MONTH(B259)=9,"S",IF(MONTH(B259)=10,"O",IF(MONTH(B259)=11,"N",IF(MONTH(B259)=12,"D","")))))))))))),"")</f>
        <v>S</v>
      </c>
      <c r="G259" s="308" t="str">
        <f t="shared" si="14"/>
        <v/>
      </c>
      <c r="H259" s="309"/>
    </row>
    <row r="260" spans="1:8">
      <c r="A260" s="304">
        <v>258</v>
      </c>
      <c r="B260" s="305">
        <f>VLOOKUP(DATE(YEAR(Dat_01!B$2)-1,MONTH(Dat_01!B$2),1)+A260,'[4]grafico diario'!$A:$D,1,)</f>
        <v>43724</v>
      </c>
      <c r="C260" s="306">
        <f>VLOOKUP($B260,[4]IndEolico10!$D$2:$M$945,4)/1000</f>
        <v>36.019993999999997</v>
      </c>
      <c r="D260" s="307">
        <f>VLOOKUP($B260,[4]IndEolico10!$D$2:$M$945,7)/1000</f>
        <v>96.192788584038297</v>
      </c>
      <c r="E260" s="306">
        <f t="shared" si="15"/>
        <v>36.019993999999997</v>
      </c>
      <c r="F260" s="209" t="str">
        <f t="shared" si="16"/>
        <v/>
      </c>
      <c r="G260" s="308">
        <f t="shared" si="14"/>
        <v>96.192788584038297</v>
      </c>
      <c r="H260" s="309"/>
    </row>
    <row r="261" spans="1:8">
      <c r="A261" s="304">
        <v>259</v>
      </c>
      <c r="B261" s="305">
        <f>VLOOKUP(DATE(YEAR(Dat_01!B$2)-1,MONTH(Dat_01!B$2),1)+A261,'[4]grafico diario'!$A:$D,1,)</f>
        <v>43725</v>
      </c>
      <c r="C261" s="306">
        <f>VLOOKUP($B261,[4]IndEolico10!$D$2:$M$945,4)/1000</f>
        <v>36.641493000000004</v>
      </c>
      <c r="D261" s="307">
        <f>VLOOKUP($B261,[4]IndEolico10!$D$2:$M$945,7)/1000</f>
        <v>96.192788584038297</v>
      </c>
      <c r="E261" s="306">
        <f t="shared" si="15"/>
        <v>36.641493000000004</v>
      </c>
      <c r="F261" s="209" t="str">
        <f t="shared" si="16"/>
        <v/>
      </c>
      <c r="G261" s="308" t="str">
        <f t="shared" si="14"/>
        <v/>
      </c>
      <c r="H261" s="309"/>
    </row>
    <row r="262" spans="1:8">
      <c r="A262" s="304">
        <v>260</v>
      </c>
      <c r="B262" s="305">
        <f>VLOOKUP(DATE(YEAR(Dat_01!B$2)-1,MONTH(Dat_01!B$2),1)+A262,'[4]grafico diario'!$A:$D,1,)</f>
        <v>43726</v>
      </c>
      <c r="C262" s="306">
        <f>VLOOKUP($B262,[4]IndEolico10!$D$2:$M$945,4)/1000</f>
        <v>31.951511</v>
      </c>
      <c r="D262" s="307">
        <f>VLOOKUP($B262,[4]IndEolico10!$D$2:$M$945,7)/1000</f>
        <v>96.192788584038297</v>
      </c>
      <c r="E262" s="306">
        <f t="shared" si="15"/>
        <v>31.951511</v>
      </c>
      <c r="F262" s="209" t="str">
        <f t="shared" si="16"/>
        <v/>
      </c>
      <c r="G262" s="308" t="str">
        <f t="shared" si="14"/>
        <v/>
      </c>
      <c r="H262" s="309"/>
    </row>
    <row r="263" spans="1:8">
      <c r="A263" s="304">
        <v>261</v>
      </c>
      <c r="B263" s="305">
        <f>VLOOKUP(DATE(YEAR(Dat_01!B$2)-1,MONTH(Dat_01!B$2),1)+A263,'[4]grafico diario'!$A:$D,1,)</f>
        <v>43727</v>
      </c>
      <c r="C263" s="306">
        <f>VLOOKUP($B263,[4]IndEolico10!$D$2:$M$945,4)/1000</f>
        <v>34.625415999999994</v>
      </c>
      <c r="D263" s="307">
        <f>VLOOKUP($B263,[4]IndEolico10!$D$2:$M$945,7)/1000</f>
        <v>96.192788584038297</v>
      </c>
      <c r="E263" s="306">
        <f t="shared" si="15"/>
        <v>34.625415999999994</v>
      </c>
      <c r="F263" s="209" t="str">
        <f t="shared" si="16"/>
        <v/>
      </c>
      <c r="G263" s="308" t="str">
        <f t="shared" si="14"/>
        <v/>
      </c>
      <c r="H263" s="309"/>
    </row>
    <row r="264" spans="1:8">
      <c r="A264" s="304">
        <v>262</v>
      </c>
      <c r="B264" s="305">
        <f>VLOOKUP(DATE(YEAR(Dat_01!B$2)-1,MONTH(Dat_01!B$2),1)+A264,'[4]grafico diario'!$A:$D,1,)</f>
        <v>43728</v>
      </c>
      <c r="C264" s="306">
        <f>VLOOKUP($B264,[4]IndEolico10!$D$2:$M$945,4)/1000</f>
        <v>116.823841</v>
      </c>
      <c r="D264" s="307">
        <f>VLOOKUP($B264,[4]IndEolico10!$D$2:$M$945,7)/1000</f>
        <v>96.192788584038297</v>
      </c>
      <c r="E264" s="306">
        <f t="shared" si="15"/>
        <v>96.192788584038297</v>
      </c>
      <c r="F264" s="209" t="str">
        <f t="shared" si="16"/>
        <v/>
      </c>
      <c r="G264" s="308" t="str">
        <f t="shared" si="14"/>
        <v/>
      </c>
      <c r="H264" s="309"/>
    </row>
    <row r="265" spans="1:8">
      <c r="A265" s="304">
        <v>263</v>
      </c>
      <c r="B265" s="305">
        <f>VLOOKUP(DATE(YEAR(Dat_01!B$2)-1,MONTH(Dat_01!B$2),1)+A265,'[4]grafico diario'!$A:$D,1,)</f>
        <v>43729</v>
      </c>
      <c r="C265" s="306">
        <f>VLOOKUP($B265,[4]IndEolico10!$D$2:$M$945,4)/1000</f>
        <v>151.32453399999997</v>
      </c>
      <c r="D265" s="307">
        <f>VLOOKUP($B265,[4]IndEolico10!$D$2:$M$945,7)/1000</f>
        <v>96.192788584038297</v>
      </c>
      <c r="E265" s="306">
        <f t="shared" si="15"/>
        <v>96.192788584038297</v>
      </c>
      <c r="F265" s="209" t="str">
        <f t="shared" si="16"/>
        <v/>
      </c>
      <c r="G265" s="308" t="str">
        <f t="shared" si="14"/>
        <v/>
      </c>
      <c r="H265" s="309"/>
    </row>
    <row r="266" spans="1:8">
      <c r="A266" s="304">
        <v>264</v>
      </c>
      <c r="B266" s="305">
        <f>VLOOKUP(DATE(YEAR(Dat_01!B$2)-1,MONTH(Dat_01!B$2),1)+A266,'[4]grafico diario'!$A:$D,1,)</f>
        <v>43730</v>
      </c>
      <c r="C266" s="306">
        <f>VLOOKUP($B266,[4]IndEolico10!$D$2:$M$945,4)/1000</f>
        <v>147.45970399999999</v>
      </c>
      <c r="D266" s="307">
        <f>VLOOKUP($B266,[4]IndEolico10!$D$2:$M$945,7)/1000</f>
        <v>96.192788584038297</v>
      </c>
      <c r="E266" s="306">
        <f t="shared" si="15"/>
        <v>96.192788584038297</v>
      </c>
      <c r="F266" s="209" t="str">
        <f t="shared" si="16"/>
        <v/>
      </c>
      <c r="G266" s="308" t="str">
        <f t="shared" si="14"/>
        <v/>
      </c>
      <c r="H266" s="309"/>
    </row>
    <row r="267" spans="1:8">
      <c r="A267" s="304">
        <v>265</v>
      </c>
      <c r="B267" s="305">
        <f>VLOOKUP(DATE(YEAR(Dat_01!B$2)-1,MONTH(Dat_01!B$2),1)+A267,'[4]grafico diario'!$A:$D,1,)</f>
        <v>43731</v>
      </c>
      <c r="C267" s="306">
        <f>VLOOKUP($B267,[4]IndEolico10!$D$2:$M$945,4)/1000</f>
        <v>105.64954700000001</v>
      </c>
      <c r="D267" s="307">
        <f>VLOOKUP($B267,[4]IndEolico10!$D$2:$M$945,7)/1000</f>
        <v>96.192788584038297</v>
      </c>
      <c r="E267" s="306">
        <f t="shared" si="15"/>
        <v>96.192788584038297</v>
      </c>
      <c r="F267" s="209" t="str">
        <f t="shared" si="16"/>
        <v/>
      </c>
      <c r="G267" s="308" t="str">
        <f t="shared" si="14"/>
        <v/>
      </c>
      <c r="H267" s="309"/>
    </row>
    <row r="268" spans="1:8">
      <c r="A268" s="304">
        <v>266</v>
      </c>
      <c r="B268" s="305">
        <f>VLOOKUP(DATE(YEAR(Dat_01!B$2)-1,MONTH(Dat_01!B$2),1)+A268,'[4]grafico diario'!$A:$D,1,)</f>
        <v>43732</v>
      </c>
      <c r="C268" s="306">
        <f>VLOOKUP($B268,[4]IndEolico10!$D$2:$M$945,4)/1000</f>
        <v>160.52439299999998</v>
      </c>
      <c r="D268" s="307">
        <f>VLOOKUP($B268,[4]IndEolico10!$D$2:$M$945,7)/1000</f>
        <v>96.192788584038297</v>
      </c>
      <c r="E268" s="306">
        <f t="shared" si="15"/>
        <v>96.192788584038297</v>
      </c>
      <c r="F268" s="209" t="str">
        <f t="shared" si="16"/>
        <v/>
      </c>
      <c r="G268" s="308" t="str">
        <f t="shared" si="14"/>
        <v/>
      </c>
      <c r="H268" s="309"/>
    </row>
    <row r="269" spans="1:8">
      <c r="A269" s="304">
        <v>267</v>
      </c>
      <c r="B269" s="305">
        <f>VLOOKUP(DATE(YEAR(Dat_01!B$2)-1,MONTH(Dat_01!B$2),1)+A269,'[4]grafico diario'!$A:$D,1,)</f>
        <v>43733</v>
      </c>
      <c r="C269" s="306">
        <f>VLOOKUP($B269,[4]IndEolico10!$D$2:$M$945,4)/1000</f>
        <v>102.20869999999999</v>
      </c>
      <c r="D269" s="307">
        <f>VLOOKUP($B269,[4]IndEolico10!$D$2:$M$945,7)/1000</f>
        <v>96.192788584038297</v>
      </c>
      <c r="E269" s="306">
        <f t="shared" si="15"/>
        <v>96.192788584038297</v>
      </c>
      <c r="F269" s="209" t="str">
        <f t="shared" si="16"/>
        <v/>
      </c>
      <c r="G269" s="308" t="str">
        <f t="shared" si="14"/>
        <v/>
      </c>
      <c r="H269" s="309"/>
    </row>
    <row r="270" spans="1:8">
      <c r="A270" s="304">
        <v>268</v>
      </c>
      <c r="B270" s="305">
        <f>VLOOKUP(DATE(YEAR(Dat_01!B$2)-1,MONTH(Dat_01!B$2),1)+A270,'[4]grafico diario'!$A:$D,1,)</f>
        <v>43734</v>
      </c>
      <c r="C270" s="306">
        <f>VLOOKUP($B270,[4]IndEolico10!$D$2:$M$945,4)/1000</f>
        <v>61.352178000000002</v>
      </c>
      <c r="D270" s="307">
        <f>VLOOKUP($B270,[4]IndEolico10!$D$2:$M$945,7)/1000</f>
        <v>96.192788584038297</v>
      </c>
      <c r="E270" s="306">
        <f t="shared" si="15"/>
        <v>61.352178000000002</v>
      </c>
      <c r="F270" s="209" t="str">
        <f t="shared" si="16"/>
        <v/>
      </c>
      <c r="G270" s="308" t="str">
        <f t="shared" si="14"/>
        <v/>
      </c>
      <c r="H270" s="309"/>
    </row>
    <row r="271" spans="1:8">
      <c r="A271" s="304">
        <v>269</v>
      </c>
      <c r="B271" s="305">
        <f>VLOOKUP(DATE(YEAR(Dat_01!B$2)-1,MONTH(Dat_01!B$2),1)+A271,'[4]grafico diario'!$A:$D,1,)</f>
        <v>43735</v>
      </c>
      <c r="C271" s="306">
        <f>VLOOKUP($B271,[4]IndEolico10!$D$2:$M$945,4)/1000</f>
        <v>53.340119000000001</v>
      </c>
      <c r="D271" s="307">
        <f>VLOOKUP($B271,[4]IndEolico10!$D$2:$M$945,7)/1000</f>
        <v>96.192788584038297</v>
      </c>
      <c r="E271" s="306">
        <f t="shared" si="15"/>
        <v>53.340119000000001</v>
      </c>
      <c r="F271" s="209" t="str">
        <f t="shared" si="16"/>
        <v/>
      </c>
      <c r="G271" s="308" t="str">
        <f t="shared" si="14"/>
        <v/>
      </c>
      <c r="H271" s="309"/>
    </row>
    <row r="272" spans="1:8">
      <c r="A272" s="304">
        <v>270</v>
      </c>
      <c r="B272" s="305">
        <f>VLOOKUP(DATE(YEAR(Dat_01!B$2)-1,MONTH(Dat_01!B$2),1)+A272,'[4]grafico diario'!$A:$D,1,)</f>
        <v>43736</v>
      </c>
      <c r="C272" s="306">
        <f>VLOOKUP($B272,[4]IndEolico10!$D$2:$M$945,4)/1000</f>
        <v>38.507182</v>
      </c>
      <c r="D272" s="307">
        <f>VLOOKUP($B272,[4]IndEolico10!$D$2:$M$945,7)/1000</f>
        <v>96.192788584038297</v>
      </c>
      <c r="E272" s="306">
        <f t="shared" si="15"/>
        <v>38.507182</v>
      </c>
      <c r="F272" s="209" t="str">
        <f t="shared" si="16"/>
        <v/>
      </c>
      <c r="G272" s="308" t="str">
        <f t="shared" si="14"/>
        <v/>
      </c>
      <c r="H272" s="309"/>
    </row>
    <row r="273" spans="1:8">
      <c r="A273" s="304">
        <v>271</v>
      </c>
      <c r="B273" s="305">
        <f>VLOOKUP(DATE(YEAR(Dat_01!B$2)-1,MONTH(Dat_01!B$2),1)+A273,'[4]grafico diario'!$A:$D,1,)</f>
        <v>43737</v>
      </c>
      <c r="C273" s="306">
        <f>VLOOKUP($B273,[4]IndEolico10!$D$2:$M$945,4)/1000</f>
        <v>104.09197500000001</v>
      </c>
      <c r="D273" s="307">
        <f>VLOOKUP($B273,[4]IndEolico10!$D$2:$M$945,7)/1000</f>
        <v>96.192788584038297</v>
      </c>
      <c r="E273" s="306">
        <f t="shared" si="15"/>
        <v>96.192788584038297</v>
      </c>
      <c r="F273" s="209" t="str">
        <f t="shared" si="16"/>
        <v/>
      </c>
      <c r="G273" s="308" t="str">
        <f t="shared" si="14"/>
        <v/>
      </c>
      <c r="H273" s="309"/>
    </row>
    <row r="274" spans="1:8">
      <c r="A274" s="304">
        <v>272</v>
      </c>
      <c r="B274" s="305">
        <f>VLOOKUP(DATE(YEAR(Dat_01!B$2)-1,MONTH(Dat_01!B$2),1)+A274,'[4]grafico diario'!$A:$D,1,)</f>
        <v>43738</v>
      </c>
      <c r="C274" s="306">
        <f>VLOOKUP($B274,[4]IndEolico10!$D$2:$M$945,4)/1000</f>
        <v>51.832574999999999</v>
      </c>
      <c r="D274" s="307">
        <f>VLOOKUP($B274,[4]IndEolico10!$D$2:$M$945,7)/1000</f>
        <v>96.192788584038297</v>
      </c>
      <c r="E274" s="306">
        <f t="shared" si="15"/>
        <v>51.832574999999999</v>
      </c>
      <c r="F274" s="209" t="str">
        <f t="shared" si="16"/>
        <v/>
      </c>
      <c r="G274" s="308" t="str">
        <f t="shared" si="14"/>
        <v/>
      </c>
      <c r="H274" s="309"/>
    </row>
    <row r="275" spans="1:8">
      <c r="A275" s="304">
        <v>273</v>
      </c>
      <c r="B275" s="305">
        <f>VLOOKUP(DATE(YEAR(Dat_01!B$2)-1,MONTH(Dat_01!B$2),1)+A275,'[4]grafico diario'!$A:$D,1,)</f>
        <v>43739</v>
      </c>
      <c r="C275" s="306">
        <f>VLOOKUP($B275,[4]IndEolico10!$D$2:$M$945,4)/1000</f>
        <v>140.98248900000002</v>
      </c>
      <c r="D275" s="307">
        <f>VLOOKUP($B275,[4]IndEolico10!$D$2:$M$945,7)/1000</f>
        <v>117.63892070185031</v>
      </c>
      <c r="E275" s="306">
        <f t="shared" si="15"/>
        <v>117.63892070185031</v>
      </c>
      <c r="F275" s="209" t="str">
        <f t="shared" si="16"/>
        <v/>
      </c>
      <c r="G275" s="308" t="str">
        <f t="shared" si="14"/>
        <v/>
      </c>
      <c r="H275" s="309"/>
    </row>
    <row r="276" spans="1:8">
      <c r="A276" s="304">
        <v>274</v>
      </c>
      <c r="B276" s="305">
        <f>VLOOKUP(DATE(YEAR(Dat_01!B$2)-1,MONTH(Dat_01!B$2),1)+A276,'[4]grafico diario'!$A:$D,1,)</f>
        <v>43740</v>
      </c>
      <c r="C276" s="306">
        <f>VLOOKUP($B276,[4]IndEolico10!$D$2:$M$945,4)/1000</f>
        <v>162.64238800000001</v>
      </c>
      <c r="D276" s="307">
        <f>VLOOKUP($B276,[4]IndEolico10!$D$2:$M$945,7)/1000</f>
        <v>117.63892070185031</v>
      </c>
      <c r="E276" s="306">
        <f t="shared" si="15"/>
        <v>117.63892070185031</v>
      </c>
      <c r="F276" s="209" t="str">
        <f t="shared" si="16"/>
        <v/>
      </c>
      <c r="G276" s="308" t="str">
        <f t="shared" si="14"/>
        <v/>
      </c>
      <c r="H276" s="309"/>
    </row>
    <row r="277" spans="1:8">
      <c r="A277" s="304">
        <v>275</v>
      </c>
      <c r="B277" s="305">
        <f>VLOOKUP(DATE(YEAR(Dat_01!B$2)-1,MONTH(Dat_01!B$2),1)+A277,'[4]grafico diario'!$A:$D,1,)</f>
        <v>43741</v>
      </c>
      <c r="C277" s="306">
        <f>VLOOKUP($B277,[4]IndEolico10!$D$2:$M$945,4)/1000</f>
        <v>110.34998299999999</v>
      </c>
      <c r="D277" s="307">
        <f>VLOOKUP($B277,[4]IndEolico10!$D$2:$M$945,7)/1000</f>
        <v>117.63892070185031</v>
      </c>
      <c r="E277" s="306">
        <f t="shared" si="15"/>
        <v>110.34998299999999</v>
      </c>
      <c r="F277" s="209" t="str">
        <f t="shared" si="16"/>
        <v/>
      </c>
      <c r="G277" s="308" t="str">
        <f t="shared" si="14"/>
        <v/>
      </c>
      <c r="H277" s="309"/>
    </row>
    <row r="278" spans="1:8">
      <c r="A278" s="304">
        <v>276</v>
      </c>
      <c r="B278" s="305">
        <f>VLOOKUP(DATE(YEAR(Dat_01!B$2)-1,MONTH(Dat_01!B$2),1)+A278,'[4]grafico diario'!$A:$D,1,)</f>
        <v>43742</v>
      </c>
      <c r="C278" s="306">
        <f>VLOOKUP($B278,[4]IndEolico10!$D$2:$M$945,4)/1000</f>
        <v>49.789285999999997</v>
      </c>
      <c r="D278" s="307">
        <f>VLOOKUP($B278,[4]IndEolico10!$D$2:$M$945,7)/1000</f>
        <v>117.63892070185031</v>
      </c>
      <c r="E278" s="306">
        <f t="shared" si="15"/>
        <v>49.789285999999997</v>
      </c>
      <c r="F278" s="209" t="str">
        <f t="shared" si="16"/>
        <v/>
      </c>
      <c r="G278" s="308" t="str">
        <f t="shared" si="14"/>
        <v/>
      </c>
      <c r="H278" s="309"/>
    </row>
    <row r="279" spans="1:8">
      <c r="A279" s="304">
        <v>277</v>
      </c>
      <c r="B279" s="305">
        <f>VLOOKUP(DATE(YEAR(Dat_01!B$2)-1,MONTH(Dat_01!B$2),1)+A279,'[4]grafico diario'!$A:$D,1,)</f>
        <v>43743</v>
      </c>
      <c r="C279" s="306">
        <f>VLOOKUP($B279,[4]IndEolico10!$D$2:$M$945,4)/1000</f>
        <v>47.233847999999995</v>
      </c>
      <c r="D279" s="307">
        <f>VLOOKUP($B279,[4]IndEolico10!$D$2:$M$945,7)/1000</f>
        <v>117.63892070185031</v>
      </c>
      <c r="E279" s="306">
        <f t="shared" si="15"/>
        <v>47.233847999999995</v>
      </c>
      <c r="F279" s="209" t="str">
        <f t="shared" si="16"/>
        <v/>
      </c>
      <c r="G279" s="308" t="str">
        <f t="shared" si="14"/>
        <v/>
      </c>
      <c r="H279" s="309"/>
    </row>
    <row r="280" spans="1:8">
      <c r="A280" s="304">
        <v>278</v>
      </c>
      <c r="B280" s="305">
        <f>VLOOKUP(DATE(YEAR(Dat_01!B$2)-1,MONTH(Dat_01!B$2),1)+A280,'[4]grafico diario'!$A:$D,1,)</f>
        <v>43744</v>
      </c>
      <c r="C280" s="306">
        <f>VLOOKUP($B280,[4]IndEolico10!$D$2:$M$945,4)/1000</f>
        <v>83.371549999999999</v>
      </c>
      <c r="D280" s="307">
        <f>VLOOKUP($B280,[4]IndEolico10!$D$2:$M$945,7)/1000</f>
        <v>117.63892070185031</v>
      </c>
      <c r="E280" s="306">
        <f t="shared" si="15"/>
        <v>83.371549999999999</v>
      </c>
      <c r="F280" s="209" t="str">
        <f t="shared" si="16"/>
        <v/>
      </c>
      <c r="G280" s="308" t="str">
        <f t="shared" si="14"/>
        <v/>
      </c>
      <c r="H280" s="309"/>
    </row>
    <row r="281" spans="1:8">
      <c r="A281" s="304">
        <v>279</v>
      </c>
      <c r="B281" s="305">
        <f>VLOOKUP(DATE(YEAR(Dat_01!B$2)-1,MONTH(Dat_01!B$2),1)+A281,'[4]grafico diario'!$A:$D,1,)</f>
        <v>43745</v>
      </c>
      <c r="C281" s="306">
        <f>VLOOKUP($B281,[4]IndEolico10!$D$2:$M$945,4)/1000</f>
        <v>109.773276</v>
      </c>
      <c r="D281" s="307">
        <f>VLOOKUP($B281,[4]IndEolico10!$D$2:$M$945,7)/1000</f>
        <v>117.63892070185031</v>
      </c>
      <c r="E281" s="306">
        <f t="shared" si="15"/>
        <v>109.773276</v>
      </c>
      <c r="F281" s="209" t="str">
        <f t="shared" si="16"/>
        <v/>
      </c>
      <c r="G281" s="308" t="str">
        <f t="shared" si="14"/>
        <v/>
      </c>
      <c r="H281" s="309"/>
    </row>
    <row r="282" spans="1:8">
      <c r="A282" s="304">
        <v>280</v>
      </c>
      <c r="B282" s="305">
        <f>VLOOKUP(DATE(YEAR(Dat_01!B$2)-1,MONTH(Dat_01!B$2),1)+A282,'[4]grafico diario'!$A:$D,1,)</f>
        <v>43746</v>
      </c>
      <c r="C282" s="306">
        <f>VLOOKUP($B282,[4]IndEolico10!$D$2:$M$945,4)/1000</f>
        <v>68.991016000000002</v>
      </c>
      <c r="D282" s="307">
        <f>VLOOKUP($B282,[4]IndEolico10!$D$2:$M$945,7)/1000</f>
        <v>117.63892070185031</v>
      </c>
      <c r="E282" s="306">
        <f t="shared" si="15"/>
        <v>68.991016000000002</v>
      </c>
      <c r="F282" s="209" t="str">
        <f t="shared" si="16"/>
        <v/>
      </c>
      <c r="G282" s="308" t="str">
        <f t="shared" si="14"/>
        <v/>
      </c>
      <c r="H282" s="309"/>
    </row>
    <row r="283" spans="1:8">
      <c r="A283" s="304">
        <v>281</v>
      </c>
      <c r="B283" s="305">
        <f>VLOOKUP(DATE(YEAR(Dat_01!B$2)-1,MONTH(Dat_01!B$2),1)+A283,'[4]grafico diario'!$A:$D,1,)</f>
        <v>43747</v>
      </c>
      <c r="C283" s="306">
        <f>VLOOKUP($B283,[4]IndEolico10!$D$2:$M$945,4)/1000</f>
        <v>78.874713</v>
      </c>
      <c r="D283" s="307">
        <f>VLOOKUP($B283,[4]IndEolico10!$D$2:$M$945,7)/1000</f>
        <v>117.63892070185031</v>
      </c>
      <c r="E283" s="306">
        <f t="shared" si="15"/>
        <v>78.874713</v>
      </c>
      <c r="F283" s="209" t="str">
        <f t="shared" si="16"/>
        <v/>
      </c>
      <c r="G283" s="308" t="str">
        <f t="shared" si="14"/>
        <v/>
      </c>
      <c r="H283" s="309"/>
    </row>
    <row r="284" spans="1:8">
      <c r="A284" s="304">
        <v>282</v>
      </c>
      <c r="B284" s="305">
        <f>VLOOKUP(DATE(YEAR(Dat_01!B$2)-1,MONTH(Dat_01!B$2),1)+A284,'[4]grafico diario'!$A:$D,1,)</f>
        <v>43748</v>
      </c>
      <c r="C284" s="306">
        <f>VLOOKUP($B284,[4]IndEolico10!$D$2:$M$945,4)/1000</f>
        <v>90.499990000000011</v>
      </c>
      <c r="D284" s="307">
        <f>VLOOKUP($B284,[4]IndEolico10!$D$2:$M$945,7)/1000</f>
        <v>117.63892070185031</v>
      </c>
      <c r="E284" s="306">
        <f t="shared" si="15"/>
        <v>90.499990000000011</v>
      </c>
      <c r="F284" s="209" t="str">
        <f t="shared" si="16"/>
        <v/>
      </c>
      <c r="G284" s="308" t="str">
        <f t="shared" si="14"/>
        <v/>
      </c>
      <c r="H284" s="309"/>
    </row>
    <row r="285" spans="1:8">
      <c r="A285" s="304">
        <v>283</v>
      </c>
      <c r="B285" s="305">
        <f>VLOOKUP(DATE(YEAR(Dat_01!B$2)-1,MONTH(Dat_01!B$2),1)+A285,'[4]grafico diario'!$A:$D,1,)</f>
        <v>43749</v>
      </c>
      <c r="C285" s="306">
        <f>VLOOKUP($B285,[4]IndEolico10!$D$2:$M$945,4)/1000</f>
        <v>119.58421300000001</v>
      </c>
      <c r="D285" s="307">
        <f>VLOOKUP($B285,[4]IndEolico10!$D$2:$M$945,7)/1000</f>
        <v>117.63892070185031</v>
      </c>
      <c r="E285" s="306">
        <f t="shared" si="15"/>
        <v>117.63892070185031</v>
      </c>
      <c r="F285" s="209" t="str">
        <f t="shared" si="16"/>
        <v/>
      </c>
      <c r="G285" s="308" t="str">
        <f t="shared" si="14"/>
        <v/>
      </c>
      <c r="H285" s="309"/>
    </row>
    <row r="286" spans="1:8">
      <c r="A286" s="304">
        <v>284</v>
      </c>
      <c r="B286" s="305">
        <f>VLOOKUP(DATE(YEAR(Dat_01!B$2)-1,MONTH(Dat_01!B$2),1)+A286,'[4]grafico diario'!$A:$D,1,)</f>
        <v>43750</v>
      </c>
      <c r="C286" s="306">
        <f>VLOOKUP($B286,[4]IndEolico10!$D$2:$M$945,4)/1000</f>
        <v>202.46040500000001</v>
      </c>
      <c r="D286" s="307">
        <f>VLOOKUP($B286,[4]IndEolico10!$D$2:$M$945,7)/1000</f>
        <v>117.63892070185031</v>
      </c>
      <c r="E286" s="306">
        <f t="shared" si="15"/>
        <v>117.63892070185031</v>
      </c>
      <c r="F286" s="209" t="str">
        <f t="shared" si="16"/>
        <v/>
      </c>
      <c r="G286" s="308" t="str">
        <f t="shared" si="14"/>
        <v/>
      </c>
      <c r="H286" s="309"/>
    </row>
    <row r="287" spans="1:8">
      <c r="A287" s="304">
        <v>285</v>
      </c>
      <c r="B287" s="305">
        <f>VLOOKUP(DATE(YEAR(Dat_01!B$2)-1,MONTH(Dat_01!B$2),1)+A287,'[4]grafico diario'!$A:$D,1,)</f>
        <v>43751</v>
      </c>
      <c r="C287" s="306">
        <f>VLOOKUP($B287,[4]IndEolico10!$D$2:$M$945,4)/1000</f>
        <v>194.21369100000001</v>
      </c>
      <c r="D287" s="307">
        <f>VLOOKUP($B287,[4]IndEolico10!$D$2:$M$945,7)/1000</f>
        <v>117.63892070185031</v>
      </c>
      <c r="E287" s="306">
        <f t="shared" si="15"/>
        <v>117.63892070185031</v>
      </c>
      <c r="F287" s="209" t="str">
        <f t="shared" si="16"/>
        <v/>
      </c>
      <c r="G287" s="308" t="str">
        <f t="shared" si="14"/>
        <v/>
      </c>
      <c r="H287" s="309"/>
    </row>
    <row r="288" spans="1:8">
      <c r="A288" s="304">
        <v>286</v>
      </c>
      <c r="B288" s="305">
        <f>VLOOKUP(DATE(YEAR(Dat_01!B$2)-1,MONTH(Dat_01!B$2),1)+A288,'[4]grafico diario'!$A:$D,1,)</f>
        <v>43752</v>
      </c>
      <c r="C288" s="306">
        <f>VLOOKUP($B288,[4]IndEolico10!$D$2:$M$945,4)/1000</f>
        <v>261.066125</v>
      </c>
      <c r="D288" s="307">
        <f>VLOOKUP($B288,[4]IndEolico10!$D$2:$M$945,7)/1000</f>
        <v>117.63892070185031</v>
      </c>
      <c r="E288" s="306">
        <f t="shared" si="15"/>
        <v>117.63892070185031</v>
      </c>
      <c r="F288" s="209" t="str">
        <f t="shared" si="16"/>
        <v/>
      </c>
      <c r="G288" s="308" t="str">
        <f t="shared" si="14"/>
        <v/>
      </c>
      <c r="H288" s="309"/>
    </row>
    <row r="289" spans="1:8">
      <c r="A289" s="304">
        <v>287</v>
      </c>
      <c r="B289" s="305">
        <f>VLOOKUP(DATE(YEAR(Dat_01!B$2)-1,MONTH(Dat_01!B$2),1)+A289,'[4]grafico diario'!$A:$D,1,)</f>
        <v>43753</v>
      </c>
      <c r="C289" s="306">
        <f>VLOOKUP($B289,[4]IndEolico10!$D$2:$M$945,4)/1000</f>
        <v>202.742929</v>
      </c>
      <c r="D289" s="307">
        <f>VLOOKUP($B289,[4]IndEolico10!$D$2:$M$945,7)/1000</f>
        <v>117.63892070185031</v>
      </c>
      <c r="E289" s="306">
        <f t="shared" si="15"/>
        <v>117.63892070185031</v>
      </c>
      <c r="F289" s="209" t="str">
        <f t="shared" si="16"/>
        <v>O</v>
      </c>
      <c r="G289" s="308" t="str">
        <f t="shared" si="14"/>
        <v/>
      </c>
      <c r="H289" s="309"/>
    </row>
    <row r="290" spans="1:8">
      <c r="A290" s="304">
        <v>288</v>
      </c>
      <c r="B290" s="305">
        <f>VLOOKUP(DATE(YEAR(Dat_01!B$2)-1,MONTH(Dat_01!B$2),1)+A290,'[4]grafico diario'!$A:$D,1,)</f>
        <v>43754</v>
      </c>
      <c r="C290" s="306">
        <f>VLOOKUP($B290,[4]IndEolico10!$D$2:$M$945,4)/1000</f>
        <v>150.261167</v>
      </c>
      <c r="D290" s="307">
        <f>VLOOKUP($B290,[4]IndEolico10!$D$2:$M$945,7)/1000</f>
        <v>117.63892070185031</v>
      </c>
      <c r="E290" s="306">
        <f t="shared" si="15"/>
        <v>117.63892070185031</v>
      </c>
      <c r="F290" s="209" t="str">
        <f t="shared" si="16"/>
        <v/>
      </c>
      <c r="G290" s="308">
        <f t="shared" si="14"/>
        <v>117.63892070185031</v>
      </c>
      <c r="H290" s="309"/>
    </row>
    <row r="291" spans="1:8">
      <c r="A291" s="304">
        <v>289</v>
      </c>
      <c r="B291" s="305">
        <f>VLOOKUP(DATE(YEAR(Dat_01!B$2)-1,MONTH(Dat_01!B$2),1)+A291,'[4]grafico diario'!$A:$D,1,)</f>
        <v>43755</v>
      </c>
      <c r="C291" s="306">
        <f>VLOOKUP($B291,[4]IndEolico10!$D$2:$M$945,4)/1000</f>
        <v>130.976966</v>
      </c>
      <c r="D291" s="307">
        <f>VLOOKUP($B291,[4]IndEolico10!$D$2:$M$945,7)/1000</f>
        <v>117.63892070185031</v>
      </c>
      <c r="E291" s="306">
        <f t="shared" si="15"/>
        <v>117.63892070185031</v>
      </c>
      <c r="F291" s="209" t="str">
        <f t="shared" si="16"/>
        <v/>
      </c>
      <c r="G291" s="308" t="str">
        <f t="shared" si="14"/>
        <v/>
      </c>
      <c r="H291" s="309"/>
    </row>
    <row r="292" spans="1:8">
      <c r="A292" s="304">
        <v>290</v>
      </c>
      <c r="B292" s="305">
        <f>VLOOKUP(DATE(YEAR(Dat_01!B$2)-1,MONTH(Dat_01!B$2),1)+A292,'[4]grafico diario'!$A:$D,1,)</f>
        <v>43756</v>
      </c>
      <c r="C292" s="306">
        <f>VLOOKUP($B292,[4]IndEolico10!$D$2:$M$945,4)/1000</f>
        <v>123.72897400000001</v>
      </c>
      <c r="D292" s="307">
        <f>VLOOKUP($B292,[4]IndEolico10!$D$2:$M$945,7)/1000</f>
        <v>117.63892070185031</v>
      </c>
      <c r="E292" s="306">
        <f t="shared" si="15"/>
        <v>117.63892070185031</v>
      </c>
      <c r="F292" s="209" t="str">
        <f t="shared" si="16"/>
        <v/>
      </c>
      <c r="G292" s="308" t="str">
        <f t="shared" si="14"/>
        <v/>
      </c>
      <c r="H292" s="309"/>
    </row>
    <row r="293" spans="1:8">
      <c r="A293" s="304">
        <v>291</v>
      </c>
      <c r="B293" s="305">
        <f>VLOOKUP(DATE(YEAR(Dat_01!B$2)-1,MONTH(Dat_01!B$2),1)+A293,'[4]grafico diario'!$A:$D,1,)</f>
        <v>43757</v>
      </c>
      <c r="C293" s="306">
        <f>VLOOKUP($B293,[4]IndEolico10!$D$2:$M$945,4)/1000</f>
        <v>146.17102299999999</v>
      </c>
      <c r="D293" s="307">
        <f>VLOOKUP($B293,[4]IndEolico10!$D$2:$M$945,7)/1000</f>
        <v>117.63892070185031</v>
      </c>
      <c r="E293" s="306">
        <f t="shared" si="15"/>
        <v>117.63892070185031</v>
      </c>
      <c r="F293" s="209" t="str">
        <f t="shared" si="16"/>
        <v/>
      </c>
      <c r="G293" s="308" t="str">
        <f t="shared" si="14"/>
        <v/>
      </c>
      <c r="H293" s="309"/>
    </row>
    <row r="294" spans="1:8">
      <c r="A294" s="304">
        <v>292</v>
      </c>
      <c r="B294" s="305">
        <f>VLOOKUP(DATE(YEAR(Dat_01!B$2)-1,MONTH(Dat_01!B$2),1)+A294,'[4]grafico diario'!$A:$D,1,)</f>
        <v>43758</v>
      </c>
      <c r="C294" s="306">
        <f>VLOOKUP($B294,[4]IndEolico10!$D$2:$M$945,4)/1000</f>
        <v>126.510059</v>
      </c>
      <c r="D294" s="307">
        <f>VLOOKUP($B294,[4]IndEolico10!$D$2:$M$945,7)/1000</f>
        <v>117.63892070185031</v>
      </c>
      <c r="E294" s="306">
        <f t="shared" si="15"/>
        <v>117.63892070185031</v>
      </c>
      <c r="F294" s="209" t="str">
        <f t="shared" si="16"/>
        <v/>
      </c>
      <c r="G294" s="308" t="str">
        <f t="shared" si="14"/>
        <v/>
      </c>
      <c r="H294" s="309"/>
    </row>
    <row r="295" spans="1:8">
      <c r="A295" s="304">
        <v>293</v>
      </c>
      <c r="B295" s="305">
        <f>VLOOKUP(DATE(YEAR(Dat_01!B$2)-1,MONTH(Dat_01!B$2),1)+A295,'[4]grafico diario'!$A:$D,1,)</f>
        <v>43759</v>
      </c>
      <c r="C295" s="306">
        <f>VLOOKUP($B295,[4]IndEolico10!$D$2:$M$945,4)/1000</f>
        <v>22.592100000000002</v>
      </c>
      <c r="D295" s="307">
        <f>VLOOKUP($B295,[4]IndEolico10!$D$2:$M$945,7)/1000</f>
        <v>117.63892070185031</v>
      </c>
      <c r="E295" s="306">
        <f t="shared" si="15"/>
        <v>22.592100000000002</v>
      </c>
      <c r="F295" s="209" t="str">
        <f t="shared" si="16"/>
        <v/>
      </c>
      <c r="G295" s="308" t="str">
        <f t="shared" si="14"/>
        <v/>
      </c>
      <c r="H295" s="309"/>
    </row>
    <row r="296" spans="1:8">
      <c r="A296" s="304">
        <v>294</v>
      </c>
      <c r="B296" s="305">
        <f>VLOOKUP(DATE(YEAR(Dat_01!B$2)-1,MONTH(Dat_01!B$2),1)+A296,'[4]grafico diario'!$A:$D,1,)</f>
        <v>43760</v>
      </c>
      <c r="C296" s="306">
        <f>VLOOKUP($B296,[4]IndEolico10!$D$2:$M$945,4)/1000</f>
        <v>133.394498</v>
      </c>
      <c r="D296" s="307">
        <f>VLOOKUP($B296,[4]IndEolico10!$D$2:$M$945,7)/1000</f>
        <v>117.63892070185031</v>
      </c>
      <c r="E296" s="306">
        <f t="shared" si="15"/>
        <v>117.63892070185031</v>
      </c>
      <c r="F296" s="209" t="str">
        <f t="shared" si="16"/>
        <v/>
      </c>
      <c r="G296" s="308" t="str">
        <f t="shared" si="14"/>
        <v/>
      </c>
      <c r="H296" s="309"/>
    </row>
    <row r="297" spans="1:8">
      <c r="A297" s="304">
        <v>295</v>
      </c>
      <c r="B297" s="305">
        <f>VLOOKUP(DATE(YEAR(Dat_01!B$2)-1,MONTH(Dat_01!B$2),1)+A297,'[4]grafico diario'!$A:$D,1,)</f>
        <v>43761</v>
      </c>
      <c r="C297" s="306">
        <f>VLOOKUP($B297,[4]IndEolico10!$D$2:$M$945,4)/1000</f>
        <v>138.61601000000002</v>
      </c>
      <c r="D297" s="307">
        <f>VLOOKUP($B297,[4]IndEolico10!$D$2:$M$945,7)/1000</f>
        <v>117.63892070185031</v>
      </c>
      <c r="E297" s="306">
        <f t="shared" si="15"/>
        <v>117.63892070185031</v>
      </c>
      <c r="F297" s="209" t="str">
        <f t="shared" si="16"/>
        <v/>
      </c>
      <c r="G297" s="308" t="str">
        <f t="shared" si="14"/>
        <v/>
      </c>
      <c r="H297" s="309"/>
    </row>
    <row r="298" spans="1:8">
      <c r="A298" s="304">
        <v>296</v>
      </c>
      <c r="B298" s="305">
        <f>VLOOKUP(DATE(YEAR(Dat_01!B$2)-1,MONTH(Dat_01!B$2),1)+A298,'[4]grafico diario'!$A:$D,1,)</f>
        <v>43762</v>
      </c>
      <c r="C298" s="306">
        <f>VLOOKUP($B298,[4]IndEolico10!$D$2:$M$945,4)/1000</f>
        <v>169.59056799999999</v>
      </c>
      <c r="D298" s="307">
        <f>VLOOKUP($B298,[4]IndEolico10!$D$2:$M$945,7)/1000</f>
        <v>117.63892070185031</v>
      </c>
      <c r="E298" s="306">
        <f t="shared" si="15"/>
        <v>117.63892070185031</v>
      </c>
      <c r="F298" s="209" t="str">
        <f t="shared" si="16"/>
        <v/>
      </c>
      <c r="G298" s="308" t="str">
        <f t="shared" si="14"/>
        <v/>
      </c>
      <c r="H298" s="309"/>
    </row>
    <row r="299" spans="1:8">
      <c r="A299" s="304">
        <v>297</v>
      </c>
      <c r="B299" s="305">
        <f>VLOOKUP(DATE(YEAR(Dat_01!B$2)-1,MONTH(Dat_01!B$2),1)+A299,'[4]grafico diario'!$A:$D,1,)</f>
        <v>43763</v>
      </c>
      <c r="C299" s="306">
        <f>VLOOKUP($B299,[4]IndEolico10!$D$2:$M$945,4)/1000</f>
        <v>115.16754899999999</v>
      </c>
      <c r="D299" s="307">
        <f>VLOOKUP($B299,[4]IndEolico10!$D$2:$M$945,7)/1000</f>
        <v>117.63892070185031</v>
      </c>
      <c r="E299" s="306">
        <f t="shared" si="15"/>
        <v>115.16754899999999</v>
      </c>
      <c r="F299" s="209" t="str">
        <f t="shared" si="16"/>
        <v/>
      </c>
      <c r="G299" s="308" t="str">
        <f t="shared" si="14"/>
        <v/>
      </c>
      <c r="H299" s="309"/>
    </row>
    <row r="300" spans="1:8">
      <c r="A300" s="304">
        <v>298</v>
      </c>
      <c r="B300" s="305">
        <f>VLOOKUP(DATE(YEAR(Dat_01!B$2)-1,MONTH(Dat_01!B$2),1)+A300,'[4]grafico diario'!$A:$D,1,)</f>
        <v>43764</v>
      </c>
      <c r="C300" s="306">
        <f>VLOOKUP($B300,[4]IndEolico10!$D$2:$M$945,4)/1000</f>
        <v>101.63827900000001</v>
      </c>
      <c r="D300" s="307">
        <f>VLOOKUP($B300,[4]IndEolico10!$D$2:$M$945,7)/1000</f>
        <v>117.63892070185031</v>
      </c>
      <c r="E300" s="306">
        <f t="shared" si="15"/>
        <v>101.63827900000001</v>
      </c>
      <c r="F300" s="209" t="str">
        <f t="shared" si="16"/>
        <v/>
      </c>
      <c r="G300" s="308" t="str">
        <f t="shared" si="14"/>
        <v/>
      </c>
      <c r="H300" s="309"/>
    </row>
    <row r="301" spans="1:8">
      <c r="A301" s="304">
        <v>299</v>
      </c>
      <c r="B301" s="305">
        <f>VLOOKUP(DATE(YEAR(Dat_01!B$2)-1,MONTH(Dat_01!B$2),1)+A301,'[4]grafico diario'!$A:$D,1,)</f>
        <v>43765</v>
      </c>
      <c r="C301" s="306">
        <f>VLOOKUP($B301,[4]IndEolico10!$D$2:$M$945,4)/1000</f>
        <v>59.572772000000008</v>
      </c>
      <c r="D301" s="307">
        <f>VLOOKUP($B301,[4]IndEolico10!$D$2:$M$945,7)/1000</f>
        <v>117.63892070185031</v>
      </c>
      <c r="E301" s="306">
        <f t="shared" si="15"/>
        <v>59.572772000000008</v>
      </c>
      <c r="F301" s="209" t="str">
        <f t="shared" si="16"/>
        <v/>
      </c>
      <c r="G301" s="308" t="str">
        <f t="shared" si="14"/>
        <v/>
      </c>
      <c r="H301" s="309"/>
    </row>
    <row r="302" spans="1:8">
      <c r="A302" s="304">
        <v>300</v>
      </c>
      <c r="B302" s="305">
        <f>VLOOKUP(DATE(YEAR(Dat_01!B$2)-1,MONTH(Dat_01!B$2),1)+A302,'[4]grafico diario'!$A:$D,1,)</f>
        <v>43766</v>
      </c>
      <c r="C302" s="306">
        <f>VLOOKUP($B302,[4]IndEolico10!$D$2:$M$945,4)/1000</f>
        <v>64.946905999999998</v>
      </c>
      <c r="D302" s="307">
        <f>VLOOKUP($B302,[4]IndEolico10!$D$2:$M$945,7)/1000</f>
        <v>117.63892070185031</v>
      </c>
      <c r="E302" s="306">
        <f t="shared" si="15"/>
        <v>64.946905999999998</v>
      </c>
      <c r="F302" s="209" t="str">
        <f t="shared" si="16"/>
        <v/>
      </c>
      <c r="G302" s="308" t="str">
        <f t="shared" si="14"/>
        <v/>
      </c>
      <c r="H302" s="309"/>
    </row>
    <row r="303" spans="1:8">
      <c r="A303" s="304">
        <v>301</v>
      </c>
      <c r="B303" s="305">
        <f>VLOOKUP(DATE(YEAR(Dat_01!B$2)-1,MONTH(Dat_01!B$2),1)+A303,'[4]grafico diario'!$A:$D,1,)</f>
        <v>43767</v>
      </c>
      <c r="C303" s="306">
        <f>VLOOKUP($B303,[4]IndEolico10!$D$2:$M$945,4)/1000</f>
        <v>72.078231000000002</v>
      </c>
      <c r="D303" s="307">
        <f>VLOOKUP($B303,[4]IndEolico10!$D$2:$M$945,7)/1000</f>
        <v>117.63892070185031</v>
      </c>
      <c r="E303" s="306">
        <f t="shared" si="15"/>
        <v>72.078231000000002</v>
      </c>
      <c r="F303" s="209" t="str">
        <f t="shared" si="16"/>
        <v/>
      </c>
      <c r="G303" s="308" t="str">
        <f t="shared" si="14"/>
        <v/>
      </c>
      <c r="H303" s="309"/>
    </row>
    <row r="304" spans="1:8">
      <c r="A304" s="304">
        <v>302</v>
      </c>
      <c r="B304" s="305">
        <f>VLOOKUP(DATE(YEAR(Dat_01!B$2)-1,MONTH(Dat_01!B$2),1)+A304,'[4]grafico diario'!$A:$D,1,)</f>
        <v>43768</v>
      </c>
      <c r="C304" s="306">
        <f>VLOOKUP($B304,[4]IndEolico10!$D$2:$M$945,4)/1000</f>
        <v>96.250205000000008</v>
      </c>
      <c r="D304" s="307">
        <f>VLOOKUP($B304,[4]IndEolico10!$D$2:$M$945,7)/1000</f>
        <v>117.63892070185031</v>
      </c>
      <c r="E304" s="306">
        <f t="shared" si="15"/>
        <v>96.250205000000008</v>
      </c>
      <c r="F304" s="209" t="str">
        <f t="shared" si="16"/>
        <v/>
      </c>
      <c r="G304" s="308" t="str">
        <f t="shared" si="14"/>
        <v/>
      </c>
      <c r="H304" s="309"/>
    </row>
    <row r="305" spans="1:8">
      <c r="A305" s="304">
        <v>303</v>
      </c>
      <c r="B305" s="305">
        <f>VLOOKUP(DATE(YEAR(Dat_01!B$2)-1,MONTH(Dat_01!B$2),1)+A305,'[4]grafico diario'!$A:$D,1,)</f>
        <v>43769</v>
      </c>
      <c r="C305" s="306">
        <f>VLOOKUP($B305,[4]IndEolico10!$D$2:$M$945,4)/1000</f>
        <v>153.16672400000002</v>
      </c>
      <c r="D305" s="307">
        <f>VLOOKUP($B305,[4]IndEolico10!$D$2:$M$945,7)/1000</f>
        <v>117.63892070185031</v>
      </c>
      <c r="E305" s="306">
        <f t="shared" si="15"/>
        <v>117.63892070185031</v>
      </c>
      <c r="F305" s="209" t="str">
        <f t="shared" si="16"/>
        <v/>
      </c>
      <c r="G305" s="308" t="str">
        <f t="shared" ref="G305:G368" si="17">IF(DAY($B305)=16,D305,"")</f>
        <v/>
      </c>
      <c r="H305" s="309"/>
    </row>
    <row r="306" spans="1:8">
      <c r="A306" s="304">
        <v>304</v>
      </c>
      <c r="B306" s="305">
        <f>VLOOKUP(DATE(YEAR(Dat_01!B$2)-1,MONTH(Dat_01!B$2),1)+A306,'[4]grafico diario'!$A:$D,1,)</f>
        <v>43770</v>
      </c>
      <c r="C306" s="306">
        <f>VLOOKUP($B306,[4]IndEolico10!$D$2:$M$945,4)/1000</f>
        <v>265.550365</v>
      </c>
      <c r="D306" s="307">
        <f>VLOOKUP($B306,[4]IndEolico10!$D$2:$M$945,7)/1000</f>
        <v>158.29541810660658</v>
      </c>
      <c r="E306" s="306">
        <f t="shared" si="15"/>
        <v>158.29541810660658</v>
      </c>
      <c r="F306" s="209" t="str">
        <f t="shared" si="16"/>
        <v/>
      </c>
      <c r="G306" s="308" t="str">
        <f t="shared" si="17"/>
        <v/>
      </c>
      <c r="H306" s="309"/>
    </row>
    <row r="307" spans="1:8">
      <c r="A307" s="304">
        <v>305</v>
      </c>
      <c r="B307" s="305">
        <f>VLOOKUP(DATE(YEAR(Dat_01!B$2)-1,MONTH(Dat_01!B$2),1)+A307,'[4]grafico diario'!$A:$D,1,)</f>
        <v>43771</v>
      </c>
      <c r="C307" s="306">
        <f>VLOOKUP($B307,[4]IndEolico10!$D$2:$M$945,4)/1000</f>
        <v>315.89893599999999</v>
      </c>
      <c r="D307" s="307">
        <f>VLOOKUP($B307,[4]IndEolico10!$D$2:$M$945,7)/1000</f>
        <v>158.29541810660658</v>
      </c>
      <c r="E307" s="306">
        <f t="shared" si="15"/>
        <v>158.29541810660658</v>
      </c>
      <c r="F307" s="209" t="str">
        <f t="shared" si="16"/>
        <v/>
      </c>
      <c r="G307" s="308" t="str">
        <f t="shared" si="17"/>
        <v/>
      </c>
      <c r="H307" s="309"/>
    </row>
    <row r="308" spans="1:8">
      <c r="A308" s="304">
        <v>306</v>
      </c>
      <c r="B308" s="305">
        <f>VLOOKUP(DATE(YEAR(Dat_01!B$2)-1,MONTH(Dat_01!B$2),1)+A308,'[4]grafico diario'!$A:$D,1,)</f>
        <v>43772</v>
      </c>
      <c r="C308" s="306">
        <f>VLOOKUP($B308,[4]IndEolico10!$D$2:$M$945,4)/1000</f>
        <v>347.65119099999998</v>
      </c>
      <c r="D308" s="307">
        <f>VLOOKUP($B308,[4]IndEolico10!$D$2:$M$945,7)/1000</f>
        <v>158.29541810660658</v>
      </c>
      <c r="E308" s="306">
        <f t="shared" si="15"/>
        <v>158.29541810660658</v>
      </c>
      <c r="F308" s="209" t="str">
        <f t="shared" si="16"/>
        <v/>
      </c>
      <c r="G308" s="308" t="str">
        <f t="shared" si="17"/>
        <v/>
      </c>
      <c r="H308" s="309"/>
    </row>
    <row r="309" spans="1:8">
      <c r="A309" s="304">
        <v>307</v>
      </c>
      <c r="B309" s="305">
        <f>VLOOKUP(DATE(YEAR(Dat_01!B$2)-1,MONTH(Dat_01!B$2),1)+A309,'[4]grafico diario'!$A:$D,1,)</f>
        <v>43773</v>
      </c>
      <c r="C309" s="306">
        <f>VLOOKUP($B309,[4]IndEolico10!$D$2:$M$945,4)/1000</f>
        <v>345.78034300000007</v>
      </c>
      <c r="D309" s="307">
        <f>VLOOKUP($B309,[4]IndEolico10!$D$2:$M$945,7)/1000</f>
        <v>158.29541810660658</v>
      </c>
      <c r="E309" s="306">
        <f t="shared" si="15"/>
        <v>158.29541810660658</v>
      </c>
      <c r="F309" s="209" t="str">
        <f t="shared" si="16"/>
        <v/>
      </c>
      <c r="G309" s="308" t="str">
        <f t="shared" si="17"/>
        <v/>
      </c>
      <c r="H309" s="309"/>
    </row>
    <row r="310" spans="1:8">
      <c r="A310" s="304">
        <v>308</v>
      </c>
      <c r="B310" s="305">
        <f>VLOOKUP(DATE(YEAR(Dat_01!B$2)-1,MONTH(Dat_01!B$2),1)+A310,'[4]grafico diario'!$A:$D,1,)</f>
        <v>43774</v>
      </c>
      <c r="C310" s="306">
        <f>VLOOKUP($B310,[4]IndEolico10!$D$2:$M$945,4)/1000</f>
        <v>328.93870299999998</v>
      </c>
      <c r="D310" s="307">
        <f>VLOOKUP($B310,[4]IndEolico10!$D$2:$M$945,7)/1000</f>
        <v>158.29541810660658</v>
      </c>
      <c r="E310" s="306">
        <f t="shared" si="15"/>
        <v>158.29541810660658</v>
      </c>
      <c r="F310" s="209" t="str">
        <f t="shared" si="16"/>
        <v/>
      </c>
      <c r="G310" s="308" t="str">
        <f t="shared" si="17"/>
        <v/>
      </c>
      <c r="H310" s="309"/>
    </row>
    <row r="311" spans="1:8">
      <c r="A311" s="304">
        <v>309</v>
      </c>
      <c r="B311" s="305">
        <f>VLOOKUP(DATE(YEAR(Dat_01!B$2)-1,MONTH(Dat_01!B$2),1)+A311,'[4]grafico diario'!$A:$D,1,)</f>
        <v>43775</v>
      </c>
      <c r="C311" s="306">
        <f>VLOOKUP($B311,[4]IndEolico10!$D$2:$M$945,4)/1000</f>
        <v>213.10674499999999</v>
      </c>
      <c r="D311" s="307">
        <f>VLOOKUP($B311,[4]IndEolico10!$D$2:$M$945,7)/1000</f>
        <v>158.29541810660658</v>
      </c>
      <c r="E311" s="306">
        <f t="shared" si="15"/>
        <v>158.29541810660658</v>
      </c>
      <c r="F311" s="209" t="str">
        <f t="shared" si="16"/>
        <v/>
      </c>
      <c r="G311" s="308" t="str">
        <f t="shared" si="17"/>
        <v/>
      </c>
      <c r="H311" s="309"/>
    </row>
    <row r="312" spans="1:8">
      <c r="A312" s="304">
        <v>310</v>
      </c>
      <c r="B312" s="305">
        <f>VLOOKUP(DATE(YEAR(Dat_01!B$2)-1,MONTH(Dat_01!B$2),1)+A312,'[4]grafico diario'!$A:$D,1,)</f>
        <v>43776</v>
      </c>
      <c r="C312" s="306">
        <f>VLOOKUP($B312,[4]IndEolico10!$D$2:$M$945,4)/1000</f>
        <v>245.14452900000001</v>
      </c>
      <c r="D312" s="307">
        <f>VLOOKUP($B312,[4]IndEolico10!$D$2:$M$945,7)/1000</f>
        <v>158.29541810660658</v>
      </c>
      <c r="E312" s="306">
        <f t="shared" si="15"/>
        <v>158.29541810660658</v>
      </c>
      <c r="F312" s="209" t="str">
        <f t="shared" si="16"/>
        <v/>
      </c>
      <c r="G312" s="308" t="str">
        <f t="shared" si="17"/>
        <v/>
      </c>
      <c r="H312" s="309"/>
    </row>
    <row r="313" spans="1:8">
      <c r="A313" s="304">
        <v>311</v>
      </c>
      <c r="B313" s="305">
        <f>VLOOKUP(DATE(YEAR(Dat_01!B$2)-1,MONTH(Dat_01!B$2),1)+A313,'[4]grafico diario'!$A:$D,1,)</f>
        <v>43777</v>
      </c>
      <c r="C313" s="306">
        <f>VLOOKUP($B313,[4]IndEolico10!$D$2:$M$945,4)/1000</f>
        <v>302.484938</v>
      </c>
      <c r="D313" s="307">
        <f>VLOOKUP($B313,[4]IndEolico10!$D$2:$M$945,7)/1000</f>
        <v>158.29541810660658</v>
      </c>
      <c r="E313" s="306">
        <f t="shared" si="15"/>
        <v>158.29541810660658</v>
      </c>
      <c r="F313" s="209" t="str">
        <f t="shared" si="16"/>
        <v/>
      </c>
      <c r="G313" s="308" t="str">
        <f t="shared" si="17"/>
        <v/>
      </c>
      <c r="H313" s="309"/>
    </row>
    <row r="314" spans="1:8">
      <c r="A314" s="304">
        <v>312</v>
      </c>
      <c r="B314" s="305">
        <f>VLOOKUP(DATE(YEAR(Dat_01!B$2)-1,MONTH(Dat_01!B$2),1)+A314,'[4]grafico diario'!$A:$D,1,)</f>
        <v>43778</v>
      </c>
      <c r="C314" s="306">
        <f>VLOOKUP($B314,[4]IndEolico10!$D$2:$M$945,4)/1000</f>
        <v>253.01534099999998</v>
      </c>
      <c r="D314" s="307">
        <f>VLOOKUP($B314,[4]IndEolico10!$D$2:$M$945,7)/1000</f>
        <v>158.29541810660658</v>
      </c>
      <c r="E314" s="306">
        <f t="shared" si="15"/>
        <v>158.29541810660658</v>
      </c>
      <c r="F314" s="209" t="str">
        <f t="shared" si="16"/>
        <v/>
      </c>
      <c r="G314" s="308" t="str">
        <f t="shared" si="17"/>
        <v/>
      </c>
      <c r="H314" s="309"/>
    </row>
    <row r="315" spans="1:8">
      <c r="A315" s="304">
        <v>313</v>
      </c>
      <c r="B315" s="305">
        <f>VLOOKUP(DATE(YEAR(Dat_01!B$2)-1,MONTH(Dat_01!B$2),1)+A315,'[4]grafico diario'!$A:$D,1,)</f>
        <v>43779</v>
      </c>
      <c r="C315" s="306">
        <f>VLOOKUP($B315,[4]IndEolico10!$D$2:$M$945,4)/1000</f>
        <v>287.12843300000003</v>
      </c>
      <c r="D315" s="307">
        <f>VLOOKUP($B315,[4]IndEolico10!$D$2:$M$945,7)/1000</f>
        <v>158.29541810660658</v>
      </c>
      <c r="E315" s="306">
        <f t="shared" si="15"/>
        <v>158.29541810660658</v>
      </c>
      <c r="F315" s="209" t="str">
        <f t="shared" si="16"/>
        <v/>
      </c>
      <c r="G315" s="308" t="str">
        <f t="shared" si="17"/>
        <v/>
      </c>
      <c r="H315" s="309"/>
    </row>
    <row r="316" spans="1:8">
      <c r="A316" s="304">
        <v>314</v>
      </c>
      <c r="B316" s="305">
        <f>VLOOKUP(DATE(YEAR(Dat_01!B$2)-1,MONTH(Dat_01!B$2),1)+A316,'[4]grafico diario'!$A:$D,1,)</f>
        <v>43780</v>
      </c>
      <c r="C316" s="306">
        <f>VLOOKUP($B316,[4]IndEolico10!$D$2:$M$945,4)/1000</f>
        <v>214.93030199999998</v>
      </c>
      <c r="D316" s="307">
        <f>VLOOKUP($B316,[4]IndEolico10!$D$2:$M$945,7)/1000</f>
        <v>158.29541810660658</v>
      </c>
      <c r="E316" s="306">
        <f t="shared" si="15"/>
        <v>158.29541810660658</v>
      </c>
      <c r="F316" s="209" t="str">
        <f t="shared" si="16"/>
        <v/>
      </c>
      <c r="G316" s="308" t="str">
        <f t="shared" si="17"/>
        <v/>
      </c>
      <c r="H316" s="309"/>
    </row>
    <row r="317" spans="1:8">
      <c r="A317" s="304">
        <v>315</v>
      </c>
      <c r="B317" s="305">
        <f>VLOOKUP(DATE(YEAR(Dat_01!B$2)-1,MONTH(Dat_01!B$2),1)+A317,'[4]grafico diario'!$A:$D,1,)</f>
        <v>43781</v>
      </c>
      <c r="C317" s="306">
        <f>VLOOKUP($B317,[4]IndEolico10!$D$2:$M$945,4)/1000</f>
        <v>224.6979</v>
      </c>
      <c r="D317" s="307">
        <f>VLOOKUP($B317,[4]IndEolico10!$D$2:$M$945,7)/1000</f>
        <v>158.29541810660658</v>
      </c>
      <c r="E317" s="306">
        <f t="shared" si="15"/>
        <v>158.29541810660658</v>
      </c>
      <c r="F317" s="209" t="str">
        <f t="shared" si="16"/>
        <v/>
      </c>
      <c r="G317" s="308" t="str">
        <f t="shared" si="17"/>
        <v/>
      </c>
      <c r="H317" s="309"/>
    </row>
    <row r="318" spans="1:8">
      <c r="A318" s="304">
        <v>316</v>
      </c>
      <c r="B318" s="305">
        <f>VLOOKUP(DATE(YEAR(Dat_01!B$2)-1,MONTH(Dat_01!B$2),1)+A318,'[4]grafico diario'!$A:$D,1,)</f>
        <v>43782</v>
      </c>
      <c r="C318" s="306">
        <f>VLOOKUP($B318,[4]IndEolico10!$D$2:$M$945,4)/1000</f>
        <v>248.30672999999999</v>
      </c>
      <c r="D318" s="307">
        <f>VLOOKUP($B318,[4]IndEolico10!$D$2:$M$945,7)/1000</f>
        <v>158.29541810660658</v>
      </c>
      <c r="E318" s="306">
        <f t="shared" si="15"/>
        <v>158.29541810660658</v>
      </c>
      <c r="F318" s="209" t="str">
        <f t="shared" si="16"/>
        <v/>
      </c>
      <c r="G318" s="308" t="str">
        <f t="shared" si="17"/>
        <v/>
      </c>
      <c r="H318" s="309"/>
    </row>
    <row r="319" spans="1:8">
      <c r="A319" s="304">
        <v>317</v>
      </c>
      <c r="B319" s="305">
        <f>VLOOKUP(DATE(YEAR(Dat_01!B$2)-1,MONTH(Dat_01!B$2),1)+A319,'[4]grafico diario'!$A:$D,1,)</f>
        <v>43783</v>
      </c>
      <c r="C319" s="306">
        <f>VLOOKUP($B319,[4]IndEolico10!$D$2:$M$945,4)/1000</f>
        <v>287.45455699999997</v>
      </c>
      <c r="D319" s="307">
        <f>VLOOKUP($B319,[4]IndEolico10!$D$2:$M$945,7)/1000</f>
        <v>158.29541810660658</v>
      </c>
      <c r="E319" s="306">
        <f t="shared" si="15"/>
        <v>158.29541810660658</v>
      </c>
      <c r="F319" s="209" t="str">
        <f t="shared" si="16"/>
        <v/>
      </c>
      <c r="G319" s="308" t="str">
        <f t="shared" si="17"/>
        <v/>
      </c>
      <c r="H319" s="309"/>
    </row>
    <row r="320" spans="1:8">
      <c r="A320" s="304">
        <v>318</v>
      </c>
      <c r="B320" s="305">
        <f>VLOOKUP(DATE(YEAR(Dat_01!B$2)-1,MONTH(Dat_01!B$2),1)+A320,'[4]grafico diario'!$A:$D,1,)</f>
        <v>43784</v>
      </c>
      <c r="C320" s="306">
        <f>VLOOKUP($B320,[4]IndEolico10!$D$2:$M$945,4)/1000</f>
        <v>217.40166199999999</v>
      </c>
      <c r="D320" s="307">
        <f>VLOOKUP($B320,[4]IndEolico10!$D$2:$M$945,7)/1000</f>
        <v>158.29541810660658</v>
      </c>
      <c r="E320" s="306">
        <f t="shared" si="15"/>
        <v>158.29541810660658</v>
      </c>
      <c r="F320" s="209" t="str">
        <f t="shared" si="16"/>
        <v>N</v>
      </c>
      <c r="G320" s="308" t="str">
        <f t="shared" si="17"/>
        <v/>
      </c>
      <c r="H320" s="309"/>
    </row>
    <row r="321" spans="1:8">
      <c r="A321" s="304">
        <v>319</v>
      </c>
      <c r="B321" s="305">
        <f>VLOOKUP(DATE(YEAR(Dat_01!B$2)-1,MONTH(Dat_01!B$2),1)+A321,'[4]grafico diario'!$A:$D,1,)</f>
        <v>43785</v>
      </c>
      <c r="C321" s="306">
        <f>VLOOKUP($B321,[4]IndEolico10!$D$2:$M$945,4)/1000</f>
        <v>153.564142</v>
      </c>
      <c r="D321" s="307">
        <f>VLOOKUP($B321,[4]IndEolico10!$D$2:$M$945,7)/1000</f>
        <v>158.29541810660658</v>
      </c>
      <c r="E321" s="306">
        <f t="shared" si="15"/>
        <v>153.564142</v>
      </c>
      <c r="F321" s="209" t="str">
        <f t="shared" si="16"/>
        <v/>
      </c>
      <c r="G321" s="308">
        <f t="shared" si="17"/>
        <v>158.29541810660658</v>
      </c>
      <c r="H321" s="309"/>
    </row>
    <row r="322" spans="1:8">
      <c r="A322" s="304">
        <v>320</v>
      </c>
      <c r="B322" s="305">
        <f>VLOOKUP(DATE(YEAR(Dat_01!B$2)-1,MONTH(Dat_01!B$2),1)+A322,'[4]grafico diario'!$A:$D,1,)</f>
        <v>43786</v>
      </c>
      <c r="C322" s="306">
        <f>VLOOKUP($B322,[4]IndEolico10!$D$2:$M$945,4)/1000</f>
        <v>214.228227</v>
      </c>
      <c r="D322" s="307">
        <f>VLOOKUP($B322,[4]IndEolico10!$D$2:$M$945,7)/1000</f>
        <v>158.29541810660658</v>
      </c>
      <c r="E322" s="306">
        <f t="shared" si="15"/>
        <v>158.29541810660658</v>
      </c>
      <c r="F322" s="209" t="str">
        <f t="shared" si="16"/>
        <v/>
      </c>
      <c r="G322" s="308" t="str">
        <f t="shared" si="17"/>
        <v/>
      </c>
      <c r="H322" s="309"/>
    </row>
    <row r="323" spans="1:8">
      <c r="A323" s="304">
        <v>321</v>
      </c>
      <c r="B323" s="305">
        <f>VLOOKUP(DATE(YEAR(Dat_01!B$2)-1,MONTH(Dat_01!B$2),1)+A323,'[4]grafico diario'!$A:$D,1,)</f>
        <v>43787</v>
      </c>
      <c r="C323" s="306">
        <f>VLOOKUP($B323,[4]IndEolico10!$D$2:$M$945,4)/1000</f>
        <v>177.13928200000001</v>
      </c>
      <c r="D323" s="307">
        <f>VLOOKUP($B323,[4]IndEolico10!$D$2:$M$945,7)/1000</f>
        <v>158.29541810660658</v>
      </c>
      <c r="E323" s="306">
        <f t="shared" ref="E323:E386" si="18">IF(C323&gt;D323,D323,C323)</f>
        <v>158.29541810660658</v>
      </c>
      <c r="F323" s="209" t="str">
        <f t="shared" ref="F323:F386" si="19">IF(DAY(B323)=15,IF(MONTH(B323)=1,"E",IF(MONTH(B323)=2,"F",IF(MONTH(B323)=3,"M",IF(MONTH(B323)=4,"A",IF(MONTH(B323)=5,"M",IF(MONTH(B323)=6,"J",IF(MONTH(B323)=7,"J",IF(MONTH(B323)=8,"A",IF(MONTH(B323)=9,"S",IF(MONTH(B323)=10,"O",IF(MONTH(B323)=11,"N",IF(MONTH(B323)=12,"D","")))))))))))),"")</f>
        <v/>
      </c>
      <c r="G323" s="308" t="str">
        <f t="shared" si="17"/>
        <v/>
      </c>
      <c r="H323" s="309"/>
    </row>
    <row r="324" spans="1:8">
      <c r="A324" s="304">
        <v>322</v>
      </c>
      <c r="B324" s="305">
        <f>VLOOKUP(DATE(YEAR(Dat_01!B$2)-1,MONTH(Dat_01!B$2),1)+A324,'[4]grafico diario'!$A:$D,1,)</f>
        <v>43788</v>
      </c>
      <c r="C324" s="306">
        <f>VLOOKUP($B324,[4]IndEolico10!$D$2:$M$945,4)/1000</f>
        <v>96.376013</v>
      </c>
      <c r="D324" s="307">
        <f>VLOOKUP($B324,[4]IndEolico10!$D$2:$M$945,7)/1000</f>
        <v>158.29541810660658</v>
      </c>
      <c r="E324" s="306">
        <f t="shared" si="18"/>
        <v>96.376013</v>
      </c>
      <c r="F324" s="209" t="str">
        <f t="shared" si="19"/>
        <v/>
      </c>
      <c r="G324" s="308" t="str">
        <f t="shared" si="17"/>
        <v/>
      </c>
      <c r="H324" s="309"/>
    </row>
    <row r="325" spans="1:8">
      <c r="A325" s="304">
        <v>323</v>
      </c>
      <c r="B325" s="305">
        <f>VLOOKUP(DATE(YEAR(Dat_01!B$2)-1,MONTH(Dat_01!B$2),1)+A325,'[4]grafico diario'!$A:$D,1,)</f>
        <v>43789</v>
      </c>
      <c r="C325" s="306">
        <f>VLOOKUP($B325,[4]IndEolico10!$D$2:$M$945,4)/1000</f>
        <v>104.857525</v>
      </c>
      <c r="D325" s="307">
        <f>VLOOKUP($B325,[4]IndEolico10!$D$2:$M$945,7)/1000</f>
        <v>158.29541810660658</v>
      </c>
      <c r="E325" s="306">
        <f t="shared" si="18"/>
        <v>104.857525</v>
      </c>
      <c r="F325" s="209" t="str">
        <f t="shared" si="19"/>
        <v/>
      </c>
      <c r="G325" s="308" t="str">
        <f t="shared" si="17"/>
        <v/>
      </c>
      <c r="H325" s="309"/>
    </row>
    <row r="326" spans="1:8">
      <c r="A326" s="304">
        <v>324</v>
      </c>
      <c r="B326" s="305">
        <f>VLOOKUP(DATE(YEAR(Dat_01!B$2)-1,MONTH(Dat_01!B$2),1)+A326,'[4]grafico diario'!$A:$D,1,)</f>
        <v>43790</v>
      </c>
      <c r="C326" s="306">
        <f>VLOOKUP($B326,[4]IndEolico10!$D$2:$M$945,4)/1000</f>
        <v>136.180894</v>
      </c>
      <c r="D326" s="307">
        <f>VLOOKUP($B326,[4]IndEolico10!$D$2:$M$945,7)/1000</f>
        <v>158.29541810660658</v>
      </c>
      <c r="E326" s="306">
        <f t="shared" si="18"/>
        <v>136.180894</v>
      </c>
      <c r="F326" s="209" t="str">
        <f t="shared" si="19"/>
        <v/>
      </c>
      <c r="G326" s="308" t="str">
        <f t="shared" si="17"/>
        <v/>
      </c>
      <c r="H326" s="309"/>
    </row>
    <row r="327" spans="1:8">
      <c r="A327" s="304">
        <v>325</v>
      </c>
      <c r="B327" s="305">
        <f>VLOOKUP(DATE(YEAR(Dat_01!B$2)-1,MONTH(Dat_01!B$2),1)+A327,'[4]grafico diario'!$A:$D,1,)</f>
        <v>43791</v>
      </c>
      <c r="C327" s="306">
        <f>VLOOKUP($B327,[4]IndEolico10!$D$2:$M$945,4)/1000</f>
        <v>310.57466199999999</v>
      </c>
      <c r="D327" s="307">
        <f>VLOOKUP($B327,[4]IndEolico10!$D$2:$M$945,7)/1000</f>
        <v>158.29541810660658</v>
      </c>
      <c r="E327" s="306">
        <f t="shared" si="18"/>
        <v>158.29541810660658</v>
      </c>
      <c r="F327" s="209" t="str">
        <f t="shared" si="19"/>
        <v/>
      </c>
      <c r="G327" s="308" t="str">
        <f t="shared" si="17"/>
        <v/>
      </c>
      <c r="H327" s="309"/>
    </row>
    <row r="328" spans="1:8">
      <c r="A328" s="304">
        <v>326</v>
      </c>
      <c r="B328" s="305">
        <f>VLOOKUP(DATE(YEAR(Dat_01!B$2)-1,MONTH(Dat_01!B$2),1)+A328,'[4]grafico diario'!$A:$D,1,)</f>
        <v>43792</v>
      </c>
      <c r="C328" s="306">
        <f>VLOOKUP($B328,[4]IndEolico10!$D$2:$M$945,4)/1000</f>
        <v>345.91748700000005</v>
      </c>
      <c r="D328" s="307">
        <f>VLOOKUP($B328,[4]IndEolico10!$D$2:$M$945,7)/1000</f>
        <v>158.29541810660658</v>
      </c>
      <c r="E328" s="306">
        <f t="shared" si="18"/>
        <v>158.29541810660658</v>
      </c>
      <c r="F328" s="209" t="str">
        <f t="shared" si="19"/>
        <v/>
      </c>
      <c r="G328" s="308" t="str">
        <f t="shared" si="17"/>
        <v/>
      </c>
      <c r="H328" s="309"/>
    </row>
    <row r="329" spans="1:8">
      <c r="A329" s="304">
        <v>327</v>
      </c>
      <c r="B329" s="305">
        <f>VLOOKUP(DATE(YEAR(Dat_01!B$2)-1,MONTH(Dat_01!B$2),1)+A329,'[4]grafico diario'!$A:$D,1,)</f>
        <v>43793</v>
      </c>
      <c r="C329" s="306">
        <f>VLOOKUP($B329,[4]IndEolico10!$D$2:$M$945,4)/1000</f>
        <v>257.73164199999997</v>
      </c>
      <c r="D329" s="307">
        <f>VLOOKUP($B329,[4]IndEolico10!$D$2:$M$945,7)/1000</f>
        <v>158.29541810660658</v>
      </c>
      <c r="E329" s="306">
        <f t="shared" si="18"/>
        <v>158.29541810660658</v>
      </c>
      <c r="F329" s="209" t="str">
        <f t="shared" si="19"/>
        <v/>
      </c>
      <c r="G329" s="308" t="str">
        <f t="shared" si="17"/>
        <v/>
      </c>
      <c r="H329" s="309"/>
    </row>
    <row r="330" spans="1:8">
      <c r="A330" s="304">
        <v>328</v>
      </c>
      <c r="B330" s="305">
        <f>VLOOKUP(DATE(YEAR(Dat_01!B$2)-1,MONTH(Dat_01!B$2),1)+A330,'[4]grafico diario'!$A:$D,1,)</f>
        <v>43794</v>
      </c>
      <c r="C330" s="306">
        <f>VLOOKUP($B330,[4]IndEolico10!$D$2:$M$945,4)/1000</f>
        <v>252.718772</v>
      </c>
      <c r="D330" s="307">
        <f>VLOOKUP($B330,[4]IndEolico10!$D$2:$M$945,7)/1000</f>
        <v>158.29541810660658</v>
      </c>
      <c r="E330" s="306">
        <f t="shared" si="18"/>
        <v>158.29541810660658</v>
      </c>
      <c r="F330" s="209" t="str">
        <f t="shared" si="19"/>
        <v/>
      </c>
      <c r="G330" s="308" t="str">
        <f t="shared" si="17"/>
        <v/>
      </c>
      <c r="H330" s="309"/>
    </row>
    <row r="331" spans="1:8">
      <c r="A331" s="304">
        <v>329</v>
      </c>
      <c r="B331" s="305">
        <f>VLOOKUP(DATE(YEAR(Dat_01!B$2)-1,MONTH(Dat_01!B$2),1)+A331,'[4]grafico diario'!$A:$D,1,)</f>
        <v>43795</v>
      </c>
      <c r="C331" s="306">
        <f>VLOOKUP($B331,[4]IndEolico10!$D$2:$M$945,4)/1000</f>
        <v>272.58427699999999</v>
      </c>
      <c r="D331" s="307">
        <f>VLOOKUP($B331,[4]IndEolico10!$D$2:$M$945,7)/1000</f>
        <v>158.29541810660658</v>
      </c>
      <c r="E331" s="306">
        <f t="shared" si="18"/>
        <v>158.29541810660658</v>
      </c>
      <c r="F331" s="209" t="str">
        <f t="shared" si="19"/>
        <v/>
      </c>
      <c r="G331" s="308" t="str">
        <f t="shared" si="17"/>
        <v/>
      </c>
      <c r="H331" s="309"/>
    </row>
    <row r="332" spans="1:8">
      <c r="A332" s="304">
        <v>330</v>
      </c>
      <c r="B332" s="305">
        <f>VLOOKUP(DATE(YEAR(Dat_01!B$2)-1,MONTH(Dat_01!B$2),1)+A332,'[4]grafico diario'!$A:$D,1,)</f>
        <v>43796</v>
      </c>
      <c r="C332" s="306">
        <f>VLOOKUP($B332,[4]IndEolico10!$D$2:$M$945,4)/1000</f>
        <v>317.59734800000001</v>
      </c>
      <c r="D332" s="307">
        <f>VLOOKUP($B332,[4]IndEolico10!$D$2:$M$945,7)/1000</f>
        <v>158.29541810660658</v>
      </c>
      <c r="E332" s="306">
        <f t="shared" si="18"/>
        <v>158.29541810660658</v>
      </c>
      <c r="F332" s="209" t="str">
        <f t="shared" si="19"/>
        <v/>
      </c>
      <c r="G332" s="308" t="str">
        <f t="shared" si="17"/>
        <v/>
      </c>
      <c r="H332" s="309"/>
    </row>
    <row r="333" spans="1:8">
      <c r="A333" s="304">
        <v>331</v>
      </c>
      <c r="B333" s="305">
        <f>VLOOKUP(DATE(YEAR(Dat_01!B$2)-1,MONTH(Dat_01!B$2),1)+A333,'[4]grafico diario'!$A:$D,1,)</f>
        <v>43797</v>
      </c>
      <c r="C333" s="306">
        <f>VLOOKUP($B333,[4]IndEolico10!$D$2:$M$945,4)/1000</f>
        <v>259.678763</v>
      </c>
      <c r="D333" s="307">
        <f>VLOOKUP($B333,[4]IndEolico10!$D$2:$M$945,7)/1000</f>
        <v>158.29541810660658</v>
      </c>
      <c r="E333" s="306">
        <f t="shared" si="18"/>
        <v>158.29541810660658</v>
      </c>
      <c r="F333" s="209" t="str">
        <f t="shared" si="19"/>
        <v/>
      </c>
      <c r="G333" s="308" t="str">
        <f t="shared" si="17"/>
        <v/>
      </c>
      <c r="H333" s="309"/>
    </row>
    <row r="334" spans="1:8">
      <c r="A334" s="304">
        <v>332</v>
      </c>
      <c r="B334" s="305">
        <f>VLOOKUP(DATE(YEAR(Dat_01!B$2)-1,MONTH(Dat_01!B$2),1)+A334,'[4]grafico diario'!$A:$D,1,)</f>
        <v>43798</v>
      </c>
      <c r="C334" s="306">
        <f>VLOOKUP($B334,[4]IndEolico10!$D$2:$M$945,4)/1000</f>
        <v>121.68200400000001</v>
      </c>
      <c r="D334" s="307">
        <f>VLOOKUP($B334,[4]IndEolico10!$D$2:$M$945,7)/1000</f>
        <v>158.29541810660658</v>
      </c>
      <c r="E334" s="306">
        <f t="shared" si="18"/>
        <v>121.68200400000001</v>
      </c>
      <c r="F334" s="209" t="str">
        <f t="shared" si="19"/>
        <v/>
      </c>
      <c r="G334" s="308" t="str">
        <f t="shared" si="17"/>
        <v/>
      </c>
      <c r="H334" s="309"/>
    </row>
    <row r="335" spans="1:8">
      <c r="A335" s="304">
        <v>333</v>
      </c>
      <c r="B335" s="305">
        <f>VLOOKUP(DATE(YEAR(Dat_01!B$2)-1,MONTH(Dat_01!B$2),1)+A335,'[4]grafico diario'!$A:$D,1,)</f>
        <v>43799</v>
      </c>
      <c r="C335" s="306">
        <f>VLOOKUP($B335,[4]IndEolico10!$D$2:$M$945,4)/1000</f>
        <v>199.667576</v>
      </c>
      <c r="D335" s="307">
        <f>VLOOKUP($B335,[4]IndEolico10!$D$2:$M$945,7)/1000</f>
        <v>158.29541810660658</v>
      </c>
      <c r="E335" s="306">
        <f t="shared" si="18"/>
        <v>158.29541810660658</v>
      </c>
      <c r="F335" s="209" t="str">
        <f t="shared" si="19"/>
        <v/>
      </c>
      <c r="G335" s="308" t="str">
        <f t="shared" si="17"/>
        <v/>
      </c>
      <c r="H335" s="309"/>
    </row>
    <row r="336" spans="1:8">
      <c r="A336" s="304">
        <v>334</v>
      </c>
      <c r="B336" s="305">
        <f>VLOOKUP(DATE(YEAR(Dat_01!B$2)-1,MONTH(Dat_01!B$2),1)+A336,'[4]grafico diario'!$A:$D,1,)</f>
        <v>43800</v>
      </c>
      <c r="C336" s="306">
        <f>VLOOKUP($B336,[4]IndEolico10!$D$2:$M$945,4)/1000</f>
        <v>121.40765300000001</v>
      </c>
      <c r="D336" s="307">
        <f>VLOOKUP($B336,[4]IndEolico10!$D$2:$M$945,7)/1000</f>
        <v>154.47906402151278</v>
      </c>
      <c r="E336" s="306">
        <f t="shared" si="18"/>
        <v>121.40765300000001</v>
      </c>
      <c r="F336" s="209" t="str">
        <f t="shared" si="19"/>
        <v/>
      </c>
      <c r="G336" s="308" t="str">
        <f t="shared" si="17"/>
        <v/>
      </c>
      <c r="H336" s="309"/>
    </row>
    <row r="337" spans="1:8">
      <c r="A337" s="304">
        <v>335</v>
      </c>
      <c r="B337" s="305">
        <f>VLOOKUP(DATE(YEAR(Dat_01!B$2)-1,MONTH(Dat_01!B$2),1)+A337,'[4]grafico diario'!$A:$D,1,)</f>
        <v>43801</v>
      </c>
      <c r="C337" s="306">
        <f>VLOOKUP($B337,[4]IndEolico10!$D$2:$M$945,4)/1000</f>
        <v>258.667485</v>
      </c>
      <c r="D337" s="307">
        <f>VLOOKUP($B337,[4]IndEolico10!$D$2:$M$945,7)/1000</f>
        <v>154.47906402151278</v>
      </c>
      <c r="E337" s="306">
        <f t="shared" si="18"/>
        <v>154.47906402151278</v>
      </c>
      <c r="F337" s="209" t="str">
        <f t="shared" si="19"/>
        <v/>
      </c>
      <c r="G337" s="308" t="str">
        <f t="shared" si="17"/>
        <v/>
      </c>
      <c r="H337" s="309"/>
    </row>
    <row r="338" spans="1:8">
      <c r="A338" s="304">
        <v>336</v>
      </c>
      <c r="B338" s="305">
        <f>VLOOKUP(DATE(YEAR(Dat_01!B$2)-1,MONTH(Dat_01!B$2),1)+A338,'[4]grafico diario'!$A:$D,1,)</f>
        <v>43802</v>
      </c>
      <c r="C338" s="306">
        <f>VLOOKUP($B338,[4]IndEolico10!$D$2:$M$945,4)/1000</f>
        <v>171.021649</v>
      </c>
      <c r="D338" s="307">
        <f>VLOOKUP($B338,[4]IndEolico10!$D$2:$M$945,7)/1000</f>
        <v>154.47906402151278</v>
      </c>
      <c r="E338" s="306">
        <f t="shared" si="18"/>
        <v>154.47906402151278</v>
      </c>
      <c r="F338" s="209" t="str">
        <f t="shared" si="19"/>
        <v/>
      </c>
      <c r="G338" s="308" t="str">
        <f t="shared" si="17"/>
        <v/>
      </c>
      <c r="H338" s="309"/>
    </row>
    <row r="339" spans="1:8">
      <c r="A339" s="304">
        <v>337</v>
      </c>
      <c r="B339" s="305">
        <f>VLOOKUP(DATE(YEAR(Dat_01!B$2)-1,MONTH(Dat_01!B$2),1)+A339,'[4]grafico diario'!$A:$D,1,)</f>
        <v>43803</v>
      </c>
      <c r="C339" s="306">
        <f>VLOOKUP($B339,[4]IndEolico10!$D$2:$M$945,4)/1000</f>
        <v>135.97533999999999</v>
      </c>
      <c r="D339" s="307">
        <f>VLOOKUP($B339,[4]IndEolico10!$D$2:$M$945,7)/1000</f>
        <v>154.47906402151278</v>
      </c>
      <c r="E339" s="306">
        <f t="shared" si="18"/>
        <v>135.97533999999999</v>
      </c>
      <c r="F339" s="209" t="str">
        <f t="shared" si="19"/>
        <v/>
      </c>
      <c r="G339" s="308" t="str">
        <f t="shared" si="17"/>
        <v/>
      </c>
      <c r="H339" s="309"/>
    </row>
    <row r="340" spans="1:8">
      <c r="A340" s="304">
        <v>338</v>
      </c>
      <c r="B340" s="305">
        <f>VLOOKUP(DATE(YEAR(Dat_01!B$2)-1,MONTH(Dat_01!B$2),1)+A340,'[4]grafico diario'!$A:$D,1,)</f>
        <v>43804</v>
      </c>
      <c r="C340" s="306">
        <f>VLOOKUP($B340,[4]IndEolico10!$D$2:$M$945,4)/1000</f>
        <v>170.417788</v>
      </c>
      <c r="D340" s="307">
        <f>VLOOKUP($B340,[4]IndEolico10!$D$2:$M$945,7)/1000</f>
        <v>154.47906402151278</v>
      </c>
      <c r="E340" s="306">
        <f t="shared" si="18"/>
        <v>154.47906402151278</v>
      </c>
      <c r="F340" s="209" t="str">
        <f t="shared" si="19"/>
        <v/>
      </c>
      <c r="G340" s="308" t="str">
        <f t="shared" si="17"/>
        <v/>
      </c>
      <c r="H340" s="309"/>
    </row>
    <row r="341" spans="1:8">
      <c r="A341" s="304">
        <v>339</v>
      </c>
      <c r="B341" s="305">
        <f>VLOOKUP(DATE(YEAR(Dat_01!B$2)-1,MONTH(Dat_01!B$2),1)+A341,'[4]grafico diario'!$A:$D,1,)</f>
        <v>43805</v>
      </c>
      <c r="C341" s="306">
        <f>VLOOKUP($B341,[4]IndEolico10!$D$2:$M$945,4)/1000</f>
        <v>48.835720000000002</v>
      </c>
      <c r="D341" s="307">
        <f>VLOOKUP($B341,[4]IndEolico10!$D$2:$M$945,7)/1000</f>
        <v>154.47906402151278</v>
      </c>
      <c r="E341" s="306">
        <f t="shared" si="18"/>
        <v>48.835720000000002</v>
      </c>
      <c r="F341" s="209" t="str">
        <f t="shared" si="19"/>
        <v/>
      </c>
      <c r="G341" s="308" t="str">
        <f t="shared" si="17"/>
        <v/>
      </c>
      <c r="H341" s="309"/>
    </row>
    <row r="342" spans="1:8">
      <c r="A342" s="304">
        <v>340</v>
      </c>
      <c r="B342" s="305">
        <f>VLOOKUP(DATE(YEAR(Dat_01!B$2)-1,MONTH(Dat_01!B$2),1)+A342,'[4]grafico diario'!$A:$D,1,)</f>
        <v>43806</v>
      </c>
      <c r="C342" s="306">
        <f>VLOOKUP($B342,[4]IndEolico10!$D$2:$M$945,4)/1000</f>
        <v>36.269493000000004</v>
      </c>
      <c r="D342" s="307">
        <f>VLOOKUP($B342,[4]IndEolico10!$D$2:$M$945,7)/1000</f>
        <v>154.47906402151278</v>
      </c>
      <c r="E342" s="306">
        <f t="shared" si="18"/>
        <v>36.269493000000004</v>
      </c>
      <c r="F342" s="209" t="str">
        <f t="shared" si="19"/>
        <v/>
      </c>
      <c r="G342" s="308" t="str">
        <f t="shared" si="17"/>
        <v/>
      </c>
      <c r="H342" s="309"/>
    </row>
    <row r="343" spans="1:8">
      <c r="A343" s="304">
        <v>341</v>
      </c>
      <c r="B343" s="305">
        <f>VLOOKUP(DATE(YEAR(Dat_01!B$2)-1,MONTH(Dat_01!B$2),1)+A343,'[4]grafico diario'!$A:$D,1,)</f>
        <v>43807</v>
      </c>
      <c r="C343" s="306">
        <f>VLOOKUP($B343,[4]IndEolico10!$D$2:$M$945,4)/1000</f>
        <v>120.54356900000001</v>
      </c>
      <c r="D343" s="307">
        <f>VLOOKUP($B343,[4]IndEolico10!$D$2:$M$945,7)/1000</f>
        <v>154.47906402151278</v>
      </c>
      <c r="E343" s="306">
        <f t="shared" si="18"/>
        <v>120.54356900000001</v>
      </c>
      <c r="F343" s="209" t="str">
        <f t="shared" si="19"/>
        <v/>
      </c>
      <c r="G343" s="308" t="str">
        <f t="shared" si="17"/>
        <v/>
      </c>
      <c r="H343" s="309"/>
    </row>
    <row r="344" spans="1:8">
      <c r="A344" s="304">
        <v>342</v>
      </c>
      <c r="B344" s="305">
        <f>VLOOKUP(DATE(YEAR(Dat_01!B$2)-1,MONTH(Dat_01!B$2),1)+A344,'[4]grafico diario'!$A:$D,1,)</f>
        <v>43808</v>
      </c>
      <c r="C344" s="306">
        <f>VLOOKUP($B344,[4]IndEolico10!$D$2:$M$945,4)/1000</f>
        <v>204.61987400000001</v>
      </c>
      <c r="D344" s="307">
        <f>VLOOKUP($B344,[4]IndEolico10!$D$2:$M$945,7)/1000</f>
        <v>154.47906402151278</v>
      </c>
      <c r="E344" s="306">
        <f t="shared" si="18"/>
        <v>154.47906402151278</v>
      </c>
      <c r="F344" s="209" t="str">
        <f t="shared" si="19"/>
        <v/>
      </c>
      <c r="G344" s="308" t="str">
        <f t="shared" si="17"/>
        <v/>
      </c>
      <c r="H344" s="309"/>
    </row>
    <row r="345" spans="1:8">
      <c r="A345" s="304">
        <v>343</v>
      </c>
      <c r="B345" s="305">
        <f>VLOOKUP(DATE(YEAR(Dat_01!B$2)-1,MONTH(Dat_01!B$2),1)+A345,'[4]grafico diario'!$A:$D,1,)</f>
        <v>43809</v>
      </c>
      <c r="C345" s="306">
        <f>VLOOKUP($B345,[4]IndEolico10!$D$2:$M$945,4)/1000</f>
        <v>158.38587100000001</v>
      </c>
      <c r="D345" s="307">
        <f>VLOOKUP($B345,[4]IndEolico10!$D$2:$M$945,7)/1000</f>
        <v>154.47906402151278</v>
      </c>
      <c r="E345" s="306">
        <f t="shared" si="18"/>
        <v>154.47906402151278</v>
      </c>
      <c r="F345" s="209" t="str">
        <f t="shared" si="19"/>
        <v/>
      </c>
      <c r="G345" s="308" t="str">
        <f t="shared" si="17"/>
        <v/>
      </c>
      <c r="H345" s="309"/>
    </row>
    <row r="346" spans="1:8">
      <c r="A346" s="304">
        <v>344</v>
      </c>
      <c r="B346" s="305">
        <f>VLOOKUP(DATE(YEAR(Dat_01!B$2)-1,MONTH(Dat_01!B$2),1)+A346,'[4]grafico diario'!$A:$D,1,)</f>
        <v>43810</v>
      </c>
      <c r="C346" s="306">
        <f>VLOOKUP($B346,[4]IndEolico10!$D$2:$M$945,4)/1000</f>
        <v>249.89770899999999</v>
      </c>
      <c r="D346" s="307">
        <f>VLOOKUP($B346,[4]IndEolico10!$D$2:$M$945,7)/1000</f>
        <v>154.47906402151278</v>
      </c>
      <c r="E346" s="306">
        <f t="shared" si="18"/>
        <v>154.47906402151278</v>
      </c>
      <c r="F346" s="209" t="str">
        <f t="shared" si="19"/>
        <v/>
      </c>
      <c r="G346" s="308" t="str">
        <f t="shared" si="17"/>
        <v/>
      </c>
      <c r="H346" s="309"/>
    </row>
    <row r="347" spans="1:8">
      <c r="A347" s="304">
        <v>345</v>
      </c>
      <c r="B347" s="305">
        <f>VLOOKUP(DATE(YEAR(Dat_01!B$2)-1,MONTH(Dat_01!B$2),1)+A347,'[4]grafico diario'!$A:$D,1,)</f>
        <v>43811</v>
      </c>
      <c r="C347" s="306">
        <f>VLOOKUP($B347,[4]IndEolico10!$D$2:$M$945,4)/1000</f>
        <v>374.39548199999996</v>
      </c>
      <c r="D347" s="307">
        <f>VLOOKUP($B347,[4]IndEolico10!$D$2:$M$945,7)/1000</f>
        <v>154.47906402151278</v>
      </c>
      <c r="E347" s="306">
        <f t="shared" si="18"/>
        <v>154.47906402151278</v>
      </c>
      <c r="F347" s="209" t="str">
        <f t="shared" si="19"/>
        <v/>
      </c>
      <c r="G347" s="308" t="str">
        <f t="shared" si="17"/>
        <v/>
      </c>
      <c r="H347" s="309"/>
    </row>
    <row r="348" spans="1:8">
      <c r="A348" s="304">
        <v>346</v>
      </c>
      <c r="B348" s="305">
        <f>VLOOKUP(DATE(YEAR(Dat_01!B$2)-1,MONTH(Dat_01!B$2),1)+A348,'[4]grafico diario'!$A:$D,1,)</f>
        <v>43812</v>
      </c>
      <c r="C348" s="306">
        <f>VLOOKUP($B348,[4]IndEolico10!$D$2:$M$945,4)/1000</f>
        <v>396.89754200000004</v>
      </c>
      <c r="D348" s="307">
        <f>VLOOKUP($B348,[4]IndEolico10!$D$2:$M$945,7)/1000</f>
        <v>154.47906402151278</v>
      </c>
      <c r="E348" s="306">
        <f t="shared" si="18"/>
        <v>154.47906402151278</v>
      </c>
      <c r="F348" s="209" t="str">
        <f t="shared" si="19"/>
        <v/>
      </c>
      <c r="G348" s="308" t="str">
        <f t="shared" si="17"/>
        <v/>
      </c>
      <c r="H348" s="309"/>
    </row>
    <row r="349" spans="1:8">
      <c r="A349" s="304">
        <v>347</v>
      </c>
      <c r="B349" s="305">
        <f>VLOOKUP(DATE(YEAR(Dat_01!B$2)-1,MONTH(Dat_01!B$2),1)+A349,'[4]grafico diario'!$A:$D,1,)</f>
        <v>43813</v>
      </c>
      <c r="C349" s="306">
        <f>VLOOKUP($B349,[4]IndEolico10!$D$2:$M$945,4)/1000</f>
        <v>305.39506499999999</v>
      </c>
      <c r="D349" s="307">
        <f>VLOOKUP($B349,[4]IndEolico10!$D$2:$M$945,7)/1000</f>
        <v>154.47906402151278</v>
      </c>
      <c r="E349" s="306">
        <f t="shared" si="18"/>
        <v>154.47906402151278</v>
      </c>
      <c r="F349" s="209" t="str">
        <f t="shared" si="19"/>
        <v/>
      </c>
      <c r="G349" s="308" t="str">
        <f t="shared" si="17"/>
        <v/>
      </c>
      <c r="H349" s="309"/>
    </row>
    <row r="350" spans="1:8">
      <c r="A350" s="304">
        <v>348</v>
      </c>
      <c r="B350" s="305">
        <f>VLOOKUP(DATE(YEAR(Dat_01!B$2)-1,MONTH(Dat_01!B$2),1)+A350,'[4]grafico diario'!$A:$D,1,)</f>
        <v>43814</v>
      </c>
      <c r="C350" s="306">
        <f>VLOOKUP($B350,[4]IndEolico10!$D$2:$M$945,4)/1000</f>
        <v>189.43809200000001</v>
      </c>
      <c r="D350" s="307">
        <f>VLOOKUP($B350,[4]IndEolico10!$D$2:$M$945,7)/1000</f>
        <v>154.47906402151278</v>
      </c>
      <c r="E350" s="306">
        <f t="shared" si="18"/>
        <v>154.47906402151278</v>
      </c>
      <c r="F350" s="209" t="str">
        <f t="shared" si="19"/>
        <v>D</v>
      </c>
      <c r="G350" s="308" t="str">
        <f t="shared" si="17"/>
        <v/>
      </c>
      <c r="H350" s="309"/>
    </row>
    <row r="351" spans="1:8">
      <c r="A351" s="304">
        <v>349</v>
      </c>
      <c r="B351" s="305">
        <f>VLOOKUP(DATE(YEAR(Dat_01!B$2)-1,MONTH(Dat_01!B$2),1)+A351,'[4]grafico diario'!$A:$D,1,)</f>
        <v>43815</v>
      </c>
      <c r="C351" s="306">
        <f>VLOOKUP($B351,[4]IndEolico10!$D$2:$M$945,4)/1000</f>
        <v>250.960724</v>
      </c>
      <c r="D351" s="307">
        <f>VLOOKUP($B351,[4]IndEolico10!$D$2:$M$945,7)/1000</f>
        <v>154.47906402151278</v>
      </c>
      <c r="E351" s="306">
        <f t="shared" si="18"/>
        <v>154.47906402151278</v>
      </c>
      <c r="F351" s="209" t="str">
        <f t="shared" si="19"/>
        <v/>
      </c>
      <c r="G351" s="308">
        <f t="shared" si="17"/>
        <v>154.47906402151278</v>
      </c>
      <c r="H351" s="309"/>
    </row>
    <row r="352" spans="1:8">
      <c r="A352" s="304">
        <v>350</v>
      </c>
      <c r="B352" s="305">
        <f>VLOOKUP(DATE(YEAR(Dat_01!B$2)-1,MONTH(Dat_01!B$2),1)+A352,'[4]grafico diario'!$A:$D,1,)</f>
        <v>43816</v>
      </c>
      <c r="C352" s="306">
        <f>VLOOKUP($B352,[4]IndEolico10!$D$2:$M$945,4)/1000</f>
        <v>112.16932700000001</v>
      </c>
      <c r="D352" s="307">
        <f>VLOOKUP($B352,[4]IndEolico10!$D$2:$M$945,7)/1000</f>
        <v>154.47906402151278</v>
      </c>
      <c r="E352" s="306">
        <f t="shared" si="18"/>
        <v>112.16932700000001</v>
      </c>
      <c r="F352" s="209" t="str">
        <f t="shared" si="19"/>
        <v/>
      </c>
      <c r="G352" s="308" t="str">
        <f t="shared" si="17"/>
        <v/>
      </c>
      <c r="H352" s="309"/>
    </row>
    <row r="353" spans="1:8">
      <c r="A353" s="304">
        <v>351</v>
      </c>
      <c r="B353" s="305">
        <f>VLOOKUP(DATE(YEAR(Dat_01!B$2)-1,MONTH(Dat_01!B$2),1)+A353,'[4]grafico diario'!$A:$D,1,)</f>
        <v>43817</v>
      </c>
      <c r="C353" s="306">
        <f>VLOOKUP($B353,[4]IndEolico10!$D$2:$M$945,4)/1000</f>
        <v>201.433224</v>
      </c>
      <c r="D353" s="307">
        <f>VLOOKUP($B353,[4]IndEolico10!$D$2:$M$945,7)/1000</f>
        <v>154.47906402151278</v>
      </c>
      <c r="E353" s="306">
        <f t="shared" si="18"/>
        <v>154.47906402151278</v>
      </c>
      <c r="F353" s="209" t="str">
        <f t="shared" si="19"/>
        <v/>
      </c>
      <c r="G353" s="308" t="str">
        <f t="shared" si="17"/>
        <v/>
      </c>
      <c r="H353" s="309"/>
    </row>
    <row r="354" spans="1:8">
      <c r="A354" s="304">
        <v>352</v>
      </c>
      <c r="B354" s="305">
        <f>VLOOKUP(DATE(YEAR(Dat_01!B$2)-1,MONTH(Dat_01!B$2),1)+A354,'[4]grafico diario'!$A:$D,1,)</f>
        <v>43818</v>
      </c>
      <c r="C354" s="306">
        <f>VLOOKUP($B354,[4]IndEolico10!$D$2:$M$945,4)/1000</f>
        <v>312.24128400000006</v>
      </c>
      <c r="D354" s="307">
        <f>VLOOKUP($B354,[4]IndEolico10!$D$2:$M$945,7)/1000</f>
        <v>154.47906402151278</v>
      </c>
      <c r="E354" s="306">
        <f t="shared" si="18"/>
        <v>154.47906402151278</v>
      </c>
      <c r="F354" s="209" t="str">
        <f t="shared" si="19"/>
        <v/>
      </c>
      <c r="G354" s="308" t="str">
        <f t="shared" si="17"/>
        <v/>
      </c>
      <c r="H354" s="309"/>
    </row>
    <row r="355" spans="1:8">
      <c r="A355" s="304">
        <v>353</v>
      </c>
      <c r="B355" s="305">
        <f>VLOOKUP(DATE(YEAR(Dat_01!B$2)-1,MONTH(Dat_01!B$2),1)+A355,'[4]grafico diario'!$A:$D,1,)</f>
        <v>43819</v>
      </c>
      <c r="C355" s="306">
        <f>VLOOKUP($B355,[4]IndEolico10!$D$2:$M$945,4)/1000</f>
        <v>307.53519399999999</v>
      </c>
      <c r="D355" s="307">
        <f>VLOOKUP($B355,[4]IndEolico10!$D$2:$M$945,7)/1000</f>
        <v>154.47906402151278</v>
      </c>
      <c r="E355" s="306">
        <f t="shared" si="18"/>
        <v>154.47906402151278</v>
      </c>
      <c r="F355" s="209" t="str">
        <f t="shared" si="19"/>
        <v/>
      </c>
      <c r="G355" s="308" t="str">
        <f t="shared" si="17"/>
        <v/>
      </c>
      <c r="H355" s="309"/>
    </row>
    <row r="356" spans="1:8">
      <c r="A356" s="304">
        <v>354</v>
      </c>
      <c r="B356" s="305">
        <f>VLOOKUP(DATE(YEAR(Dat_01!B$2)-1,MONTH(Dat_01!B$2),1)+A356,'[4]grafico diario'!$A:$D,1,)</f>
        <v>43820</v>
      </c>
      <c r="C356" s="306">
        <f>VLOOKUP($B356,[4]IndEolico10!$D$2:$M$945,4)/1000</f>
        <v>236.26341699999998</v>
      </c>
      <c r="D356" s="307">
        <f>VLOOKUP($B356,[4]IndEolico10!$D$2:$M$945,7)/1000</f>
        <v>154.47906402151278</v>
      </c>
      <c r="E356" s="306">
        <f t="shared" si="18"/>
        <v>154.47906402151278</v>
      </c>
      <c r="F356" s="209" t="str">
        <f t="shared" si="19"/>
        <v/>
      </c>
      <c r="G356" s="308" t="str">
        <f t="shared" si="17"/>
        <v/>
      </c>
      <c r="H356" s="309"/>
    </row>
    <row r="357" spans="1:8">
      <c r="A357" s="304">
        <v>355</v>
      </c>
      <c r="B357" s="305">
        <f>VLOOKUP(DATE(YEAR(Dat_01!B$2)-1,MONTH(Dat_01!B$2),1)+A357,'[4]grafico diario'!$A:$D,1,)</f>
        <v>43821</v>
      </c>
      <c r="C357" s="306">
        <f>VLOOKUP($B357,[4]IndEolico10!$D$2:$M$945,4)/1000</f>
        <v>236.16175900000002</v>
      </c>
      <c r="D357" s="307">
        <f>VLOOKUP($B357,[4]IndEolico10!$D$2:$M$945,7)/1000</f>
        <v>154.47906402151278</v>
      </c>
      <c r="E357" s="306">
        <f t="shared" si="18"/>
        <v>154.47906402151278</v>
      </c>
      <c r="F357" s="209" t="str">
        <f t="shared" si="19"/>
        <v/>
      </c>
      <c r="G357" s="308" t="str">
        <f t="shared" si="17"/>
        <v/>
      </c>
      <c r="H357" s="309"/>
    </row>
    <row r="358" spans="1:8">
      <c r="A358" s="304">
        <v>356</v>
      </c>
      <c r="B358" s="305">
        <f>VLOOKUP(DATE(YEAR(Dat_01!B$2)-1,MONTH(Dat_01!B$2),1)+A358,'[4]grafico diario'!$A:$D,1,)</f>
        <v>43822</v>
      </c>
      <c r="C358" s="306">
        <f>VLOOKUP($B358,[4]IndEolico10!$D$2:$M$945,4)/1000</f>
        <v>209.96894199999997</v>
      </c>
      <c r="D358" s="307">
        <f>VLOOKUP($B358,[4]IndEolico10!$D$2:$M$945,7)/1000</f>
        <v>154.47906402151278</v>
      </c>
      <c r="E358" s="306">
        <f t="shared" si="18"/>
        <v>154.47906402151278</v>
      </c>
      <c r="F358" s="209" t="str">
        <f t="shared" si="19"/>
        <v/>
      </c>
      <c r="G358" s="308" t="str">
        <f t="shared" si="17"/>
        <v/>
      </c>
      <c r="H358" s="309"/>
    </row>
    <row r="359" spans="1:8">
      <c r="A359" s="304">
        <v>357</v>
      </c>
      <c r="B359" s="305">
        <f>VLOOKUP(DATE(YEAR(Dat_01!B$2)-1,MONTH(Dat_01!B$2),1)+A359,'[4]grafico diario'!$A:$D,1,)</f>
        <v>43823</v>
      </c>
      <c r="C359" s="306">
        <f>VLOOKUP($B359,[4]IndEolico10!$D$2:$M$945,4)/1000</f>
        <v>119.250525</v>
      </c>
      <c r="D359" s="307">
        <f>VLOOKUP($B359,[4]IndEolico10!$D$2:$M$945,7)/1000</f>
        <v>154.47906402151278</v>
      </c>
      <c r="E359" s="306">
        <f t="shared" si="18"/>
        <v>119.250525</v>
      </c>
      <c r="F359" s="209" t="str">
        <f t="shared" si="19"/>
        <v/>
      </c>
      <c r="G359" s="308" t="str">
        <f t="shared" si="17"/>
        <v/>
      </c>
      <c r="H359" s="309"/>
    </row>
    <row r="360" spans="1:8">
      <c r="A360" s="304">
        <v>358</v>
      </c>
      <c r="B360" s="305">
        <f>VLOOKUP(DATE(YEAR(Dat_01!B$2)-1,MONTH(Dat_01!B$2),1)+A360,'[4]grafico diario'!$A:$D,1,)</f>
        <v>43824</v>
      </c>
      <c r="C360" s="306">
        <f>VLOOKUP($B360,[4]IndEolico10!$D$2:$M$945,4)/1000</f>
        <v>87.960003999999998</v>
      </c>
      <c r="D360" s="307">
        <f>VLOOKUP($B360,[4]IndEolico10!$D$2:$M$945,7)/1000</f>
        <v>154.47906402151278</v>
      </c>
      <c r="E360" s="306">
        <f t="shared" si="18"/>
        <v>87.960003999999998</v>
      </c>
      <c r="F360" s="209" t="str">
        <f t="shared" si="19"/>
        <v/>
      </c>
      <c r="G360" s="308" t="str">
        <f t="shared" si="17"/>
        <v/>
      </c>
      <c r="H360" s="309"/>
    </row>
    <row r="361" spans="1:8">
      <c r="A361" s="304">
        <v>359</v>
      </c>
      <c r="B361" s="305">
        <f>VLOOKUP(DATE(YEAR(Dat_01!B$2)-1,MONTH(Dat_01!B$2),1)+A361,'[4]grafico diario'!$A:$D,1,)</f>
        <v>43825</v>
      </c>
      <c r="C361" s="306">
        <f>VLOOKUP($B361,[4]IndEolico10!$D$2:$M$945,4)/1000</f>
        <v>112.09146700000001</v>
      </c>
      <c r="D361" s="307">
        <f>VLOOKUP($B361,[4]IndEolico10!$D$2:$M$945,7)/1000</f>
        <v>154.47906402151278</v>
      </c>
      <c r="E361" s="306">
        <f t="shared" si="18"/>
        <v>112.09146700000001</v>
      </c>
      <c r="F361" s="209" t="str">
        <f t="shared" si="19"/>
        <v/>
      </c>
      <c r="G361" s="308" t="str">
        <f t="shared" si="17"/>
        <v/>
      </c>
      <c r="H361" s="309"/>
    </row>
    <row r="362" spans="1:8">
      <c r="A362" s="304">
        <v>360</v>
      </c>
      <c r="B362" s="305">
        <f>VLOOKUP(DATE(YEAR(Dat_01!B$2)-1,MONTH(Dat_01!B$2),1)+A362,'[4]grafico diario'!$A:$D,1,)</f>
        <v>43826</v>
      </c>
      <c r="C362" s="306">
        <f>VLOOKUP($B362,[4]IndEolico10!$D$2:$M$945,4)/1000</f>
        <v>68.791200000000003</v>
      </c>
      <c r="D362" s="307">
        <f>VLOOKUP($B362,[4]IndEolico10!$D$2:$M$945,7)/1000</f>
        <v>154.47906402151278</v>
      </c>
      <c r="E362" s="306">
        <f t="shared" si="18"/>
        <v>68.791200000000003</v>
      </c>
      <c r="F362" s="209" t="str">
        <f t="shared" si="19"/>
        <v/>
      </c>
      <c r="G362" s="308" t="str">
        <f t="shared" si="17"/>
        <v/>
      </c>
      <c r="H362" s="309"/>
    </row>
    <row r="363" spans="1:8">
      <c r="A363" s="304">
        <v>361</v>
      </c>
      <c r="B363" s="305">
        <f>VLOOKUP(DATE(YEAR(Dat_01!B$2)-1,MONTH(Dat_01!B$2),1)+A363,'[4]grafico diario'!$A:$D,1,)</f>
        <v>43827</v>
      </c>
      <c r="C363" s="306">
        <f>VLOOKUP($B363,[4]IndEolico10!$D$2:$M$945,4)/1000</f>
        <v>58.381529</v>
      </c>
      <c r="D363" s="307">
        <f>VLOOKUP($B363,[4]IndEolico10!$D$2:$M$945,7)/1000</f>
        <v>154.47906402151278</v>
      </c>
      <c r="E363" s="306">
        <f t="shared" si="18"/>
        <v>58.381529</v>
      </c>
      <c r="F363" s="209" t="str">
        <f t="shared" si="19"/>
        <v/>
      </c>
      <c r="G363" s="308" t="str">
        <f t="shared" si="17"/>
        <v/>
      </c>
      <c r="H363" s="309"/>
    </row>
    <row r="364" spans="1:8">
      <c r="A364" s="304">
        <v>362</v>
      </c>
      <c r="B364" s="305">
        <f>VLOOKUP(DATE(YEAR(Dat_01!B$2)-1,MONTH(Dat_01!B$2),1)+A364,'[4]grafico diario'!$A:$D,1,)</f>
        <v>43828</v>
      </c>
      <c r="C364" s="306">
        <f>VLOOKUP($B364,[4]IndEolico10!$D$2:$M$945,4)/1000</f>
        <v>51.105222999999995</v>
      </c>
      <c r="D364" s="307">
        <f>VLOOKUP($B364,[4]IndEolico10!$D$2:$M$945,7)/1000</f>
        <v>154.47906402151278</v>
      </c>
      <c r="E364" s="306">
        <f t="shared" si="18"/>
        <v>51.105222999999995</v>
      </c>
      <c r="F364" s="209" t="str">
        <f t="shared" si="19"/>
        <v/>
      </c>
      <c r="G364" s="308" t="str">
        <f t="shared" si="17"/>
        <v/>
      </c>
      <c r="H364" s="309"/>
    </row>
    <row r="365" spans="1:8">
      <c r="A365" s="304">
        <v>363</v>
      </c>
      <c r="B365" s="305">
        <f>VLOOKUP(DATE(YEAR(Dat_01!B$2)-1,MONTH(Dat_01!B$2),1)+A365,'[4]grafico diario'!$A:$D,1,)</f>
        <v>43829</v>
      </c>
      <c r="C365" s="306">
        <f>VLOOKUP($B365,[4]IndEolico10!$D$2:$M$945,4)/1000</f>
        <v>48.096262000000003</v>
      </c>
      <c r="D365" s="307">
        <f>VLOOKUP($B365,[4]IndEolico10!$D$2:$M$945,7)/1000</f>
        <v>154.47906402151278</v>
      </c>
      <c r="E365" s="306">
        <f t="shared" si="18"/>
        <v>48.096262000000003</v>
      </c>
      <c r="F365" s="209" t="str">
        <f t="shared" si="19"/>
        <v/>
      </c>
      <c r="G365" s="308" t="str">
        <f t="shared" si="17"/>
        <v/>
      </c>
      <c r="H365" s="309"/>
    </row>
    <row r="366" spans="1:8">
      <c r="A366" s="304">
        <v>364</v>
      </c>
      <c r="B366" s="305">
        <f>VLOOKUP(DATE(YEAR(Dat_01!B$2)-1,MONTH(Dat_01!B$2),1)+A366,'[4]grafico diario'!$A:$D,1,)</f>
        <v>43830</v>
      </c>
      <c r="C366" s="306">
        <f>VLOOKUP($B366,[4]IndEolico10!$D$2:$M$945,4)/1000</f>
        <v>41.014071000000001</v>
      </c>
      <c r="D366" s="307">
        <f>VLOOKUP($B366,[4]IndEolico10!$D$2:$M$945,7)/1000</f>
        <v>154.47906402151278</v>
      </c>
      <c r="E366" s="306">
        <f t="shared" si="18"/>
        <v>41.014071000000001</v>
      </c>
      <c r="F366" s="209" t="str">
        <f t="shared" si="19"/>
        <v/>
      </c>
      <c r="G366" s="308" t="str">
        <f t="shared" si="17"/>
        <v/>
      </c>
      <c r="H366" s="309"/>
    </row>
    <row r="367" spans="1:8">
      <c r="A367" s="304">
        <v>365</v>
      </c>
      <c r="B367" s="305" t="e">
        <f>VLOOKUP(DATE(YEAR(Dat_01!B$2)-1,MONTH(Dat_01!B$2),1)+A367,'[4]grafico diario'!$A:$D,1,)</f>
        <v>#N/A</v>
      </c>
      <c r="C367" s="306" t="e">
        <f>VLOOKUP($B367,[4]IndEolico10!$D$2:$M$945,4)/1000</f>
        <v>#N/A</v>
      </c>
      <c r="D367" s="307" t="e">
        <f>VLOOKUP($B367,[4]IndEolico10!$D$2:$M$945,7)/1000</f>
        <v>#N/A</v>
      </c>
      <c r="E367" s="306" t="e">
        <f t="shared" si="18"/>
        <v>#N/A</v>
      </c>
      <c r="F367" s="209" t="e">
        <f t="shared" si="19"/>
        <v>#N/A</v>
      </c>
      <c r="G367" s="308" t="e">
        <f t="shared" si="17"/>
        <v>#N/A</v>
      </c>
      <c r="H367" s="309"/>
    </row>
    <row r="368" spans="1:8">
      <c r="A368" s="304">
        <v>366</v>
      </c>
      <c r="B368" s="305" t="e">
        <f>VLOOKUP(DATE(YEAR(Dat_01!B$2)-1,MONTH(Dat_01!B$2),1)+A368,'[4]grafico diario'!$A:$D,1,)</f>
        <v>#N/A</v>
      </c>
      <c r="C368" s="306" t="e">
        <f>VLOOKUP($B368,[4]IndEolico10!$D$2:$M$945,4)/1000</f>
        <v>#N/A</v>
      </c>
      <c r="D368" s="307" t="e">
        <f>VLOOKUP($B368,[4]IndEolico10!$D$2:$M$945,7)/1000</f>
        <v>#N/A</v>
      </c>
      <c r="E368" s="306" t="e">
        <f t="shared" si="18"/>
        <v>#N/A</v>
      </c>
      <c r="F368" s="209" t="e">
        <f t="shared" si="19"/>
        <v>#N/A</v>
      </c>
      <c r="G368" s="308" t="e">
        <f t="shared" si="17"/>
        <v>#N/A</v>
      </c>
      <c r="H368" s="309"/>
    </row>
    <row r="369" spans="1:8">
      <c r="A369" s="304">
        <v>367</v>
      </c>
      <c r="B369" s="305" t="e">
        <f>VLOOKUP(DATE(YEAR(Dat_01!B$2)-1,MONTH(Dat_01!B$2),1)+A369,'[4]grafico diario'!$A:$D,1,)</f>
        <v>#N/A</v>
      </c>
      <c r="C369" s="306" t="e">
        <f>VLOOKUP($B369,[4]IndEolico10!$D$2:$M$945,4)/1000</f>
        <v>#N/A</v>
      </c>
      <c r="D369" s="307" t="e">
        <f>VLOOKUP($B369,[4]IndEolico10!$D$2:$M$945,7)/1000</f>
        <v>#N/A</v>
      </c>
      <c r="E369" s="306" t="e">
        <f t="shared" si="18"/>
        <v>#N/A</v>
      </c>
      <c r="F369" s="209" t="e">
        <f t="shared" si="19"/>
        <v>#N/A</v>
      </c>
      <c r="G369" s="308" t="e">
        <f t="shared" ref="G369:G428" si="20">IF(DAY($B369)=16,D369,"")</f>
        <v>#N/A</v>
      </c>
      <c r="H369" s="309"/>
    </row>
    <row r="370" spans="1:8">
      <c r="A370" s="304">
        <v>368</v>
      </c>
      <c r="B370" s="305" t="e">
        <f>VLOOKUP(DATE(YEAR(Dat_01!B$2)-1,MONTH(Dat_01!B$2),1)+A370,'[4]grafico diario'!$A:$D,1,)</f>
        <v>#N/A</v>
      </c>
      <c r="C370" s="306" t="e">
        <f>VLOOKUP($B370,[4]IndEolico10!$D$2:$M$945,4)/1000</f>
        <v>#N/A</v>
      </c>
      <c r="D370" s="307" t="e">
        <f>VLOOKUP($B370,[4]IndEolico10!$D$2:$M$945,7)/1000</f>
        <v>#N/A</v>
      </c>
      <c r="E370" s="306" t="e">
        <f t="shared" si="18"/>
        <v>#N/A</v>
      </c>
      <c r="F370" s="209" t="e">
        <f t="shared" si="19"/>
        <v>#N/A</v>
      </c>
      <c r="G370" s="308" t="e">
        <f t="shared" si="20"/>
        <v>#N/A</v>
      </c>
      <c r="H370" s="309"/>
    </row>
    <row r="371" spans="1:8">
      <c r="A371" s="304">
        <v>369</v>
      </c>
      <c r="B371" s="305" t="e">
        <f>VLOOKUP(DATE(YEAR(Dat_01!B$2)-1,MONTH(Dat_01!B$2),1)+A371,'[4]grafico diario'!$A:$D,1,)</f>
        <v>#N/A</v>
      </c>
      <c r="C371" s="306" t="e">
        <f>VLOOKUP($B371,[4]IndEolico10!$D$2:$M$945,4)/1000</f>
        <v>#N/A</v>
      </c>
      <c r="D371" s="307" t="e">
        <f>VLOOKUP($B371,[4]IndEolico10!$D$2:$M$945,7)/1000</f>
        <v>#N/A</v>
      </c>
      <c r="E371" s="306" t="e">
        <f t="shared" si="18"/>
        <v>#N/A</v>
      </c>
      <c r="F371" s="209" t="e">
        <f t="shared" si="19"/>
        <v>#N/A</v>
      </c>
      <c r="G371" s="308" t="e">
        <f t="shared" si="20"/>
        <v>#N/A</v>
      </c>
      <c r="H371" s="309"/>
    </row>
    <row r="372" spans="1:8">
      <c r="A372" s="304">
        <v>370</v>
      </c>
      <c r="B372" s="305" t="e">
        <f>VLOOKUP(DATE(YEAR(Dat_01!B$2)-1,MONTH(Dat_01!B$2),1)+A372,'[4]grafico diario'!$A:$D,1,)</f>
        <v>#N/A</v>
      </c>
      <c r="C372" s="306" t="e">
        <f>VLOOKUP($B372,[4]IndEolico10!$D$2:$M$945,4)/1000</f>
        <v>#N/A</v>
      </c>
      <c r="D372" s="307" t="e">
        <f>VLOOKUP($B372,[4]IndEolico10!$D$2:$M$945,7)/1000</f>
        <v>#N/A</v>
      </c>
      <c r="E372" s="306" t="e">
        <f t="shared" si="18"/>
        <v>#N/A</v>
      </c>
      <c r="F372" s="209" t="e">
        <f t="shared" si="19"/>
        <v>#N/A</v>
      </c>
      <c r="G372" s="308" t="e">
        <f t="shared" si="20"/>
        <v>#N/A</v>
      </c>
      <c r="H372" s="309"/>
    </row>
    <row r="373" spans="1:8">
      <c r="A373" s="304">
        <v>371</v>
      </c>
      <c r="B373" s="305" t="e">
        <f>VLOOKUP(DATE(YEAR(Dat_01!B$2)-1,MONTH(Dat_01!B$2),1)+A373,'[4]grafico diario'!$A:$D,1,)</f>
        <v>#N/A</v>
      </c>
      <c r="C373" s="306" t="e">
        <f>VLOOKUP($B373,[4]IndEolico10!$D$2:$M$945,4)/1000</f>
        <v>#N/A</v>
      </c>
      <c r="D373" s="307" t="e">
        <f>VLOOKUP($B373,[4]IndEolico10!$D$2:$M$945,7)/1000</f>
        <v>#N/A</v>
      </c>
      <c r="E373" s="306" t="e">
        <f t="shared" si="18"/>
        <v>#N/A</v>
      </c>
      <c r="F373" s="209" t="e">
        <f t="shared" si="19"/>
        <v>#N/A</v>
      </c>
      <c r="G373" s="308" t="e">
        <f t="shared" si="20"/>
        <v>#N/A</v>
      </c>
      <c r="H373" s="309"/>
    </row>
    <row r="374" spans="1:8">
      <c r="A374" s="304">
        <v>372</v>
      </c>
      <c r="B374" s="305" t="e">
        <f>VLOOKUP(DATE(YEAR(Dat_01!B$2)-1,MONTH(Dat_01!B$2),1)+A374,'[4]grafico diario'!$A:$D,1,)</f>
        <v>#N/A</v>
      </c>
      <c r="C374" s="306" t="e">
        <f>VLOOKUP($B374,[4]IndEolico10!$D$2:$M$945,4)/1000</f>
        <v>#N/A</v>
      </c>
      <c r="D374" s="307" t="e">
        <f>VLOOKUP($B374,[4]IndEolico10!$D$2:$M$945,7)/1000</f>
        <v>#N/A</v>
      </c>
      <c r="E374" s="306" t="e">
        <f t="shared" si="18"/>
        <v>#N/A</v>
      </c>
      <c r="F374" s="209" t="e">
        <f t="shared" si="19"/>
        <v>#N/A</v>
      </c>
      <c r="G374" s="308" t="e">
        <f t="shared" si="20"/>
        <v>#N/A</v>
      </c>
      <c r="H374" s="309"/>
    </row>
    <row r="375" spans="1:8">
      <c r="A375" s="304">
        <v>373</v>
      </c>
      <c r="B375" s="305" t="e">
        <f>VLOOKUP(DATE(YEAR(Dat_01!B$2)-1,MONTH(Dat_01!B$2),1)+A375,'[4]grafico diario'!$A:$D,1,)</f>
        <v>#N/A</v>
      </c>
      <c r="C375" s="306" t="e">
        <f>VLOOKUP($B375,[4]IndEolico10!$D$2:$M$945,4)/1000</f>
        <v>#N/A</v>
      </c>
      <c r="D375" s="307" t="e">
        <f>VLOOKUP($B375,[4]IndEolico10!$D$2:$M$945,7)/1000</f>
        <v>#N/A</v>
      </c>
      <c r="E375" s="306" t="e">
        <f t="shared" si="18"/>
        <v>#N/A</v>
      </c>
      <c r="F375" s="209" t="e">
        <f t="shared" si="19"/>
        <v>#N/A</v>
      </c>
      <c r="G375" s="308" t="e">
        <f t="shared" si="20"/>
        <v>#N/A</v>
      </c>
      <c r="H375" s="309"/>
    </row>
    <row r="376" spans="1:8">
      <c r="A376" s="304">
        <v>374</v>
      </c>
      <c r="B376" s="305" t="e">
        <f>VLOOKUP(DATE(YEAR(Dat_01!B$2)-1,MONTH(Dat_01!B$2),1)+A376,'[4]grafico diario'!$A:$D,1,)</f>
        <v>#N/A</v>
      </c>
      <c r="C376" s="306" t="e">
        <f>VLOOKUP($B376,[4]IndEolico10!$D$2:$M$945,4)/1000</f>
        <v>#N/A</v>
      </c>
      <c r="D376" s="307" t="e">
        <f>VLOOKUP($B376,[4]IndEolico10!$D$2:$M$945,7)/1000</f>
        <v>#N/A</v>
      </c>
      <c r="E376" s="306" t="e">
        <f t="shared" si="18"/>
        <v>#N/A</v>
      </c>
      <c r="F376" s="209" t="e">
        <f t="shared" si="19"/>
        <v>#N/A</v>
      </c>
      <c r="G376" s="308" t="e">
        <f t="shared" si="20"/>
        <v>#N/A</v>
      </c>
      <c r="H376" s="309"/>
    </row>
    <row r="377" spans="1:8">
      <c r="A377" s="304">
        <v>375</v>
      </c>
      <c r="B377" s="305" t="e">
        <f>VLOOKUP(DATE(YEAR(Dat_01!B$2)-1,MONTH(Dat_01!B$2),1)+A377,'[4]grafico diario'!$A:$D,1,)</f>
        <v>#N/A</v>
      </c>
      <c r="C377" s="306" t="e">
        <f>VLOOKUP($B377,[4]IndEolico10!$D$2:$M$945,4)/1000</f>
        <v>#N/A</v>
      </c>
      <c r="D377" s="307" t="e">
        <f>VLOOKUP($B377,[4]IndEolico10!$D$2:$M$945,7)/1000</f>
        <v>#N/A</v>
      </c>
      <c r="E377" s="306" t="e">
        <f t="shared" si="18"/>
        <v>#N/A</v>
      </c>
      <c r="F377" s="209" t="e">
        <f t="shared" si="19"/>
        <v>#N/A</v>
      </c>
      <c r="G377" s="308" t="e">
        <f t="shared" si="20"/>
        <v>#N/A</v>
      </c>
      <c r="H377" s="309"/>
    </row>
    <row r="378" spans="1:8">
      <c r="A378" s="304">
        <v>376</v>
      </c>
      <c r="B378" s="305" t="e">
        <f>VLOOKUP(DATE(YEAR(Dat_01!B$2)-1,MONTH(Dat_01!B$2),1)+A378,'[4]grafico diario'!$A:$D,1,)</f>
        <v>#N/A</v>
      </c>
      <c r="C378" s="306" t="e">
        <f>VLOOKUP($B378,[4]IndEolico10!$D$2:$M$945,4)/1000</f>
        <v>#N/A</v>
      </c>
      <c r="D378" s="307" t="e">
        <f>VLOOKUP($B378,[4]IndEolico10!$D$2:$M$945,7)/1000</f>
        <v>#N/A</v>
      </c>
      <c r="E378" s="306" t="e">
        <f t="shared" si="18"/>
        <v>#N/A</v>
      </c>
      <c r="F378" s="209" t="e">
        <f t="shared" si="19"/>
        <v>#N/A</v>
      </c>
      <c r="G378" s="308" t="e">
        <f t="shared" si="20"/>
        <v>#N/A</v>
      </c>
      <c r="H378" s="309"/>
    </row>
    <row r="379" spans="1:8">
      <c r="A379" s="304">
        <v>377</v>
      </c>
      <c r="B379" s="305" t="e">
        <f>VLOOKUP(DATE(YEAR(Dat_01!B$2)-1,MONTH(Dat_01!B$2),1)+A379,'[4]grafico diario'!$A:$D,1,)</f>
        <v>#N/A</v>
      </c>
      <c r="C379" s="306" t="e">
        <f>VLOOKUP($B379,[4]IndEolico10!$D$2:$M$945,4)/1000</f>
        <v>#N/A</v>
      </c>
      <c r="D379" s="307" t="e">
        <f>VLOOKUP($B379,[4]IndEolico10!$D$2:$M$945,7)/1000</f>
        <v>#N/A</v>
      </c>
      <c r="E379" s="306" t="e">
        <f t="shared" si="18"/>
        <v>#N/A</v>
      </c>
      <c r="F379" s="209" t="e">
        <f t="shared" si="19"/>
        <v>#N/A</v>
      </c>
      <c r="G379" s="308" t="e">
        <f t="shared" si="20"/>
        <v>#N/A</v>
      </c>
      <c r="H379" s="309"/>
    </row>
    <row r="380" spans="1:8">
      <c r="A380" s="304">
        <v>378</v>
      </c>
      <c r="B380" s="305" t="e">
        <f>VLOOKUP(DATE(YEAR(Dat_01!B$2)-1,MONTH(Dat_01!B$2),1)+A380,'[4]grafico diario'!$A:$D,1,)</f>
        <v>#N/A</v>
      </c>
      <c r="C380" s="306" t="e">
        <f>VLOOKUP($B380,[4]IndEolico10!$D$2:$M$945,4)/1000</f>
        <v>#N/A</v>
      </c>
      <c r="D380" s="307" t="e">
        <f>VLOOKUP($B380,[4]IndEolico10!$D$2:$M$945,7)/1000</f>
        <v>#N/A</v>
      </c>
      <c r="E380" s="306" t="e">
        <f t="shared" si="18"/>
        <v>#N/A</v>
      </c>
      <c r="F380" s="209" t="e">
        <f t="shared" si="19"/>
        <v>#N/A</v>
      </c>
      <c r="G380" s="308" t="e">
        <f t="shared" si="20"/>
        <v>#N/A</v>
      </c>
      <c r="H380" s="309"/>
    </row>
    <row r="381" spans="1:8">
      <c r="A381" s="304">
        <v>379</v>
      </c>
      <c r="B381" s="305" t="e">
        <f>VLOOKUP(DATE(YEAR(Dat_01!B$2)-1,MONTH(Dat_01!B$2),1)+A381,'[4]grafico diario'!$A:$D,1,)</f>
        <v>#N/A</v>
      </c>
      <c r="C381" s="306" t="e">
        <f>VLOOKUP($B381,[4]IndEolico10!$D$2:$M$945,4)/1000</f>
        <v>#N/A</v>
      </c>
      <c r="D381" s="307" t="e">
        <f>VLOOKUP($B381,[4]IndEolico10!$D$2:$M$945,7)/1000</f>
        <v>#N/A</v>
      </c>
      <c r="E381" s="306" t="e">
        <f t="shared" si="18"/>
        <v>#N/A</v>
      </c>
      <c r="F381" s="209" t="e">
        <f t="shared" si="19"/>
        <v>#N/A</v>
      </c>
      <c r="G381" s="308" t="e">
        <f t="shared" si="20"/>
        <v>#N/A</v>
      </c>
      <c r="H381" s="309"/>
    </row>
    <row r="382" spans="1:8">
      <c r="A382" s="304">
        <v>380</v>
      </c>
      <c r="B382" s="305" t="e">
        <f>VLOOKUP(DATE(YEAR(Dat_01!B$2)-1,MONTH(Dat_01!B$2),1)+A382,'[4]grafico diario'!$A:$D,1,)</f>
        <v>#N/A</v>
      </c>
      <c r="C382" s="306" t="e">
        <f>VLOOKUP($B382,[4]IndEolico10!$D$2:$M$945,4)/1000</f>
        <v>#N/A</v>
      </c>
      <c r="D382" s="307" t="e">
        <f>VLOOKUP($B382,[4]IndEolico10!$D$2:$M$945,7)/1000</f>
        <v>#N/A</v>
      </c>
      <c r="E382" s="306" t="e">
        <f t="shared" si="18"/>
        <v>#N/A</v>
      </c>
      <c r="F382" s="209" t="e">
        <f t="shared" si="19"/>
        <v>#N/A</v>
      </c>
      <c r="G382" s="308" t="e">
        <f t="shared" si="20"/>
        <v>#N/A</v>
      </c>
      <c r="H382" s="309"/>
    </row>
    <row r="383" spans="1:8">
      <c r="A383" s="304">
        <v>381</v>
      </c>
      <c r="B383" s="305" t="e">
        <f>VLOOKUP(DATE(YEAR(Dat_01!B$2)-1,MONTH(Dat_01!B$2),1)+A383,'[4]grafico diario'!$A:$D,1,)</f>
        <v>#N/A</v>
      </c>
      <c r="C383" s="306" t="e">
        <f>VLOOKUP($B383,[4]IndEolico10!$D$2:$M$945,4)/1000</f>
        <v>#N/A</v>
      </c>
      <c r="D383" s="307" t="e">
        <f>VLOOKUP($B383,[4]IndEolico10!$D$2:$M$945,7)/1000</f>
        <v>#N/A</v>
      </c>
      <c r="E383" s="306" t="e">
        <f t="shared" si="18"/>
        <v>#N/A</v>
      </c>
      <c r="F383" s="209" t="e">
        <f t="shared" si="19"/>
        <v>#N/A</v>
      </c>
      <c r="G383" s="308" t="e">
        <f t="shared" si="20"/>
        <v>#N/A</v>
      </c>
      <c r="H383" s="309"/>
    </row>
    <row r="384" spans="1:8">
      <c r="A384" s="304">
        <v>382</v>
      </c>
      <c r="B384" s="305" t="e">
        <f>VLOOKUP(DATE(YEAR(Dat_01!B$2)-1,MONTH(Dat_01!B$2),1)+A384,'[4]grafico diario'!$A:$D,1,)</f>
        <v>#N/A</v>
      </c>
      <c r="C384" s="306" t="e">
        <f>VLOOKUP($B384,[4]IndEolico10!$D$2:$M$945,4)/1000</f>
        <v>#N/A</v>
      </c>
      <c r="D384" s="307" t="e">
        <f>VLOOKUP($B384,[4]IndEolico10!$D$2:$M$945,7)/1000</f>
        <v>#N/A</v>
      </c>
      <c r="E384" s="306" t="e">
        <f t="shared" si="18"/>
        <v>#N/A</v>
      </c>
      <c r="F384" s="209" t="e">
        <f t="shared" si="19"/>
        <v>#N/A</v>
      </c>
      <c r="G384" s="308" t="e">
        <f t="shared" si="20"/>
        <v>#N/A</v>
      </c>
      <c r="H384" s="309"/>
    </row>
    <row r="385" spans="1:8">
      <c r="A385" s="304">
        <v>383</v>
      </c>
      <c r="B385" s="305" t="e">
        <f>VLOOKUP(DATE(YEAR(Dat_01!B$2)-1,MONTH(Dat_01!B$2),1)+A385,'[4]grafico diario'!$A:$D,1,)</f>
        <v>#N/A</v>
      </c>
      <c r="C385" s="306" t="e">
        <f>VLOOKUP($B385,[4]IndEolico10!$D$2:$M$945,4)/1000</f>
        <v>#N/A</v>
      </c>
      <c r="D385" s="307" t="e">
        <f>VLOOKUP($B385,[4]IndEolico10!$D$2:$M$945,7)/1000</f>
        <v>#N/A</v>
      </c>
      <c r="E385" s="306" t="e">
        <f t="shared" si="18"/>
        <v>#N/A</v>
      </c>
      <c r="F385" s="209" t="e">
        <f t="shared" si="19"/>
        <v>#N/A</v>
      </c>
      <c r="G385" s="308" t="e">
        <f t="shared" si="20"/>
        <v>#N/A</v>
      </c>
      <c r="H385" s="309"/>
    </row>
    <row r="386" spans="1:8">
      <c r="A386" s="304">
        <v>384</v>
      </c>
      <c r="B386" s="305" t="e">
        <f>VLOOKUP(DATE(YEAR(Dat_01!B$2)-1,MONTH(Dat_01!B$2),1)+A386,'[4]grafico diario'!$A:$D,1,)</f>
        <v>#N/A</v>
      </c>
      <c r="C386" s="306" t="e">
        <f>VLOOKUP($B386,[4]IndEolico10!$D$2:$M$945,4)/1000</f>
        <v>#N/A</v>
      </c>
      <c r="D386" s="307" t="e">
        <f>VLOOKUP($B386,[4]IndEolico10!$D$2:$M$945,7)/1000</f>
        <v>#N/A</v>
      </c>
      <c r="E386" s="306" t="e">
        <f t="shared" si="18"/>
        <v>#N/A</v>
      </c>
      <c r="F386" s="209" t="e">
        <f t="shared" si="19"/>
        <v>#N/A</v>
      </c>
      <c r="G386" s="308" t="e">
        <f t="shared" si="20"/>
        <v>#N/A</v>
      </c>
      <c r="H386" s="309"/>
    </row>
    <row r="387" spans="1:8">
      <c r="A387" s="304">
        <v>385</v>
      </c>
      <c r="B387" s="305" t="e">
        <f>VLOOKUP(DATE(YEAR(Dat_01!B$2)-1,MONTH(Dat_01!B$2),1)+A387,'[4]grafico diario'!$A:$D,1,)</f>
        <v>#N/A</v>
      </c>
      <c r="C387" s="306" t="e">
        <f>VLOOKUP($B387,[4]IndEolico10!$D$2:$M$945,4)/1000</f>
        <v>#N/A</v>
      </c>
      <c r="D387" s="307" t="e">
        <f>VLOOKUP($B387,[4]IndEolico10!$D$2:$M$945,7)/1000</f>
        <v>#N/A</v>
      </c>
      <c r="E387" s="306" t="e">
        <f t="shared" ref="E387:E428" si="21">IF(C387&gt;D387,D387,C387)</f>
        <v>#N/A</v>
      </c>
      <c r="F387" s="209" t="e">
        <f t="shared" ref="F387:F428" si="22">IF(DAY(B387)=15,IF(MONTH(B387)=1,"E",IF(MONTH(B387)=2,"F",IF(MONTH(B387)=3,"M",IF(MONTH(B387)=4,"A",IF(MONTH(B387)=5,"M",IF(MONTH(B387)=6,"J",IF(MONTH(B387)=7,"J",IF(MONTH(B387)=8,"A",IF(MONTH(B387)=9,"S",IF(MONTH(B387)=10,"O",IF(MONTH(B387)=11,"N",IF(MONTH(B387)=12,"D","")))))))))))),"")</f>
        <v>#N/A</v>
      </c>
      <c r="G387" s="308" t="e">
        <f t="shared" si="20"/>
        <v>#N/A</v>
      </c>
      <c r="H387" s="309"/>
    </row>
    <row r="388" spans="1:8">
      <c r="A388" s="304">
        <v>386</v>
      </c>
      <c r="B388" s="305" t="e">
        <f>VLOOKUP(DATE(YEAR(Dat_01!B$2)-1,MONTH(Dat_01!B$2),1)+A388,'[4]grafico diario'!$A:$D,1,)</f>
        <v>#N/A</v>
      </c>
      <c r="C388" s="306" t="e">
        <f>VLOOKUP($B388,[4]IndEolico10!$D$2:$M$945,4)/1000</f>
        <v>#N/A</v>
      </c>
      <c r="D388" s="307" t="e">
        <f>VLOOKUP($B388,[4]IndEolico10!$D$2:$M$945,7)/1000</f>
        <v>#N/A</v>
      </c>
      <c r="E388" s="306" t="e">
        <f t="shared" si="21"/>
        <v>#N/A</v>
      </c>
      <c r="F388" s="209" t="e">
        <f t="shared" si="22"/>
        <v>#N/A</v>
      </c>
      <c r="G388" s="308" t="e">
        <f t="shared" si="20"/>
        <v>#N/A</v>
      </c>
      <c r="H388" s="309"/>
    </row>
    <row r="389" spans="1:8">
      <c r="A389" s="304">
        <v>387</v>
      </c>
      <c r="B389" s="305" t="e">
        <f>VLOOKUP(DATE(YEAR(Dat_01!B$2)-1,MONTH(Dat_01!B$2),1)+A389,'[4]grafico diario'!$A:$D,1,)</f>
        <v>#N/A</v>
      </c>
      <c r="C389" s="306" t="e">
        <f>VLOOKUP($B389,[4]IndEolico10!$D$2:$M$945,4)/1000</f>
        <v>#N/A</v>
      </c>
      <c r="D389" s="307" t="e">
        <f>VLOOKUP($B389,[4]IndEolico10!$D$2:$M$945,7)/1000</f>
        <v>#N/A</v>
      </c>
      <c r="E389" s="306" t="e">
        <f t="shared" si="21"/>
        <v>#N/A</v>
      </c>
      <c r="F389" s="209" t="e">
        <f t="shared" si="22"/>
        <v>#N/A</v>
      </c>
      <c r="G389" s="308" t="e">
        <f t="shared" si="20"/>
        <v>#N/A</v>
      </c>
      <c r="H389" s="309"/>
    </row>
    <row r="390" spans="1:8">
      <c r="A390" s="304">
        <v>388</v>
      </c>
      <c r="B390" s="305" t="e">
        <f>VLOOKUP(DATE(YEAR(Dat_01!B$2)-1,MONTH(Dat_01!B$2),1)+A390,'[4]grafico diario'!$A:$D,1,)</f>
        <v>#N/A</v>
      </c>
      <c r="C390" s="306" t="e">
        <f>VLOOKUP($B390,[4]IndEolico10!$D$2:$M$945,4)/1000</f>
        <v>#N/A</v>
      </c>
      <c r="D390" s="307" t="e">
        <f>VLOOKUP($B390,[4]IndEolico10!$D$2:$M$945,7)/1000</f>
        <v>#N/A</v>
      </c>
      <c r="E390" s="306" t="e">
        <f t="shared" si="21"/>
        <v>#N/A</v>
      </c>
      <c r="F390" s="209" t="e">
        <f t="shared" si="22"/>
        <v>#N/A</v>
      </c>
      <c r="G390" s="308" t="e">
        <f t="shared" si="20"/>
        <v>#N/A</v>
      </c>
      <c r="H390" s="309"/>
    </row>
    <row r="391" spans="1:8">
      <c r="A391" s="304">
        <v>389</v>
      </c>
      <c r="B391" s="305" t="e">
        <f>VLOOKUP(DATE(YEAR(Dat_01!B$2)-1,MONTH(Dat_01!B$2),1)+A391,'[4]grafico diario'!$A:$D,1,)</f>
        <v>#N/A</v>
      </c>
      <c r="C391" s="306" t="e">
        <f>VLOOKUP($B391,[4]IndEolico10!$D$2:$M$945,4)/1000</f>
        <v>#N/A</v>
      </c>
      <c r="D391" s="307" t="e">
        <f>VLOOKUP($B391,[4]IndEolico10!$D$2:$M$945,7)/1000</f>
        <v>#N/A</v>
      </c>
      <c r="E391" s="306" t="e">
        <f t="shared" si="21"/>
        <v>#N/A</v>
      </c>
      <c r="F391" s="209" t="e">
        <f t="shared" si="22"/>
        <v>#N/A</v>
      </c>
      <c r="G391" s="308" t="e">
        <f t="shared" si="20"/>
        <v>#N/A</v>
      </c>
      <c r="H391" s="309"/>
    </row>
    <row r="392" spans="1:8">
      <c r="A392" s="304">
        <v>390</v>
      </c>
      <c r="B392" s="305" t="e">
        <f>VLOOKUP(DATE(YEAR(Dat_01!B$2)-1,MONTH(Dat_01!B$2),1)+A392,'[4]grafico diario'!$A:$D,1,)</f>
        <v>#N/A</v>
      </c>
      <c r="C392" s="306" t="e">
        <f>VLOOKUP($B392,[4]IndEolico10!$D$2:$M$945,4)/1000</f>
        <v>#N/A</v>
      </c>
      <c r="D392" s="307" t="e">
        <f>VLOOKUP($B392,[4]IndEolico10!$D$2:$M$945,7)/1000</f>
        <v>#N/A</v>
      </c>
      <c r="E392" s="306" t="e">
        <f t="shared" si="21"/>
        <v>#N/A</v>
      </c>
      <c r="F392" s="209" t="e">
        <f t="shared" si="22"/>
        <v>#N/A</v>
      </c>
      <c r="G392" s="308" t="e">
        <f t="shared" si="20"/>
        <v>#N/A</v>
      </c>
      <c r="H392" s="309"/>
    </row>
    <row r="393" spans="1:8">
      <c r="A393" s="304">
        <v>391</v>
      </c>
      <c r="B393" s="305" t="e">
        <f>VLOOKUP(DATE(YEAR(Dat_01!B$2)-1,MONTH(Dat_01!B$2),1)+A393,'[4]grafico diario'!$A:$D,1,)</f>
        <v>#N/A</v>
      </c>
      <c r="C393" s="306" t="e">
        <f>VLOOKUP($B393,[4]IndEolico10!$D$2:$M$945,4)/1000</f>
        <v>#N/A</v>
      </c>
      <c r="D393" s="307" t="e">
        <f>VLOOKUP($B393,[4]IndEolico10!$D$2:$M$945,7)/1000</f>
        <v>#N/A</v>
      </c>
      <c r="E393" s="306" t="e">
        <f t="shared" si="21"/>
        <v>#N/A</v>
      </c>
      <c r="F393" s="209" t="e">
        <f t="shared" si="22"/>
        <v>#N/A</v>
      </c>
      <c r="G393" s="308" t="e">
        <f t="shared" si="20"/>
        <v>#N/A</v>
      </c>
      <c r="H393" s="309"/>
    </row>
    <row r="394" spans="1:8">
      <c r="A394" s="304">
        <v>392</v>
      </c>
      <c r="B394" s="305" t="e">
        <f>VLOOKUP(DATE(YEAR(Dat_01!B$2)-1,MONTH(Dat_01!B$2),1)+A394,'[4]grafico diario'!$A:$D,1,)</f>
        <v>#N/A</v>
      </c>
      <c r="C394" s="306" t="e">
        <f>VLOOKUP($B394,[4]IndEolico10!$D$2:$M$945,4)/1000</f>
        <v>#N/A</v>
      </c>
      <c r="D394" s="307" t="e">
        <f>VLOOKUP($B394,[4]IndEolico10!$D$2:$M$945,7)/1000</f>
        <v>#N/A</v>
      </c>
      <c r="E394" s="306" t="e">
        <f t="shared" si="21"/>
        <v>#N/A</v>
      </c>
      <c r="F394" s="209" t="e">
        <f t="shared" si="22"/>
        <v>#N/A</v>
      </c>
      <c r="G394" s="308" t="e">
        <f t="shared" si="20"/>
        <v>#N/A</v>
      </c>
      <c r="H394" s="309"/>
    </row>
    <row r="395" spans="1:8">
      <c r="A395" s="304">
        <v>393</v>
      </c>
      <c r="B395" s="305" t="e">
        <f>VLOOKUP(DATE(YEAR(Dat_01!B$2)-1,MONTH(Dat_01!B$2),1)+A395,'[4]grafico diario'!$A:$D,1,)</f>
        <v>#N/A</v>
      </c>
      <c r="C395" s="306" t="e">
        <f>VLOOKUP($B395,[4]IndEolico10!$D$2:$M$945,4)/1000</f>
        <v>#N/A</v>
      </c>
      <c r="D395" s="307" t="e">
        <f>VLOOKUP($B395,[4]IndEolico10!$D$2:$M$945,7)/1000</f>
        <v>#N/A</v>
      </c>
      <c r="E395" s="306" t="e">
        <f t="shared" si="21"/>
        <v>#N/A</v>
      </c>
      <c r="F395" s="209" t="e">
        <f t="shared" si="22"/>
        <v>#N/A</v>
      </c>
      <c r="G395" s="308" t="e">
        <f t="shared" si="20"/>
        <v>#N/A</v>
      </c>
      <c r="H395" s="309"/>
    </row>
    <row r="396" spans="1:8">
      <c r="A396" s="304">
        <v>394</v>
      </c>
      <c r="B396" s="305" t="e">
        <f>VLOOKUP(DATE(YEAR(Dat_01!B$2)-1,MONTH(Dat_01!B$2),1)+A396,'[4]grafico diario'!$A:$D,1,)</f>
        <v>#N/A</v>
      </c>
      <c r="C396" s="306" t="e">
        <f>VLOOKUP($B396,[4]IndEolico10!$D$2:$M$945,4)/1000</f>
        <v>#N/A</v>
      </c>
      <c r="D396" s="307" t="e">
        <f>VLOOKUP($B396,[4]IndEolico10!$D$2:$M$945,7)/1000</f>
        <v>#N/A</v>
      </c>
      <c r="E396" s="306" t="e">
        <f t="shared" si="21"/>
        <v>#N/A</v>
      </c>
      <c r="F396" s="209" t="e">
        <f t="shared" si="22"/>
        <v>#N/A</v>
      </c>
      <c r="G396" s="308" t="e">
        <f t="shared" si="20"/>
        <v>#N/A</v>
      </c>
      <c r="H396" s="309"/>
    </row>
    <row r="397" spans="1:8">
      <c r="A397" s="304">
        <v>395</v>
      </c>
      <c r="B397" s="305" t="e">
        <f>VLOOKUP(DATE(YEAR(Dat_01!B$2)-1,MONTH(Dat_01!B$2),1)+A397,'[4]grafico diario'!$A:$D,1,)</f>
        <v>#N/A</v>
      </c>
      <c r="C397" s="306" t="e">
        <f>VLOOKUP($B397,[4]IndEolico10!$D$2:$M$945,4)/1000</f>
        <v>#N/A</v>
      </c>
      <c r="D397" s="307" t="e">
        <f>VLOOKUP($B397,[4]IndEolico10!$D$2:$M$945,7)/1000</f>
        <v>#N/A</v>
      </c>
      <c r="E397" s="306" t="e">
        <f t="shared" si="21"/>
        <v>#N/A</v>
      </c>
      <c r="F397" s="209" t="e">
        <f t="shared" si="22"/>
        <v>#N/A</v>
      </c>
      <c r="G397" s="308" t="e">
        <f t="shared" si="20"/>
        <v>#N/A</v>
      </c>
      <c r="H397" s="309"/>
    </row>
    <row r="398" spans="1:8">
      <c r="A398" s="304">
        <v>396</v>
      </c>
      <c r="B398" s="305" t="e">
        <f>VLOOKUP(DATE(YEAR(Dat_01!B$2)-1,MONTH(Dat_01!B$2),1)+A398,'[4]grafico diario'!$A:$D,1,)</f>
        <v>#N/A</v>
      </c>
      <c r="C398" s="306" t="e">
        <f>VLOOKUP($B398,[4]IndEolico10!$D$2:$M$945,4)/1000</f>
        <v>#N/A</v>
      </c>
      <c r="D398" s="307" t="e">
        <f>VLOOKUP($B398,[4]IndEolico10!$D$2:$M$945,7)/1000</f>
        <v>#N/A</v>
      </c>
      <c r="E398" s="306" t="e">
        <f t="shared" si="21"/>
        <v>#N/A</v>
      </c>
      <c r="F398" s="209" t="e">
        <f t="shared" si="22"/>
        <v>#N/A</v>
      </c>
      <c r="G398" s="308" t="e">
        <f t="shared" si="20"/>
        <v>#N/A</v>
      </c>
      <c r="H398" s="309"/>
    </row>
    <row r="399" spans="1:8">
      <c r="A399" s="304">
        <v>397</v>
      </c>
      <c r="B399" s="305" t="e">
        <f>VLOOKUP(DATE(YEAR(Dat_01!B$2)-1,MONTH(Dat_01!B$2),1)+A399,'[4]grafico diario'!$A:$D,1,)</f>
        <v>#N/A</v>
      </c>
      <c r="C399" s="306" t="e">
        <f>VLOOKUP($B399,[4]IndEolico10!$D$2:$M$945,4)/1000</f>
        <v>#N/A</v>
      </c>
      <c r="D399" s="307" t="e">
        <f>VLOOKUP($B399,[4]IndEolico10!$D$2:$M$945,7)/1000</f>
        <v>#N/A</v>
      </c>
      <c r="E399" s="306" t="e">
        <f t="shared" si="21"/>
        <v>#N/A</v>
      </c>
      <c r="F399" s="209" t="e">
        <f t="shared" si="22"/>
        <v>#N/A</v>
      </c>
      <c r="G399" s="308" t="e">
        <f t="shared" si="20"/>
        <v>#N/A</v>
      </c>
      <c r="H399" s="309"/>
    </row>
    <row r="400" spans="1:8">
      <c r="A400" s="304">
        <v>398</v>
      </c>
      <c r="B400" s="305" t="e">
        <f>VLOOKUP(DATE(YEAR(Dat_01!B$2)-1,MONTH(Dat_01!B$2),1)+A400,'[4]grafico diario'!$A:$D,1,)</f>
        <v>#N/A</v>
      </c>
      <c r="C400" s="306" t="e">
        <f>VLOOKUP($B400,[4]IndEolico10!$D$2:$M$945,4)/1000</f>
        <v>#N/A</v>
      </c>
      <c r="D400" s="307" t="e">
        <f>VLOOKUP($B400,[4]IndEolico10!$D$2:$M$945,7)/1000</f>
        <v>#N/A</v>
      </c>
      <c r="E400" s="306" t="e">
        <f t="shared" si="21"/>
        <v>#N/A</v>
      </c>
      <c r="F400" s="209" t="e">
        <f t="shared" si="22"/>
        <v>#N/A</v>
      </c>
      <c r="G400" s="308" t="e">
        <f t="shared" si="20"/>
        <v>#N/A</v>
      </c>
      <c r="H400" s="309"/>
    </row>
    <row r="401" spans="1:8">
      <c r="A401" s="304">
        <v>399</v>
      </c>
      <c r="B401" s="305" t="e">
        <f>VLOOKUP(DATE(YEAR(Dat_01!B$2)-1,MONTH(Dat_01!B$2),1)+A401,'[4]grafico diario'!$A:$D,1,)</f>
        <v>#N/A</v>
      </c>
      <c r="C401" s="306" t="e">
        <f>VLOOKUP($B401,[4]IndEolico10!$D$2:$M$945,4)/1000</f>
        <v>#N/A</v>
      </c>
      <c r="D401" s="307" t="e">
        <f>VLOOKUP($B401,[4]IndEolico10!$D$2:$M$945,7)/1000</f>
        <v>#N/A</v>
      </c>
      <c r="E401" s="306" t="e">
        <f t="shared" si="21"/>
        <v>#N/A</v>
      </c>
      <c r="F401" s="209" t="e">
        <f t="shared" si="22"/>
        <v>#N/A</v>
      </c>
      <c r="G401" s="308" t="e">
        <f t="shared" si="20"/>
        <v>#N/A</v>
      </c>
      <c r="H401" s="309"/>
    </row>
    <row r="402" spans="1:8">
      <c r="A402" s="304">
        <v>400</v>
      </c>
      <c r="B402" s="305" t="e">
        <f>VLOOKUP(DATE(YEAR(Dat_01!B$2)-1,MONTH(Dat_01!B$2),1)+A402,'[4]grafico diario'!$A:$D,1,)</f>
        <v>#N/A</v>
      </c>
      <c r="C402" s="306" t="e">
        <f>VLOOKUP($B402,[4]IndEolico10!$D$2:$M$945,4)/1000</f>
        <v>#N/A</v>
      </c>
      <c r="D402" s="307" t="e">
        <f>VLOOKUP($B402,[4]IndEolico10!$D$2:$M$945,7)/1000</f>
        <v>#N/A</v>
      </c>
      <c r="E402" s="306" t="e">
        <f t="shared" si="21"/>
        <v>#N/A</v>
      </c>
      <c r="F402" s="209" t="e">
        <f t="shared" si="22"/>
        <v>#N/A</v>
      </c>
      <c r="G402" s="308" t="e">
        <f t="shared" si="20"/>
        <v>#N/A</v>
      </c>
      <c r="H402" s="309"/>
    </row>
    <row r="403" spans="1:8">
      <c r="A403" s="304">
        <v>401</v>
      </c>
      <c r="B403" s="305" t="e">
        <f>VLOOKUP(DATE(YEAR(Dat_01!B$2)-1,MONTH(Dat_01!B$2),1)+A403,'[4]grafico diario'!$A:$D,1,)</f>
        <v>#N/A</v>
      </c>
      <c r="C403" s="306" t="e">
        <f>VLOOKUP($B403,[4]IndEolico10!$D$2:$M$945,4)/1000</f>
        <v>#N/A</v>
      </c>
      <c r="D403" s="307" t="e">
        <f>VLOOKUP($B403,[4]IndEolico10!$D$2:$M$945,7)/1000</f>
        <v>#N/A</v>
      </c>
      <c r="E403" s="306" t="e">
        <f t="shared" si="21"/>
        <v>#N/A</v>
      </c>
      <c r="F403" s="209" t="e">
        <f t="shared" si="22"/>
        <v>#N/A</v>
      </c>
      <c r="G403" s="308" t="e">
        <f t="shared" si="20"/>
        <v>#N/A</v>
      </c>
      <c r="H403" s="309"/>
    </row>
    <row r="404" spans="1:8">
      <c r="A404" s="304">
        <v>402</v>
      </c>
      <c r="B404" s="305" t="e">
        <f>VLOOKUP(DATE(YEAR(Dat_01!B$2)-1,MONTH(Dat_01!B$2),1)+A404,'[4]grafico diario'!$A:$D,1,)</f>
        <v>#N/A</v>
      </c>
      <c r="C404" s="306" t="e">
        <f>VLOOKUP($B404,[4]IndEolico10!$D$2:$M$945,4)/1000</f>
        <v>#N/A</v>
      </c>
      <c r="D404" s="307" t="e">
        <f>VLOOKUP($B404,[4]IndEolico10!$D$2:$M$945,7)/1000</f>
        <v>#N/A</v>
      </c>
      <c r="E404" s="306" t="e">
        <f t="shared" si="21"/>
        <v>#N/A</v>
      </c>
      <c r="F404" s="209" t="e">
        <f t="shared" si="22"/>
        <v>#N/A</v>
      </c>
      <c r="G404" s="308" t="e">
        <f t="shared" si="20"/>
        <v>#N/A</v>
      </c>
      <c r="H404" s="309"/>
    </row>
    <row r="405" spans="1:8">
      <c r="A405" s="304">
        <v>403</v>
      </c>
      <c r="B405" s="305" t="e">
        <f>VLOOKUP(DATE(YEAR(Dat_01!B$2)-1,MONTH(Dat_01!B$2),1)+A405,'[4]grafico diario'!$A:$D,1,)</f>
        <v>#N/A</v>
      </c>
      <c r="C405" s="306" t="e">
        <f>VLOOKUP($B405,[4]IndEolico10!$D$2:$M$945,4)/1000</f>
        <v>#N/A</v>
      </c>
      <c r="D405" s="307" t="e">
        <f>VLOOKUP($B405,[4]IndEolico10!$D$2:$M$945,7)/1000</f>
        <v>#N/A</v>
      </c>
      <c r="E405" s="306" t="e">
        <f t="shared" si="21"/>
        <v>#N/A</v>
      </c>
      <c r="F405" s="209" t="e">
        <f t="shared" si="22"/>
        <v>#N/A</v>
      </c>
      <c r="G405" s="308" t="e">
        <f t="shared" si="20"/>
        <v>#N/A</v>
      </c>
      <c r="H405" s="309"/>
    </row>
    <row r="406" spans="1:8">
      <c r="A406" s="304">
        <v>404</v>
      </c>
      <c r="B406" s="305" t="e">
        <f>VLOOKUP(DATE(YEAR(Dat_01!B$2)-1,MONTH(Dat_01!B$2),1)+A406,'[4]grafico diario'!$A:$D,1,)</f>
        <v>#N/A</v>
      </c>
      <c r="C406" s="306" t="e">
        <f>VLOOKUP($B406,[4]IndEolico10!$D$2:$M$945,4)/1000</f>
        <v>#N/A</v>
      </c>
      <c r="D406" s="307" t="e">
        <f>VLOOKUP($B406,[4]IndEolico10!$D$2:$M$945,7)/1000</f>
        <v>#N/A</v>
      </c>
      <c r="E406" s="306" t="e">
        <f t="shared" si="21"/>
        <v>#N/A</v>
      </c>
      <c r="F406" s="209" t="e">
        <f t="shared" si="22"/>
        <v>#N/A</v>
      </c>
      <c r="G406" s="308" t="e">
        <f t="shared" si="20"/>
        <v>#N/A</v>
      </c>
      <c r="H406" s="309"/>
    </row>
    <row r="407" spans="1:8">
      <c r="A407" s="304">
        <v>405</v>
      </c>
      <c r="B407" s="305" t="e">
        <f>VLOOKUP(DATE(YEAR(Dat_01!B$2)-1,MONTH(Dat_01!B$2),1)+A407,'[4]grafico diario'!$A:$D,1,)</f>
        <v>#N/A</v>
      </c>
      <c r="C407" s="306" t="e">
        <f>VLOOKUP($B407,[4]IndEolico10!$D$2:$M$945,4)/1000</f>
        <v>#N/A</v>
      </c>
      <c r="D407" s="307" t="e">
        <f>VLOOKUP($B407,[4]IndEolico10!$D$2:$M$945,7)/1000</f>
        <v>#N/A</v>
      </c>
      <c r="E407" s="306" t="e">
        <f t="shared" si="21"/>
        <v>#N/A</v>
      </c>
      <c r="F407" s="209" t="e">
        <f t="shared" si="22"/>
        <v>#N/A</v>
      </c>
      <c r="G407" s="308" t="e">
        <f t="shared" si="20"/>
        <v>#N/A</v>
      </c>
      <c r="H407" s="309"/>
    </row>
    <row r="408" spans="1:8">
      <c r="A408" s="304">
        <v>406</v>
      </c>
      <c r="B408" s="305" t="e">
        <f>VLOOKUP(DATE(YEAR(Dat_01!B$2)-1,MONTH(Dat_01!B$2),1)+A408,'[4]grafico diario'!$A:$D,1,)</f>
        <v>#N/A</v>
      </c>
      <c r="C408" s="306" t="e">
        <f>VLOOKUP($B408,[4]IndEolico10!$D$2:$M$945,4)/1000</f>
        <v>#N/A</v>
      </c>
      <c r="D408" s="307" t="e">
        <f>VLOOKUP($B408,[4]IndEolico10!$D$2:$M$945,7)/1000</f>
        <v>#N/A</v>
      </c>
      <c r="E408" s="306" t="e">
        <f t="shared" si="21"/>
        <v>#N/A</v>
      </c>
      <c r="F408" s="209" t="e">
        <f t="shared" si="22"/>
        <v>#N/A</v>
      </c>
      <c r="G408" s="308" t="e">
        <f t="shared" si="20"/>
        <v>#N/A</v>
      </c>
      <c r="H408" s="309"/>
    </row>
    <row r="409" spans="1:8">
      <c r="A409" s="304">
        <v>407</v>
      </c>
      <c r="B409" s="305" t="e">
        <f>VLOOKUP(DATE(YEAR(Dat_01!B$2)-1,MONTH(Dat_01!B$2),1)+A409,'[4]grafico diario'!$A:$D,1,)</f>
        <v>#N/A</v>
      </c>
      <c r="C409" s="306" t="e">
        <f>VLOOKUP($B409,[4]IndEolico10!$D$2:$M$945,4)/1000</f>
        <v>#N/A</v>
      </c>
      <c r="D409" s="307" t="e">
        <f>VLOOKUP($B409,[4]IndEolico10!$D$2:$M$945,7)/1000</f>
        <v>#N/A</v>
      </c>
      <c r="E409" s="306" t="e">
        <f t="shared" si="21"/>
        <v>#N/A</v>
      </c>
      <c r="F409" s="209" t="e">
        <f t="shared" si="22"/>
        <v>#N/A</v>
      </c>
      <c r="G409" s="308" t="e">
        <f t="shared" si="20"/>
        <v>#N/A</v>
      </c>
      <c r="H409" s="309"/>
    </row>
    <row r="410" spans="1:8">
      <c r="A410" s="304">
        <v>408</v>
      </c>
      <c r="B410" s="305" t="e">
        <f>VLOOKUP(DATE(YEAR(Dat_01!B$2)-1,MONTH(Dat_01!B$2),1)+A410,'[4]grafico diario'!$A:$D,1,)</f>
        <v>#N/A</v>
      </c>
      <c r="C410" s="306" t="e">
        <f>VLOOKUP($B410,[4]IndEolico10!$D$2:$M$945,4)/1000</f>
        <v>#N/A</v>
      </c>
      <c r="D410" s="307" t="e">
        <f>VLOOKUP($B410,[4]IndEolico10!$D$2:$M$945,7)/1000</f>
        <v>#N/A</v>
      </c>
      <c r="E410" s="306" t="e">
        <f t="shared" si="21"/>
        <v>#N/A</v>
      </c>
      <c r="F410" s="209" t="e">
        <f t="shared" si="22"/>
        <v>#N/A</v>
      </c>
      <c r="G410" s="308" t="e">
        <f t="shared" si="20"/>
        <v>#N/A</v>
      </c>
      <c r="H410" s="309"/>
    </row>
    <row r="411" spans="1:8">
      <c r="A411" s="304">
        <v>409</v>
      </c>
      <c r="B411" s="305" t="e">
        <f>VLOOKUP(DATE(YEAR(Dat_01!B$2)-1,MONTH(Dat_01!B$2),1)+A411,'[4]grafico diario'!$A:$D,1,)</f>
        <v>#N/A</v>
      </c>
      <c r="C411" s="306" t="e">
        <f>VLOOKUP($B411,[4]IndEolico10!$D$2:$M$945,4)/1000</f>
        <v>#N/A</v>
      </c>
      <c r="D411" s="307" t="e">
        <f>VLOOKUP($B411,[4]IndEolico10!$D$2:$M$945,7)/1000</f>
        <v>#N/A</v>
      </c>
      <c r="E411" s="306" t="e">
        <f t="shared" si="21"/>
        <v>#N/A</v>
      </c>
      <c r="F411" s="209" t="e">
        <f t="shared" si="22"/>
        <v>#N/A</v>
      </c>
      <c r="G411" s="308" t="e">
        <f t="shared" si="20"/>
        <v>#N/A</v>
      </c>
      <c r="H411" s="309"/>
    </row>
    <row r="412" spans="1:8">
      <c r="A412" s="304">
        <v>410</v>
      </c>
      <c r="B412" s="305" t="e">
        <f>VLOOKUP(DATE(YEAR(Dat_01!B$2)-1,MONTH(Dat_01!B$2),1)+A412,'[4]grafico diario'!$A:$D,1,)</f>
        <v>#N/A</v>
      </c>
      <c r="C412" s="306" t="e">
        <f>VLOOKUP($B412,[4]IndEolico10!$D$2:$M$945,4)/1000</f>
        <v>#N/A</v>
      </c>
      <c r="D412" s="307" t="e">
        <f>VLOOKUP($B412,[4]IndEolico10!$D$2:$M$945,7)/1000</f>
        <v>#N/A</v>
      </c>
      <c r="E412" s="306" t="e">
        <f t="shared" si="21"/>
        <v>#N/A</v>
      </c>
      <c r="F412" s="209" t="e">
        <f t="shared" si="22"/>
        <v>#N/A</v>
      </c>
      <c r="G412" s="308" t="e">
        <f t="shared" si="20"/>
        <v>#N/A</v>
      </c>
      <c r="H412" s="309"/>
    </row>
    <row r="413" spans="1:8">
      <c r="A413" s="304">
        <v>411</v>
      </c>
      <c r="B413" s="305" t="e">
        <f>VLOOKUP(DATE(YEAR(Dat_01!B$2)-1,MONTH(Dat_01!B$2),1)+A413,'[4]grafico diario'!$A:$D,1,)</f>
        <v>#N/A</v>
      </c>
      <c r="C413" s="306" t="e">
        <f>VLOOKUP($B413,[4]IndEolico10!$D$2:$M$945,4)/1000</f>
        <v>#N/A</v>
      </c>
      <c r="D413" s="307" t="e">
        <f>VLOOKUP($B413,[4]IndEolico10!$D$2:$M$945,7)/1000</f>
        <v>#N/A</v>
      </c>
      <c r="E413" s="306" t="e">
        <f t="shared" si="21"/>
        <v>#N/A</v>
      </c>
      <c r="F413" s="209" t="e">
        <f t="shared" si="22"/>
        <v>#N/A</v>
      </c>
      <c r="G413" s="308" t="e">
        <f t="shared" si="20"/>
        <v>#N/A</v>
      </c>
      <c r="H413" s="309"/>
    </row>
    <row r="414" spans="1:8">
      <c r="A414" s="304">
        <v>412</v>
      </c>
      <c r="B414" s="305" t="e">
        <f>VLOOKUP(DATE(YEAR(Dat_01!B$2)-1,MONTH(Dat_01!B$2),1)+A414,'[4]grafico diario'!$A:$D,1,)</f>
        <v>#N/A</v>
      </c>
      <c r="C414" s="306" t="e">
        <f>VLOOKUP($B414,[4]IndEolico10!$D$2:$M$945,4)/1000</f>
        <v>#N/A</v>
      </c>
      <c r="D414" s="307" t="e">
        <f>VLOOKUP($B414,[4]IndEolico10!$D$2:$M$945,7)/1000</f>
        <v>#N/A</v>
      </c>
      <c r="E414" s="306" t="e">
        <f t="shared" si="21"/>
        <v>#N/A</v>
      </c>
      <c r="F414" s="209" t="e">
        <f t="shared" si="22"/>
        <v>#N/A</v>
      </c>
      <c r="G414" s="308" t="e">
        <f t="shared" si="20"/>
        <v>#N/A</v>
      </c>
      <c r="H414" s="309"/>
    </row>
    <row r="415" spans="1:8">
      <c r="A415" s="304">
        <v>413</v>
      </c>
      <c r="B415" s="305" t="e">
        <f>VLOOKUP(DATE(YEAR(Dat_01!B$2)-1,MONTH(Dat_01!B$2),1)+A415,'[4]grafico diario'!$A:$D,1,)</f>
        <v>#N/A</v>
      </c>
      <c r="C415" s="306" t="e">
        <f>VLOOKUP($B415,[4]IndEolico10!$D$2:$M$945,4)/1000</f>
        <v>#N/A</v>
      </c>
      <c r="D415" s="307" t="e">
        <f>VLOOKUP($B415,[4]IndEolico10!$D$2:$M$945,7)/1000</f>
        <v>#N/A</v>
      </c>
      <c r="E415" s="306" t="e">
        <f t="shared" si="21"/>
        <v>#N/A</v>
      </c>
      <c r="F415" s="209" t="e">
        <f t="shared" si="22"/>
        <v>#N/A</v>
      </c>
      <c r="G415" s="308" t="e">
        <f t="shared" si="20"/>
        <v>#N/A</v>
      </c>
      <c r="H415" s="309"/>
    </row>
    <row r="416" spans="1:8">
      <c r="A416" s="304">
        <v>414</v>
      </c>
      <c r="B416" s="305" t="e">
        <f>VLOOKUP(DATE(YEAR(Dat_01!B$2)-1,MONTH(Dat_01!B$2),1)+A416,'[4]grafico diario'!$A:$D,1,)</f>
        <v>#N/A</v>
      </c>
      <c r="C416" s="306" t="e">
        <f>VLOOKUP($B416,[4]IndEolico10!$D$2:$M$945,4)/1000</f>
        <v>#N/A</v>
      </c>
      <c r="D416" s="307" t="e">
        <f>VLOOKUP($B416,[4]IndEolico10!$D$2:$M$945,7)/1000</f>
        <v>#N/A</v>
      </c>
      <c r="E416" s="306" t="e">
        <f t="shared" si="21"/>
        <v>#N/A</v>
      </c>
      <c r="F416" s="209" t="e">
        <f t="shared" si="22"/>
        <v>#N/A</v>
      </c>
      <c r="G416" s="308" t="e">
        <f t="shared" si="20"/>
        <v>#N/A</v>
      </c>
      <c r="H416" s="309"/>
    </row>
    <row r="417" spans="1:8">
      <c r="A417" s="304">
        <v>415</v>
      </c>
      <c r="B417" s="305" t="e">
        <f>VLOOKUP(DATE(YEAR(Dat_01!B$2)-1,MONTH(Dat_01!B$2),1)+A417,'[4]grafico diario'!$A:$D,1,)</f>
        <v>#N/A</v>
      </c>
      <c r="C417" s="306" t="e">
        <f>VLOOKUP($B417,[4]IndEolico10!$D$2:$M$945,4)/1000</f>
        <v>#N/A</v>
      </c>
      <c r="D417" s="307" t="e">
        <f>VLOOKUP($B417,[4]IndEolico10!$D$2:$M$945,7)/1000</f>
        <v>#N/A</v>
      </c>
      <c r="E417" s="306" t="e">
        <f t="shared" si="21"/>
        <v>#N/A</v>
      </c>
      <c r="F417" s="209" t="e">
        <f t="shared" si="22"/>
        <v>#N/A</v>
      </c>
      <c r="G417" s="308" t="e">
        <f t="shared" si="20"/>
        <v>#N/A</v>
      </c>
      <c r="H417" s="309"/>
    </row>
    <row r="418" spans="1:8">
      <c r="A418" s="304">
        <v>416</v>
      </c>
      <c r="B418" s="305" t="e">
        <f>VLOOKUP(DATE(YEAR(Dat_01!B$2)-1,MONTH(Dat_01!B$2),1)+A418,'[4]grafico diario'!$A:$D,1,)</f>
        <v>#N/A</v>
      </c>
      <c r="C418" s="306" t="e">
        <f>VLOOKUP($B418,[4]IndEolico10!$D$2:$M$945,4)/1000</f>
        <v>#N/A</v>
      </c>
      <c r="D418" s="307" t="e">
        <f>VLOOKUP($B418,[4]IndEolico10!$D$2:$M$945,7)/1000</f>
        <v>#N/A</v>
      </c>
      <c r="E418" s="306" t="e">
        <f t="shared" si="21"/>
        <v>#N/A</v>
      </c>
      <c r="F418" s="209" t="e">
        <f t="shared" si="22"/>
        <v>#N/A</v>
      </c>
      <c r="G418" s="308" t="e">
        <f t="shared" si="20"/>
        <v>#N/A</v>
      </c>
      <c r="H418" s="309"/>
    </row>
    <row r="419" spans="1:8">
      <c r="A419" s="304">
        <v>417</v>
      </c>
      <c r="B419" s="305" t="e">
        <f>VLOOKUP(DATE(YEAR(Dat_01!B$2)-1,MONTH(Dat_01!B$2),1)+A419,'[4]grafico diario'!$A:$D,1,)</f>
        <v>#N/A</v>
      </c>
      <c r="C419" s="306" t="e">
        <f>VLOOKUP($B419,[4]IndEolico10!$D$2:$M$945,4)/1000</f>
        <v>#N/A</v>
      </c>
      <c r="D419" s="307" t="e">
        <f>VLOOKUP($B419,[4]IndEolico10!$D$2:$M$945,7)/1000</f>
        <v>#N/A</v>
      </c>
      <c r="E419" s="306" t="e">
        <f t="shared" si="21"/>
        <v>#N/A</v>
      </c>
      <c r="F419" s="209" t="e">
        <f t="shared" si="22"/>
        <v>#N/A</v>
      </c>
      <c r="G419" s="308" t="e">
        <f t="shared" si="20"/>
        <v>#N/A</v>
      </c>
      <c r="H419" s="309"/>
    </row>
    <row r="420" spans="1:8">
      <c r="A420" s="304">
        <v>418</v>
      </c>
      <c r="B420" s="305" t="e">
        <f>VLOOKUP(DATE(YEAR(Dat_01!B$2)-1,MONTH(Dat_01!B$2),1)+A420,'[4]grafico diario'!$A:$D,1,)</f>
        <v>#N/A</v>
      </c>
      <c r="C420" s="306" t="e">
        <f>VLOOKUP($B420,[4]IndEolico10!$D$2:$M$945,4)/1000</f>
        <v>#N/A</v>
      </c>
      <c r="D420" s="307" t="e">
        <f>VLOOKUP($B420,[4]IndEolico10!$D$2:$M$945,7)/1000</f>
        <v>#N/A</v>
      </c>
      <c r="E420" s="306" t="e">
        <f t="shared" si="21"/>
        <v>#N/A</v>
      </c>
      <c r="F420" s="209" t="e">
        <f t="shared" si="22"/>
        <v>#N/A</v>
      </c>
      <c r="G420" s="308" t="e">
        <f t="shared" si="20"/>
        <v>#N/A</v>
      </c>
      <c r="H420" s="309"/>
    </row>
    <row r="421" spans="1:8">
      <c r="A421" s="304">
        <v>419</v>
      </c>
      <c r="B421" s="305" t="e">
        <f>VLOOKUP(DATE(YEAR(Dat_01!B$2)-1,MONTH(Dat_01!B$2),1)+A421,'[4]grafico diario'!$A:$D,1,)</f>
        <v>#N/A</v>
      </c>
      <c r="C421" s="306" t="e">
        <f>VLOOKUP($B421,[4]IndEolico10!$D$2:$M$945,4)/1000</f>
        <v>#N/A</v>
      </c>
      <c r="D421" s="307" t="e">
        <f>VLOOKUP($B421,[4]IndEolico10!$D$2:$M$945,7)/1000</f>
        <v>#N/A</v>
      </c>
      <c r="E421" s="306" t="e">
        <f t="shared" si="21"/>
        <v>#N/A</v>
      </c>
      <c r="F421" s="209" t="e">
        <f t="shared" si="22"/>
        <v>#N/A</v>
      </c>
      <c r="G421" s="308" t="e">
        <f t="shared" si="20"/>
        <v>#N/A</v>
      </c>
      <c r="H421" s="309"/>
    </row>
    <row r="422" spans="1:8">
      <c r="A422" s="304">
        <v>420</v>
      </c>
      <c r="B422" s="305" t="e">
        <f>VLOOKUP(DATE(YEAR(Dat_01!B$2)-1,MONTH(Dat_01!B$2),1)+A422,'[4]grafico diario'!$A:$D,1,)</f>
        <v>#N/A</v>
      </c>
      <c r="C422" s="306" t="e">
        <f>VLOOKUP($B422,[4]IndEolico10!$D$2:$M$945,4)/1000</f>
        <v>#N/A</v>
      </c>
      <c r="D422" s="307" t="e">
        <f>VLOOKUP($B422,[4]IndEolico10!$D$2:$M$945,7)/1000</f>
        <v>#N/A</v>
      </c>
      <c r="E422" s="306" t="e">
        <f t="shared" si="21"/>
        <v>#N/A</v>
      </c>
      <c r="F422" s="209" t="e">
        <f t="shared" si="22"/>
        <v>#N/A</v>
      </c>
      <c r="G422" s="308" t="e">
        <f t="shared" si="20"/>
        <v>#N/A</v>
      </c>
      <c r="H422" s="309"/>
    </row>
    <row r="423" spans="1:8">
      <c r="A423" s="304">
        <v>421</v>
      </c>
      <c r="B423" s="305" t="e">
        <f>VLOOKUP(DATE(YEAR(Dat_01!B$2)-1,MONTH(Dat_01!B$2),1)+A423,'[4]grafico diario'!$A:$D,1,)</f>
        <v>#N/A</v>
      </c>
      <c r="C423" s="306" t="e">
        <f>VLOOKUP($B423,[4]IndEolico10!$D$2:$M$945,4)/1000</f>
        <v>#N/A</v>
      </c>
      <c r="D423" s="307" t="e">
        <f>VLOOKUP($B423,[4]IndEolico10!$D$2:$M$945,7)/1000</f>
        <v>#N/A</v>
      </c>
      <c r="E423" s="306" t="e">
        <f t="shared" si="21"/>
        <v>#N/A</v>
      </c>
      <c r="F423" s="209" t="e">
        <f t="shared" si="22"/>
        <v>#N/A</v>
      </c>
      <c r="G423" s="308" t="e">
        <f t="shared" si="20"/>
        <v>#N/A</v>
      </c>
      <c r="H423" s="309"/>
    </row>
    <row r="424" spans="1:8">
      <c r="A424" s="304">
        <v>422</v>
      </c>
      <c r="B424" s="305" t="e">
        <f>VLOOKUP(DATE(YEAR(Dat_01!B$2)-1,MONTH(Dat_01!B$2),1)+A424,'[4]grafico diario'!$A:$D,1,)</f>
        <v>#N/A</v>
      </c>
      <c r="C424" s="306" t="e">
        <f>VLOOKUP($B424,[4]IndEolico10!$D$2:$M$945,4)/1000</f>
        <v>#N/A</v>
      </c>
      <c r="D424" s="307" t="e">
        <f>VLOOKUP($B424,[4]IndEolico10!$D$2:$M$945,7)/1000</f>
        <v>#N/A</v>
      </c>
      <c r="E424" s="306" t="e">
        <f t="shared" si="21"/>
        <v>#N/A</v>
      </c>
      <c r="F424" s="209" t="e">
        <f t="shared" si="22"/>
        <v>#N/A</v>
      </c>
      <c r="G424" s="308" t="e">
        <f t="shared" si="20"/>
        <v>#N/A</v>
      </c>
      <c r="H424" s="309"/>
    </row>
    <row r="425" spans="1:8">
      <c r="A425" s="304">
        <v>423</v>
      </c>
      <c r="B425" s="305" t="e">
        <f>VLOOKUP(DATE(YEAR(Dat_01!B$2)-1,MONTH(Dat_01!B$2),1)+A425,'[4]grafico diario'!$A:$D,1,)</f>
        <v>#N/A</v>
      </c>
      <c r="C425" s="306" t="e">
        <f>VLOOKUP($B425,[4]IndEolico10!$D$2:$M$945,4)/1000</f>
        <v>#N/A</v>
      </c>
      <c r="D425" s="307" t="e">
        <f>VLOOKUP($B425,[4]IndEolico10!$D$2:$M$945,7)/1000</f>
        <v>#N/A</v>
      </c>
      <c r="E425" s="306" t="e">
        <f t="shared" si="21"/>
        <v>#N/A</v>
      </c>
      <c r="F425" s="209" t="e">
        <f t="shared" si="22"/>
        <v>#N/A</v>
      </c>
      <c r="G425" s="308" t="e">
        <f t="shared" si="20"/>
        <v>#N/A</v>
      </c>
      <c r="H425" s="309"/>
    </row>
    <row r="426" spans="1:8">
      <c r="A426" s="304">
        <v>424</v>
      </c>
      <c r="B426" s="305" t="e">
        <f>VLOOKUP(DATE(YEAR(Dat_01!B$2)-1,MONTH(Dat_01!B$2),1)+A426,'[4]grafico diario'!$A:$D,1,)</f>
        <v>#N/A</v>
      </c>
      <c r="C426" s="306" t="e">
        <f>VLOOKUP($B426,[4]IndEolico10!$D$2:$M$945,4)/1000</f>
        <v>#N/A</v>
      </c>
      <c r="D426" s="307" t="e">
        <f>VLOOKUP($B426,[4]IndEolico10!$D$2:$M$945,7)/1000</f>
        <v>#N/A</v>
      </c>
      <c r="E426" s="306" t="e">
        <f t="shared" si="21"/>
        <v>#N/A</v>
      </c>
      <c r="F426" s="209" t="e">
        <f t="shared" si="22"/>
        <v>#N/A</v>
      </c>
      <c r="G426" s="308" t="e">
        <f t="shared" si="20"/>
        <v>#N/A</v>
      </c>
      <c r="H426" s="309"/>
    </row>
    <row r="427" spans="1:8">
      <c r="A427" s="304">
        <v>425</v>
      </c>
      <c r="B427" s="305" t="e">
        <f>VLOOKUP(DATE(YEAR(Dat_01!B$2)-1,MONTH(Dat_01!B$2),1)+A427,'[4]grafico diario'!$A:$D,1,)</f>
        <v>#N/A</v>
      </c>
      <c r="C427" s="306" t="e">
        <f>VLOOKUP($B427,[4]IndEolico10!$D$2:$M$945,4)/1000</f>
        <v>#N/A</v>
      </c>
      <c r="D427" s="307" t="e">
        <f>VLOOKUP($B427,[4]IndEolico10!$D$2:$M$945,7)/1000</f>
        <v>#N/A</v>
      </c>
      <c r="E427" s="306" t="e">
        <f t="shared" si="21"/>
        <v>#N/A</v>
      </c>
      <c r="F427" s="209" t="e">
        <f t="shared" si="22"/>
        <v>#N/A</v>
      </c>
      <c r="G427" s="308" t="e">
        <f t="shared" si="20"/>
        <v>#N/A</v>
      </c>
      <c r="H427" s="309"/>
    </row>
    <row r="428" spans="1:8">
      <c r="A428" s="304">
        <v>426</v>
      </c>
      <c r="B428" s="305" t="e">
        <f>VLOOKUP(DATE(YEAR(Dat_01!B$2)-1,MONTH(Dat_01!B$2),1)+A428,'[4]grafico diario'!$A:$D,1,)</f>
        <v>#N/A</v>
      </c>
      <c r="C428" s="306" t="e">
        <f>VLOOKUP($B428,[4]IndEolico10!$D$2:$M$945,4)/1000</f>
        <v>#N/A</v>
      </c>
      <c r="D428" s="307" t="e">
        <f>VLOOKUP($B428,[4]IndEolico10!$D$2:$M$945,7)/1000</f>
        <v>#N/A</v>
      </c>
      <c r="E428" s="306" t="e">
        <f t="shared" si="21"/>
        <v>#N/A</v>
      </c>
      <c r="F428" s="209" t="e">
        <f t="shared" si="22"/>
        <v>#N/A</v>
      </c>
      <c r="G428" s="308" t="e">
        <f t="shared" si="20"/>
        <v>#N/A</v>
      </c>
      <c r="H428" s="309"/>
    </row>
    <row r="429" spans="1:8">
      <c r="B429" s="305"/>
      <c r="C429" s="306"/>
      <c r="D429" s="307"/>
      <c r="E429" s="306"/>
      <c r="F429" s="209"/>
      <c r="G429" s="308"/>
      <c r="H429" s="309"/>
    </row>
    <row r="430" spans="1:8">
      <c r="B430" s="305"/>
      <c r="C430" s="306"/>
      <c r="D430" s="307"/>
      <c r="E430" s="306"/>
      <c r="F430" s="209"/>
      <c r="G430" s="308"/>
      <c r="H430" s="309"/>
    </row>
    <row r="431" spans="1:8">
      <c r="B431" s="305"/>
      <c r="C431" s="306"/>
      <c r="D431" s="307"/>
      <c r="E431" s="306"/>
      <c r="F431" s="209"/>
      <c r="G431" s="308"/>
      <c r="H431" s="309"/>
    </row>
    <row r="432" spans="1:8">
      <c r="B432" s="305"/>
      <c r="C432" s="306"/>
      <c r="D432" s="307"/>
      <c r="E432" s="306"/>
      <c r="F432" s="209"/>
      <c r="G432" s="308"/>
      <c r="H432" s="309"/>
    </row>
    <row r="433" spans="2:8">
      <c r="B433" s="305"/>
      <c r="C433" s="306"/>
      <c r="D433" s="307"/>
      <c r="E433" s="306"/>
      <c r="F433" s="209"/>
      <c r="G433" s="308"/>
      <c r="H433" s="309"/>
    </row>
    <row r="434" spans="2:8">
      <c r="B434" s="305"/>
      <c r="C434" s="306"/>
      <c r="D434" s="307"/>
      <c r="E434" s="306"/>
      <c r="F434" s="209"/>
      <c r="G434" s="308"/>
      <c r="H434" s="309"/>
    </row>
    <row r="435" spans="2:8">
      <c r="B435" s="305"/>
      <c r="C435" s="306"/>
      <c r="D435" s="307"/>
      <c r="E435" s="306"/>
      <c r="F435" s="209"/>
      <c r="G435" s="308"/>
      <c r="H435" s="309"/>
    </row>
    <row r="436" spans="2:8">
      <c r="B436" s="305"/>
      <c r="C436" s="306"/>
      <c r="D436" s="307"/>
      <c r="E436" s="306"/>
      <c r="F436" s="209"/>
      <c r="G436" s="308"/>
      <c r="H436" s="309"/>
    </row>
    <row r="437" spans="2:8">
      <c r="B437" s="305"/>
      <c r="C437" s="306"/>
      <c r="D437" s="307"/>
      <c r="E437" s="306"/>
      <c r="F437" s="209"/>
      <c r="G437" s="308"/>
      <c r="H437" s="309"/>
    </row>
    <row r="438" spans="2:8">
      <c r="B438" s="305"/>
      <c r="C438" s="306"/>
      <c r="D438" s="307"/>
      <c r="E438" s="306"/>
      <c r="F438" s="209"/>
      <c r="G438" s="308"/>
      <c r="H438" s="309"/>
    </row>
    <row r="439" spans="2:8">
      <c r="B439" s="305"/>
      <c r="C439" s="306"/>
      <c r="D439" s="307"/>
      <c r="E439" s="306"/>
      <c r="F439" s="209"/>
      <c r="G439" s="308"/>
      <c r="H439" s="309"/>
    </row>
    <row r="440" spans="2:8">
      <c r="B440" s="305"/>
      <c r="C440" s="306"/>
      <c r="D440" s="307"/>
      <c r="E440" s="306"/>
      <c r="F440" s="209"/>
      <c r="G440" s="308"/>
      <c r="H440" s="309"/>
    </row>
    <row r="441" spans="2:8">
      <c r="B441" s="305"/>
      <c r="C441" s="306"/>
      <c r="D441" s="307"/>
      <c r="E441" s="306"/>
      <c r="F441" s="209"/>
      <c r="G441" s="308"/>
      <c r="H441" s="309"/>
    </row>
    <row r="442" spans="2:8">
      <c r="B442" s="305"/>
      <c r="C442" s="306"/>
      <c r="D442" s="307"/>
      <c r="E442" s="306"/>
      <c r="F442" s="209"/>
      <c r="G442" s="308"/>
      <c r="H442" s="309"/>
    </row>
    <row r="443" spans="2:8">
      <c r="B443" s="305"/>
      <c r="C443" s="306"/>
      <c r="D443" s="307"/>
      <c r="E443" s="306"/>
      <c r="F443" s="209"/>
      <c r="G443" s="308"/>
      <c r="H443" s="309"/>
    </row>
    <row r="444" spans="2:8">
      <c r="B444" s="305"/>
      <c r="C444" s="306"/>
      <c r="D444" s="307"/>
      <c r="E444" s="306"/>
      <c r="F444" s="209"/>
      <c r="G444" s="308"/>
      <c r="H444" s="309"/>
    </row>
    <row r="445" spans="2:8">
      <c r="B445" s="305"/>
      <c r="C445" s="306"/>
      <c r="D445" s="307"/>
      <c r="E445" s="306"/>
      <c r="F445" s="209"/>
      <c r="G445" s="308"/>
      <c r="H445" s="309"/>
    </row>
    <row r="446" spans="2:8">
      <c r="B446" s="305"/>
      <c r="C446" s="306"/>
      <c r="D446" s="307"/>
      <c r="E446" s="306"/>
      <c r="F446" s="209"/>
      <c r="G446" s="308"/>
      <c r="H446" s="309"/>
    </row>
    <row r="447" spans="2:8">
      <c r="B447" s="305"/>
      <c r="C447" s="306"/>
      <c r="D447" s="307"/>
      <c r="E447" s="306"/>
      <c r="F447" s="209"/>
      <c r="G447" s="308"/>
      <c r="H447" s="309"/>
    </row>
    <row r="448" spans="2:8">
      <c r="B448" s="305"/>
      <c r="C448" s="306"/>
      <c r="D448" s="307"/>
      <c r="E448" s="306"/>
      <c r="F448" s="209"/>
      <c r="G448" s="308"/>
      <c r="H448" s="309"/>
    </row>
    <row r="449" spans="2:8">
      <c r="B449" s="305"/>
      <c r="C449" s="306"/>
      <c r="D449" s="307"/>
      <c r="E449" s="306"/>
      <c r="F449" s="209"/>
      <c r="G449" s="308"/>
      <c r="H449" s="309"/>
    </row>
    <row r="450" spans="2:8">
      <c r="B450" s="305"/>
      <c r="C450" s="306"/>
      <c r="D450" s="307"/>
      <c r="E450" s="306"/>
      <c r="F450" s="209"/>
      <c r="G450" s="308"/>
      <c r="H450" s="309"/>
    </row>
    <row r="451" spans="2:8">
      <c r="B451" s="305"/>
      <c r="C451" s="306"/>
      <c r="D451" s="307"/>
      <c r="E451" s="306"/>
      <c r="F451" s="209"/>
      <c r="G451" s="308"/>
      <c r="H451" s="309"/>
    </row>
    <row r="452" spans="2:8">
      <c r="B452" s="305"/>
      <c r="C452" s="306"/>
      <c r="D452" s="307"/>
      <c r="E452" s="306"/>
      <c r="F452" s="209"/>
      <c r="G452" s="308"/>
      <c r="H452" s="309"/>
    </row>
    <row r="453" spans="2:8">
      <c r="B453" s="305"/>
      <c r="C453" s="306"/>
      <c r="D453" s="307"/>
      <c r="E453" s="306"/>
      <c r="F453" s="209"/>
      <c r="G453" s="308"/>
      <c r="H453" s="309"/>
    </row>
    <row r="454" spans="2:8">
      <c r="B454" s="305"/>
      <c r="C454" s="306"/>
      <c r="D454" s="307"/>
      <c r="E454" s="306"/>
      <c r="F454" s="209"/>
      <c r="G454" s="308"/>
      <c r="H454" s="309"/>
    </row>
    <row r="455" spans="2:8">
      <c r="B455" s="305"/>
      <c r="C455" s="306"/>
      <c r="D455" s="307"/>
      <c r="E455" s="306"/>
      <c r="F455" s="209"/>
      <c r="G455" s="308"/>
      <c r="H455" s="309"/>
    </row>
    <row r="456" spans="2:8">
      <c r="B456" s="305"/>
      <c r="C456" s="306"/>
      <c r="D456" s="307"/>
      <c r="E456" s="306"/>
      <c r="F456" s="209"/>
      <c r="G456" s="308"/>
      <c r="H456" s="309"/>
    </row>
    <row r="457" spans="2:8">
      <c r="B457" s="305"/>
      <c r="C457" s="306"/>
      <c r="D457" s="307"/>
      <c r="E457" s="306"/>
      <c r="F457" s="209"/>
      <c r="G457" s="308"/>
      <c r="H457" s="309"/>
    </row>
    <row r="458" spans="2:8">
      <c r="B458" s="305"/>
      <c r="C458" s="306"/>
      <c r="D458" s="307"/>
      <c r="E458" s="306"/>
      <c r="F458" s="209"/>
      <c r="G458" s="308"/>
      <c r="H458" s="309"/>
    </row>
    <row r="459" spans="2:8">
      <c r="B459" s="305"/>
      <c r="C459" s="306"/>
      <c r="D459" s="307"/>
      <c r="E459" s="306"/>
      <c r="F459" s="209"/>
      <c r="G459" s="308"/>
      <c r="H459" s="309"/>
    </row>
    <row r="460" spans="2:8">
      <c r="B460" s="305"/>
      <c r="C460" s="306"/>
      <c r="D460" s="307"/>
      <c r="E460" s="306"/>
      <c r="F460" s="209"/>
      <c r="G460" s="308"/>
      <c r="H460" s="309"/>
    </row>
    <row r="461" spans="2:8">
      <c r="B461" s="305"/>
      <c r="C461" s="306"/>
      <c r="D461" s="307"/>
      <c r="E461" s="306"/>
      <c r="F461" s="209"/>
      <c r="G461" s="308"/>
      <c r="H461" s="309"/>
    </row>
    <row r="462" spans="2:8">
      <c r="B462" s="305"/>
      <c r="C462" s="306"/>
      <c r="D462" s="307"/>
      <c r="E462" s="306"/>
      <c r="F462" s="209"/>
      <c r="G462" s="308"/>
      <c r="H462" s="309"/>
    </row>
    <row r="463" spans="2:8">
      <c r="B463" s="305"/>
      <c r="C463" s="306"/>
      <c r="D463" s="307"/>
      <c r="E463" s="306"/>
      <c r="F463" s="209"/>
      <c r="G463" s="308"/>
      <c r="H463" s="309"/>
    </row>
    <row r="464" spans="2:8">
      <c r="B464" s="305"/>
      <c r="C464" s="306"/>
      <c r="D464" s="307"/>
      <c r="E464" s="306"/>
      <c r="F464" s="209"/>
      <c r="G464" s="308"/>
      <c r="H464" s="309"/>
    </row>
    <row r="465" spans="2:8">
      <c r="B465" s="305"/>
      <c r="C465" s="306"/>
      <c r="D465" s="307"/>
      <c r="E465" s="306"/>
      <c r="F465" s="209"/>
      <c r="G465" s="308"/>
      <c r="H465" s="309"/>
    </row>
    <row r="466" spans="2:8">
      <c r="B466" s="305"/>
      <c r="C466" s="306"/>
      <c r="D466" s="307"/>
      <c r="E466" s="306"/>
      <c r="F466" s="209"/>
      <c r="G466" s="308"/>
      <c r="H466" s="309"/>
    </row>
    <row r="467" spans="2:8">
      <c r="B467" s="305"/>
      <c r="C467" s="306"/>
      <c r="D467" s="307"/>
      <c r="E467" s="306"/>
      <c r="F467" s="209"/>
      <c r="G467" s="308"/>
      <c r="H467" s="309"/>
    </row>
    <row r="468" spans="2:8">
      <c r="B468" s="305"/>
      <c r="C468" s="306"/>
      <c r="D468" s="307"/>
      <c r="E468" s="306"/>
      <c r="F468" s="209"/>
      <c r="G468" s="308"/>
      <c r="H468" s="309"/>
    </row>
    <row r="469" spans="2:8">
      <c r="B469" s="305"/>
      <c r="C469" s="306"/>
      <c r="D469" s="307"/>
      <c r="E469" s="306"/>
      <c r="F469" s="209"/>
      <c r="G469" s="308"/>
      <c r="H469" s="309"/>
    </row>
    <row r="470" spans="2:8">
      <c r="B470" s="305"/>
      <c r="C470" s="306"/>
      <c r="D470" s="307"/>
      <c r="E470" s="306"/>
      <c r="F470" s="209"/>
      <c r="G470" s="308"/>
      <c r="H470" s="309"/>
    </row>
    <row r="471" spans="2:8">
      <c r="B471" s="305"/>
      <c r="C471" s="306"/>
      <c r="D471" s="307"/>
      <c r="E471" s="306"/>
      <c r="F471" s="209"/>
      <c r="G471" s="308"/>
      <c r="H471" s="309"/>
    </row>
    <row r="472" spans="2:8">
      <c r="B472" s="305"/>
      <c r="C472" s="306"/>
      <c r="D472" s="307"/>
      <c r="E472" s="306"/>
      <c r="F472" s="209"/>
      <c r="G472" s="308"/>
      <c r="H472" s="309"/>
    </row>
    <row r="473" spans="2:8">
      <c r="B473" s="305"/>
      <c r="C473" s="306"/>
      <c r="D473" s="307"/>
      <c r="E473" s="306"/>
      <c r="F473" s="209"/>
      <c r="G473" s="308"/>
      <c r="H473" s="309"/>
    </row>
    <row r="474" spans="2:8">
      <c r="B474" s="305"/>
      <c r="C474" s="306"/>
      <c r="D474" s="307"/>
      <c r="E474" s="306"/>
      <c r="F474" s="209"/>
      <c r="G474" s="308"/>
      <c r="H474" s="309"/>
    </row>
    <row r="475" spans="2:8">
      <c r="B475" s="305"/>
      <c r="C475" s="306"/>
      <c r="D475" s="307"/>
      <c r="E475" s="306"/>
      <c r="F475" s="209"/>
      <c r="G475" s="308"/>
      <c r="H475" s="309"/>
    </row>
    <row r="476" spans="2:8">
      <c r="B476" s="305"/>
      <c r="C476" s="306"/>
      <c r="D476" s="307"/>
      <c r="E476" s="306"/>
      <c r="F476" s="209"/>
      <c r="G476" s="308"/>
      <c r="H476" s="309"/>
    </row>
    <row r="477" spans="2:8">
      <c r="B477" s="305"/>
      <c r="C477" s="306"/>
      <c r="D477" s="307"/>
      <c r="E477" s="306"/>
      <c r="F477" s="209"/>
      <c r="G477" s="308"/>
      <c r="H477" s="309"/>
    </row>
    <row r="478" spans="2:8">
      <c r="B478" s="305"/>
      <c r="C478" s="306"/>
      <c r="D478" s="307"/>
      <c r="E478" s="306"/>
      <c r="F478" s="209"/>
      <c r="G478" s="308"/>
      <c r="H478" s="309"/>
    </row>
    <row r="479" spans="2:8">
      <c r="B479" s="305"/>
      <c r="C479" s="306"/>
      <c r="D479" s="307"/>
      <c r="E479" s="306"/>
      <c r="F479" s="209"/>
      <c r="G479" s="308"/>
      <c r="H479" s="309"/>
    </row>
    <row r="480" spans="2:8">
      <c r="B480" s="305"/>
      <c r="C480" s="306"/>
      <c r="D480" s="307"/>
      <c r="E480" s="306"/>
      <c r="F480" s="209"/>
      <c r="G480" s="308"/>
      <c r="H480" s="309"/>
    </row>
    <row r="481" spans="2:8">
      <c r="B481" s="305"/>
      <c r="C481" s="306"/>
      <c r="D481" s="307"/>
      <c r="E481" s="306"/>
      <c r="F481" s="209"/>
      <c r="G481" s="308"/>
      <c r="H481" s="309"/>
    </row>
    <row r="482" spans="2:8">
      <c r="B482" s="305"/>
      <c r="C482" s="306"/>
      <c r="D482" s="307"/>
      <c r="E482" s="306"/>
      <c r="F482" s="209"/>
      <c r="G482" s="308"/>
      <c r="H482" s="309"/>
    </row>
    <row r="483" spans="2:8">
      <c r="B483" s="305"/>
      <c r="C483" s="306"/>
      <c r="D483" s="307"/>
      <c r="E483" s="306"/>
      <c r="F483" s="209"/>
      <c r="G483" s="308"/>
      <c r="H483" s="309"/>
    </row>
    <row r="484" spans="2:8">
      <c r="B484" s="305"/>
      <c r="C484" s="306"/>
      <c r="D484" s="307"/>
      <c r="E484" s="306"/>
      <c r="F484" s="209"/>
      <c r="G484" s="308"/>
      <c r="H484" s="309"/>
    </row>
    <row r="485" spans="2:8">
      <c r="B485" s="305"/>
      <c r="C485" s="306"/>
      <c r="D485" s="307"/>
      <c r="E485" s="306"/>
      <c r="F485" s="209"/>
      <c r="G485" s="308"/>
      <c r="H485" s="309"/>
    </row>
    <row r="486" spans="2:8">
      <c r="B486" s="305"/>
      <c r="C486" s="306"/>
      <c r="D486" s="307"/>
      <c r="E486" s="306"/>
      <c r="F486" s="209"/>
      <c r="G486" s="308"/>
      <c r="H486" s="309"/>
    </row>
    <row r="487" spans="2:8">
      <c r="B487" s="305"/>
      <c r="C487" s="306"/>
      <c r="D487" s="307"/>
      <c r="E487" s="306"/>
      <c r="F487" s="209"/>
      <c r="G487" s="308"/>
      <c r="H487" s="309"/>
    </row>
    <row r="488" spans="2:8">
      <c r="B488" s="305"/>
      <c r="C488" s="306"/>
      <c r="D488" s="307"/>
      <c r="E488" s="306"/>
      <c r="F488" s="209"/>
      <c r="G488" s="308"/>
      <c r="H488" s="309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pageSetUpPr autoPageBreaks="0"/>
  </sheetPr>
  <dimension ref="A1:S49"/>
  <sheetViews>
    <sheetView showGridLines="0" showRowColHeaders="0" showOutlineSymbols="0" zoomScaleNormal="100" workbookViewId="0">
      <selection activeCell="G17" sqref="G17"/>
    </sheetView>
  </sheetViews>
  <sheetFormatPr baseColWidth="10" defaultRowHeight="12.75"/>
  <cols>
    <col min="1" max="1" width="0.140625" style="5" customWidth="1"/>
    <col min="2" max="2" width="2.7109375" style="5" customWidth="1"/>
    <col min="3" max="3" width="23.7109375" style="5" customWidth="1"/>
    <col min="4" max="4" width="1.28515625" style="5" customWidth="1"/>
    <col min="5" max="5" width="27.7109375" style="17" customWidth="1"/>
    <col min="6" max="6" width="10.7109375" style="22" customWidth="1"/>
    <col min="7" max="7" width="10.7109375" style="17" customWidth="1"/>
    <col min="8" max="8" width="10.7109375" style="22" customWidth="1"/>
    <col min="9" max="9" width="10.7109375" style="17" customWidth="1"/>
    <col min="10" max="10" width="10.7109375" style="22" customWidth="1"/>
    <col min="11" max="11" width="10.7109375" style="17" customWidth="1"/>
    <col min="12" max="13" width="11.42578125" style="17"/>
    <col min="14" max="17" width="11.5703125" style="17" bestFit="1" customWidth="1"/>
    <col min="18" max="18" width="12.28515625" style="17" bestFit="1" customWidth="1"/>
    <col min="19" max="19" width="11.5703125" style="17" bestFit="1" customWidth="1"/>
    <col min="20" max="246" width="11.42578125" style="17"/>
    <col min="247" max="247" width="0.140625" style="17" customWidth="1"/>
    <col min="248" max="248" width="2.7109375" style="17" customWidth="1"/>
    <col min="249" max="249" width="15.42578125" style="17" customWidth="1"/>
    <col min="250" max="250" width="1.28515625" style="17" customWidth="1"/>
    <col min="251" max="251" width="27.7109375" style="17" customWidth="1"/>
    <col min="252" max="252" width="6.7109375" style="17" customWidth="1"/>
    <col min="253" max="253" width="1.5703125" style="17" customWidth="1"/>
    <col min="254" max="254" width="10.5703125" style="17" customWidth="1"/>
    <col min="255" max="255" width="5.85546875" style="17" customWidth="1"/>
    <col min="256" max="256" width="1.5703125" style="17" customWidth="1"/>
    <col min="257" max="257" width="10.5703125" style="17" customWidth="1"/>
    <col min="258" max="258" width="6.7109375" style="17" customWidth="1"/>
    <col min="259" max="259" width="1.5703125" style="17" customWidth="1"/>
    <col min="260" max="260" width="10.5703125" style="17" customWidth="1"/>
    <col min="261" max="261" width="9.7109375" style="17" customWidth="1"/>
    <col min="262" max="262" width="13.28515625" style="17" bestFit="1" customWidth="1"/>
    <col min="263" max="263" width="7.7109375" style="17" customWidth="1"/>
    <col min="264" max="264" width="11.42578125" style="17"/>
    <col min="265" max="265" width="13.28515625" style="17" bestFit="1" customWidth="1"/>
    <col min="266" max="502" width="11.42578125" style="17"/>
    <col min="503" max="503" width="0.140625" style="17" customWidth="1"/>
    <col min="504" max="504" width="2.7109375" style="17" customWidth="1"/>
    <col min="505" max="505" width="15.42578125" style="17" customWidth="1"/>
    <col min="506" max="506" width="1.28515625" style="17" customWidth="1"/>
    <col min="507" max="507" width="27.7109375" style="17" customWidth="1"/>
    <col min="508" max="508" width="6.7109375" style="17" customWidth="1"/>
    <col min="509" max="509" width="1.5703125" style="17" customWidth="1"/>
    <col min="510" max="510" width="10.5703125" style="17" customWidth="1"/>
    <col min="511" max="511" width="5.85546875" style="17" customWidth="1"/>
    <col min="512" max="512" width="1.5703125" style="17" customWidth="1"/>
    <col min="513" max="513" width="10.5703125" style="17" customWidth="1"/>
    <col min="514" max="514" width="6.7109375" style="17" customWidth="1"/>
    <col min="515" max="515" width="1.5703125" style="17" customWidth="1"/>
    <col min="516" max="516" width="10.5703125" style="17" customWidth="1"/>
    <col min="517" max="517" width="9.7109375" style="17" customWidth="1"/>
    <col min="518" max="518" width="13.28515625" style="17" bestFit="1" customWidth="1"/>
    <col min="519" max="519" width="7.7109375" style="17" customWidth="1"/>
    <col min="520" max="520" width="11.42578125" style="17"/>
    <col min="521" max="521" width="13.28515625" style="17" bestFit="1" customWidth="1"/>
    <col min="522" max="758" width="11.42578125" style="17"/>
    <col min="759" max="759" width="0.140625" style="17" customWidth="1"/>
    <col min="760" max="760" width="2.7109375" style="17" customWidth="1"/>
    <col min="761" max="761" width="15.42578125" style="17" customWidth="1"/>
    <col min="762" max="762" width="1.28515625" style="17" customWidth="1"/>
    <col min="763" max="763" width="27.7109375" style="17" customWidth="1"/>
    <col min="764" max="764" width="6.7109375" style="17" customWidth="1"/>
    <col min="765" max="765" width="1.5703125" style="17" customWidth="1"/>
    <col min="766" max="766" width="10.5703125" style="17" customWidth="1"/>
    <col min="767" max="767" width="5.85546875" style="17" customWidth="1"/>
    <col min="768" max="768" width="1.5703125" style="17" customWidth="1"/>
    <col min="769" max="769" width="10.5703125" style="17" customWidth="1"/>
    <col min="770" max="770" width="6.7109375" style="17" customWidth="1"/>
    <col min="771" max="771" width="1.5703125" style="17" customWidth="1"/>
    <col min="772" max="772" width="10.5703125" style="17" customWidth="1"/>
    <col min="773" max="773" width="9.7109375" style="17" customWidth="1"/>
    <col min="774" max="774" width="13.28515625" style="17" bestFit="1" customWidth="1"/>
    <col min="775" max="775" width="7.7109375" style="17" customWidth="1"/>
    <col min="776" max="776" width="11.42578125" style="17"/>
    <col min="777" max="777" width="13.28515625" style="17" bestFit="1" customWidth="1"/>
    <col min="778" max="1014" width="11.42578125" style="17"/>
    <col min="1015" max="1015" width="0.140625" style="17" customWidth="1"/>
    <col min="1016" max="1016" width="2.7109375" style="17" customWidth="1"/>
    <col min="1017" max="1017" width="15.42578125" style="17" customWidth="1"/>
    <col min="1018" max="1018" width="1.28515625" style="17" customWidth="1"/>
    <col min="1019" max="1019" width="27.7109375" style="17" customWidth="1"/>
    <col min="1020" max="1020" width="6.7109375" style="17" customWidth="1"/>
    <col min="1021" max="1021" width="1.5703125" style="17" customWidth="1"/>
    <col min="1022" max="1022" width="10.5703125" style="17" customWidth="1"/>
    <col min="1023" max="1023" width="5.85546875" style="17" customWidth="1"/>
    <col min="1024" max="1024" width="1.5703125" style="17" customWidth="1"/>
    <col min="1025" max="1025" width="10.5703125" style="17" customWidth="1"/>
    <col min="1026" max="1026" width="6.7109375" style="17" customWidth="1"/>
    <col min="1027" max="1027" width="1.5703125" style="17" customWidth="1"/>
    <col min="1028" max="1028" width="10.5703125" style="17" customWidth="1"/>
    <col min="1029" max="1029" width="9.7109375" style="17" customWidth="1"/>
    <col min="1030" max="1030" width="13.28515625" style="17" bestFit="1" customWidth="1"/>
    <col min="1031" max="1031" width="7.7109375" style="17" customWidth="1"/>
    <col min="1032" max="1032" width="11.42578125" style="17"/>
    <col min="1033" max="1033" width="13.28515625" style="17" bestFit="1" customWidth="1"/>
    <col min="1034" max="1270" width="11.42578125" style="17"/>
    <col min="1271" max="1271" width="0.140625" style="17" customWidth="1"/>
    <col min="1272" max="1272" width="2.7109375" style="17" customWidth="1"/>
    <col min="1273" max="1273" width="15.42578125" style="17" customWidth="1"/>
    <col min="1274" max="1274" width="1.28515625" style="17" customWidth="1"/>
    <col min="1275" max="1275" width="27.7109375" style="17" customWidth="1"/>
    <col min="1276" max="1276" width="6.7109375" style="17" customWidth="1"/>
    <col min="1277" max="1277" width="1.5703125" style="17" customWidth="1"/>
    <col min="1278" max="1278" width="10.5703125" style="17" customWidth="1"/>
    <col min="1279" max="1279" width="5.85546875" style="17" customWidth="1"/>
    <col min="1280" max="1280" width="1.5703125" style="17" customWidth="1"/>
    <col min="1281" max="1281" width="10.5703125" style="17" customWidth="1"/>
    <col min="1282" max="1282" width="6.7109375" style="17" customWidth="1"/>
    <col min="1283" max="1283" width="1.5703125" style="17" customWidth="1"/>
    <col min="1284" max="1284" width="10.5703125" style="17" customWidth="1"/>
    <col min="1285" max="1285" width="9.7109375" style="17" customWidth="1"/>
    <col min="1286" max="1286" width="13.28515625" style="17" bestFit="1" customWidth="1"/>
    <col min="1287" max="1287" width="7.7109375" style="17" customWidth="1"/>
    <col min="1288" max="1288" width="11.42578125" style="17"/>
    <col min="1289" max="1289" width="13.28515625" style="17" bestFit="1" customWidth="1"/>
    <col min="1290" max="1526" width="11.42578125" style="17"/>
    <col min="1527" max="1527" width="0.140625" style="17" customWidth="1"/>
    <col min="1528" max="1528" width="2.7109375" style="17" customWidth="1"/>
    <col min="1529" max="1529" width="15.42578125" style="17" customWidth="1"/>
    <col min="1530" max="1530" width="1.28515625" style="17" customWidth="1"/>
    <col min="1531" max="1531" width="27.7109375" style="17" customWidth="1"/>
    <col min="1532" max="1532" width="6.7109375" style="17" customWidth="1"/>
    <col min="1533" max="1533" width="1.5703125" style="17" customWidth="1"/>
    <col min="1534" max="1534" width="10.5703125" style="17" customWidth="1"/>
    <col min="1535" max="1535" width="5.85546875" style="17" customWidth="1"/>
    <col min="1536" max="1536" width="1.5703125" style="17" customWidth="1"/>
    <col min="1537" max="1537" width="10.5703125" style="17" customWidth="1"/>
    <col min="1538" max="1538" width="6.7109375" style="17" customWidth="1"/>
    <col min="1539" max="1539" width="1.5703125" style="17" customWidth="1"/>
    <col min="1540" max="1540" width="10.5703125" style="17" customWidth="1"/>
    <col min="1541" max="1541" width="9.7109375" style="17" customWidth="1"/>
    <col min="1542" max="1542" width="13.28515625" style="17" bestFit="1" customWidth="1"/>
    <col min="1543" max="1543" width="7.7109375" style="17" customWidth="1"/>
    <col min="1544" max="1544" width="11.42578125" style="17"/>
    <col min="1545" max="1545" width="13.28515625" style="17" bestFit="1" customWidth="1"/>
    <col min="1546" max="1782" width="11.42578125" style="17"/>
    <col min="1783" max="1783" width="0.140625" style="17" customWidth="1"/>
    <col min="1784" max="1784" width="2.7109375" style="17" customWidth="1"/>
    <col min="1785" max="1785" width="15.42578125" style="17" customWidth="1"/>
    <col min="1786" max="1786" width="1.28515625" style="17" customWidth="1"/>
    <col min="1787" max="1787" width="27.7109375" style="17" customWidth="1"/>
    <col min="1788" max="1788" width="6.7109375" style="17" customWidth="1"/>
    <col min="1789" max="1789" width="1.5703125" style="17" customWidth="1"/>
    <col min="1790" max="1790" width="10.5703125" style="17" customWidth="1"/>
    <col min="1791" max="1791" width="5.85546875" style="17" customWidth="1"/>
    <col min="1792" max="1792" width="1.5703125" style="17" customWidth="1"/>
    <col min="1793" max="1793" width="10.5703125" style="17" customWidth="1"/>
    <col min="1794" max="1794" width="6.7109375" style="17" customWidth="1"/>
    <col min="1795" max="1795" width="1.5703125" style="17" customWidth="1"/>
    <col min="1796" max="1796" width="10.5703125" style="17" customWidth="1"/>
    <col min="1797" max="1797" width="9.7109375" style="17" customWidth="1"/>
    <col min="1798" max="1798" width="13.28515625" style="17" bestFit="1" customWidth="1"/>
    <col min="1799" max="1799" width="7.7109375" style="17" customWidth="1"/>
    <col min="1800" max="1800" width="11.42578125" style="17"/>
    <col min="1801" max="1801" width="13.28515625" style="17" bestFit="1" customWidth="1"/>
    <col min="1802" max="2038" width="11.42578125" style="17"/>
    <col min="2039" max="2039" width="0.140625" style="17" customWidth="1"/>
    <col min="2040" max="2040" width="2.7109375" style="17" customWidth="1"/>
    <col min="2041" max="2041" width="15.42578125" style="17" customWidth="1"/>
    <col min="2042" max="2042" width="1.28515625" style="17" customWidth="1"/>
    <col min="2043" max="2043" width="27.7109375" style="17" customWidth="1"/>
    <col min="2044" max="2044" width="6.7109375" style="17" customWidth="1"/>
    <col min="2045" max="2045" width="1.5703125" style="17" customWidth="1"/>
    <col min="2046" max="2046" width="10.5703125" style="17" customWidth="1"/>
    <col min="2047" max="2047" width="5.85546875" style="17" customWidth="1"/>
    <col min="2048" max="2048" width="1.5703125" style="17" customWidth="1"/>
    <col min="2049" max="2049" width="10.5703125" style="17" customWidth="1"/>
    <col min="2050" max="2050" width="6.7109375" style="17" customWidth="1"/>
    <col min="2051" max="2051" width="1.5703125" style="17" customWidth="1"/>
    <col min="2052" max="2052" width="10.5703125" style="17" customWidth="1"/>
    <col min="2053" max="2053" width="9.7109375" style="17" customWidth="1"/>
    <col min="2054" max="2054" width="13.28515625" style="17" bestFit="1" customWidth="1"/>
    <col min="2055" max="2055" width="7.7109375" style="17" customWidth="1"/>
    <col min="2056" max="2056" width="11.42578125" style="17"/>
    <col min="2057" max="2057" width="13.28515625" style="17" bestFit="1" customWidth="1"/>
    <col min="2058" max="2294" width="11.42578125" style="17"/>
    <col min="2295" max="2295" width="0.140625" style="17" customWidth="1"/>
    <col min="2296" max="2296" width="2.7109375" style="17" customWidth="1"/>
    <col min="2297" max="2297" width="15.42578125" style="17" customWidth="1"/>
    <col min="2298" max="2298" width="1.28515625" style="17" customWidth="1"/>
    <col min="2299" max="2299" width="27.7109375" style="17" customWidth="1"/>
    <col min="2300" max="2300" width="6.7109375" style="17" customWidth="1"/>
    <col min="2301" max="2301" width="1.5703125" style="17" customWidth="1"/>
    <col min="2302" max="2302" width="10.5703125" style="17" customWidth="1"/>
    <col min="2303" max="2303" width="5.85546875" style="17" customWidth="1"/>
    <col min="2304" max="2304" width="1.5703125" style="17" customWidth="1"/>
    <col min="2305" max="2305" width="10.5703125" style="17" customWidth="1"/>
    <col min="2306" max="2306" width="6.7109375" style="17" customWidth="1"/>
    <col min="2307" max="2307" width="1.5703125" style="17" customWidth="1"/>
    <col min="2308" max="2308" width="10.5703125" style="17" customWidth="1"/>
    <col min="2309" max="2309" width="9.7109375" style="17" customWidth="1"/>
    <col min="2310" max="2310" width="13.28515625" style="17" bestFit="1" customWidth="1"/>
    <col min="2311" max="2311" width="7.7109375" style="17" customWidth="1"/>
    <col min="2312" max="2312" width="11.42578125" style="17"/>
    <col min="2313" max="2313" width="13.28515625" style="17" bestFit="1" customWidth="1"/>
    <col min="2314" max="2550" width="11.42578125" style="17"/>
    <col min="2551" max="2551" width="0.140625" style="17" customWidth="1"/>
    <col min="2552" max="2552" width="2.7109375" style="17" customWidth="1"/>
    <col min="2553" max="2553" width="15.42578125" style="17" customWidth="1"/>
    <col min="2554" max="2554" width="1.28515625" style="17" customWidth="1"/>
    <col min="2555" max="2555" width="27.7109375" style="17" customWidth="1"/>
    <col min="2556" max="2556" width="6.7109375" style="17" customWidth="1"/>
    <col min="2557" max="2557" width="1.5703125" style="17" customWidth="1"/>
    <col min="2558" max="2558" width="10.5703125" style="17" customWidth="1"/>
    <col min="2559" max="2559" width="5.85546875" style="17" customWidth="1"/>
    <col min="2560" max="2560" width="1.5703125" style="17" customWidth="1"/>
    <col min="2561" max="2561" width="10.5703125" style="17" customWidth="1"/>
    <col min="2562" max="2562" width="6.7109375" style="17" customWidth="1"/>
    <col min="2563" max="2563" width="1.5703125" style="17" customWidth="1"/>
    <col min="2564" max="2564" width="10.5703125" style="17" customWidth="1"/>
    <col min="2565" max="2565" width="9.7109375" style="17" customWidth="1"/>
    <col min="2566" max="2566" width="13.28515625" style="17" bestFit="1" customWidth="1"/>
    <col min="2567" max="2567" width="7.7109375" style="17" customWidth="1"/>
    <col min="2568" max="2568" width="11.42578125" style="17"/>
    <col min="2569" max="2569" width="13.28515625" style="17" bestFit="1" customWidth="1"/>
    <col min="2570" max="2806" width="11.42578125" style="17"/>
    <col min="2807" max="2807" width="0.140625" style="17" customWidth="1"/>
    <col min="2808" max="2808" width="2.7109375" style="17" customWidth="1"/>
    <col min="2809" max="2809" width="15.42578125" style="17" customWidth="1"/>
    <col min="2810" max="2810" width="1.28515625" style="17" customWidth="1"/>
    <col min="2811" max="2811" width="27.7109375" style="17" customWidth="1"/>
    <col min="2812" max="2812" width="6.7109375" style="17" customWidth="1"/>
    <col min="2813" max="2813" width="1.5703125" style="17" customWidth="1"/>
    <col min="2814" max="2814" width="10.5703125" style="17" customWidth="1"/>
    <col min="2815" max="2815" width="5.85546875" style="17" customWidth="1"/>
    <col min="2816" max="2816" width="1.5703125" style="17" customWidth="1"/>
    <col min="2817" max="2817" width="10.5703125" style="17" customWidth="1"/>
    <col min="2818" max="2818" width="6.7109375" style="17" customWidth="1"/>
    <col min="2819" max="2819" width="1.5703125" style="17" customWidth="1"/>
    <col min="2820" max="2820" width="10.5703125" style="17" customWidth="1"/>
    <col min="2821" max="2821" width="9.7109375" style="17" customWidth="1"/>
    <col min="2822" max="2822" width="13.28515625" style="17" bestFit="1" customWidth="1"/>
    <col min="2823" max="2823" width="7.7109375" style="17" customWidth="1"/>
    <col min="2824" max="2824" width="11.42578125" style="17"/>
    <col min="2825" max="2825" width="13.28515625" style="17" bestFit="1" customWidth="1"/>
    <col min="2826" max="3062" width="11.42578125" style="17"/>
    <col min="3063" max="3063" width="0.140625" style="17" customWidth="1"/>
    <col min="3064" max="3064" width="2.7109375" style="17" customWidth="1"/>
    <col min="3065" max="3065" width="15.42578125" style="17" customWidth="1"/>
    <col min="3066" max="3066" width="1.28515625" style="17" customWidth="1"/>
    <col min="3067" max="3067" width="27.7109375" style="17" customWidth="1"/>
    <col min="3068" max="3068" width="6.7109375" style="17" customWidth="1"/>
    <col min="3069" max="3069" width="1.5703125" style="17" customWidth="1"/>
    <col min="3070" max="3070" width="10.5703125" style="17" customWidth="1"/>
    <col min="3071" max="3071" width="5.85546875" style="17" customWidth="1"/>
    <col min="3072" max="3072" width="1.5703125" style="17" customWidth="1"/>
    <col min="3073" max="3073" width="10.5703125" style="17" customWidth="1"/>
    <col min="3074" max="3074" width="6.7109375" style="17" customWidth="1"/>
    <col min="3075" max="3075" width="1.5703125" style="17" customWidth="1"/>
    <col min="3076" max="3076" width="10.5703125" style="17" customWidth="1"/>
    <col min="3077" max="3077" width="9.7109375" style="17" customWidth="1"/>
    <col min="3078" max="3078" width="13.28515625" style="17" bestFit="1" customWidth="1"/>
    <col min="3079" max="3079" width="7.7109375" style="17" customWidth="1"/>
    <col min="3080" max="3080" width="11.42578125" style="17"/>
    <col min="3081" max="3081" width="13.28515625" style="17" bestFit="1" customWidth="1"/>
    <col min="3082" max="3318" width="11.42578125" style="17"/>
    <col min="3319" max="3319" width="0.140625" style="17" customWidth="1"/>
    <col min="3320" max="3320" width="2.7109375" style="17" customWidth="1"/>
    <col min="3321" max="3321" width="15.42578125" style="17" customWidth="1"/>
    <col min="3322" max="3322" width="1.28515625" style="17" customWidth="1"/>
    <col min="3323" max="3323" width="27.7109375" style="17" customWidth="1"/>
    <col min="3324" max="3324" width="6.7109375" style="17" customWidth="1"/>
    <col min="3325" max="3325" width="1.5703125" style="17" customWidth="1"/>
    <col min="3326" max="3326" width="10.5703125" style="17" customWidth="1"/>
    <col min="3327" max="3327" width="5.85546875" style="17" customWidth="1"/>
    <col min="3328" max="3328" width="1.5703125" style="17" customWidth="1"/>
    <col min="3329" max="3329" width="10.5703125" style="17" customWidth="1"/>
    <col min="3330" max="3330" width="6.7109375" style="17" customWidth="1"/>
    <col min="3331" max="3331" width="1.5703125" style="17" customWidth="1"/>
    <col min="3332" max="3332" width="10.5703125" style="17" customWidth="1"/>
    <col min="3333" max="3333" width="9.7109375" style="17" customWidth="1"/>
    <col min="3334" max="3334" width="13.28515625" style="17" bestFit="1" customWidth="1"/>
    <col min="3335" max="3335" width="7.7109375" style="17" customWidth="1"/>
    <col min="3336" max="3336" width="11.42578125" style="17"/>
    <col min="3337" max="3337" width="13.28515625" style="17" bestFit="1" customWidth="1"/>
    <col min="3338" max="3574" width="11.42578125" style="17"/>
    <col min="3575" max="3575" width="0.140625" style="17" customWidth="1"/>
    <col min="3576" max="3576" width="2.7109375" style="17" customWidth="1"/>
    <col min="3577" max="3577" width="15.42578125" style="17" customWidth="1"/>
    <col min="3578" max="3578" width="1.28515625" style="17" customWidth="1"/>
    <col min="3579" max="3579" width="27.7109375" style="17" customWidth="1"/>
    <col min="3580" max="3580" width="6.7109375" style="17" customWidth="1"/>
    <col min="3581" max="3581" width="1.5703125" style="17" customWidth="1"/>
    <col min="3582" max="3582" width="10.5703125" style="17" customWidth="1"/>
    <col min="3583" max="3583" width="5.85546875" style="17" customWidth="1"/>
    <col min="3584" max="3584" width="1.5703125" style="17" customWidth="1"/>
    <col min="3585" max="3585" width="10.5703125" style="17" customWidth="1"/>
    <col min="3586" max="3586" width="6.7109375" style="17" customWidth="1"/>
    <col min="3587" max="3587" width="1.5703125" style="17" customWidth="1"/>
    <col min="3588" max="3588" width="10.5703125" style="17" customWidth="1"/>
    <col min="3589" max="3589" width="9.7109375" style="17" customWidth="1"/>
    <col min="3590" max="3590" width="13.28515625" style="17" bestFit="1" customWidth="1"/>
    <col min="3591" max="3591" width="7.7109375" style="17" customWidth="1"/>
    <col min="3592" max="3592" width="11.42578125" style="17"/>
    <col min="3593" max="3593" width="13.28515625" style="17" bestFit="1" customWidth="1"/>
    <col min="3594" max="3830" width="11.42578125" style="17"/>
    <col min="3831" max="3831" width="0.140625" style="17" customWidth="1"/>
    <col min="3832" max="3832" width="2.7109375" style="17" customWidth="1"/>
    <col min="3833" max="3833" width="15.42578125" style="17" customWidth="1"/>
    <col min="3834" max="3834" width="1.28515625" style="17" customWidth="1"/>
    <col min="3835" max="3835" width="27.7109375" style="17" customWidth="1"/>
    <col min="3836" max="3836" width="6.7109375" style="17" customWidth="1"/>
    <col min="3837" max="3837" width="1.5703125" style="17" customWidth="1"/>
    <col min="3838" max="3838" width="10.5703125" style="17" customWidth="1"/>
    <col min="3839" max="3839" width="5.85546875" style="17" customWidth="1"/>
    <col min="3840" max="3840" width="1.5703125" style="17" customWidth="1"/>
    <col min="3841" max="3841" width="10.5703125" style="17" customWidth="1"/>
    <col min="3842" max="3842" width="6.7109375" style="17" customWidth="1"/>
    <col min="3843" max="3843" width="1.5703125" style="17" customWidth="1"/>
    <col min="3844" max="3844" width="10.5703125" style="17" customWidth="1"/>
    <col min="3845" max="3845" width="9.7109375" style="17" customWidth="1"/>
    <col min="3846" max="3846" width="13.28515625" style="17" bestFit="1" customWidth="1"/>
    <col min="3847" max="3847" width="7.7109375" style="17" customWidth="1"/>
    <col min="3848" max="3848" width="11.42578125" style="17"/>
    <col min="3849" max="3849" width="13.28515625" style="17" bestFit="1" customWidth="1"/>
    <col min="3850" max="4086" width="11.42578125" style="17"/>
    <col min="4087" max="4087" width="0.140625" style="17" customWidth="1"/>
    <col min="4088" max="4088" width="2.7109375" style="17" customWidth="1"/>
    <col min="4089" max="4089" width="15.42578125" style="17" customWidth="1"/>
    <col min="4090" max="4090" width="1.28515625" style="17" customWidth="1"/>
    <col min="4091" max="4091" width="27.7109375" style="17" customWidth="1"/>
    <col min="4092" max="4092" width="6.7109375" style="17" customWidth="1"/>
    <col min="4093" max="4093" width="1.5703125" style="17" customWidth="1"/>
    <col min="4094" max="4094" width="10.5703125" style="17" customWidth="1"/>
    <col min="4095" max="4095" width="5.85546875" style="17" customWidth="1"/>
    <col min="4096" max="4096" width="1.5703125" style="17" customWidth="1"/>
    <col min="4097" max="4097" width="10.5703125" style="17" customWidth="1"/>
    <col min="4098" max="4098" width="6.7109375" style="17" customWidth="1"/>
    <col min="4099" max="4099" width="1.5703125" style="17" customWidth="1"/>
    <col min="4100" max="4100" width="10.5703125" style="17" customWidth="1"/>
    <col min="4101" max="4101" width="9.7109375" style="17" customWidth="1"/>
    <col min="4102" max="4102" width="13.28515625" style="17" bestFit="1" customWidth="1"/>
    <col min="4103" max="4103" width="7.7109375" style="17" customWidth="1"/>
    <col min="4104" max="4104" width="11.42578125" style="17"/>
    <col min="4105" max="4105" width="13.28515625" style="17" bestFit="1" customWidth="1"/>
    <col min="4106" max="4342" width="11.42578125" style="17"/>
    <col min="4343" max="4343" width="0.140625" style="17" customWidth="1"/>
    <col min="4344" max="4344" width="2.7109375" style="17" customWidth="1"/>
    <col min="4345" max="4345" width="15.42578125" style="17" customWidth="1"/>
    <col min="4346" max="4346" width="1.28515625" style="17" customWidth="1"/>
    <col min="4347" max="4347" width="27.7109375" style="17" customWidth="1"/>
    <col min="4348" max="4348" width="6.7109375" style="17" customWidth="1"/>
    <col min="4349" max="4349" width="1.5703125" style="17" customWidth="1"/>
    <col min="4350" max="4350" width="10.5703125" style="17" customWidth="1"/>
    <col min="4351" max="4351" width="5.85546875" style="17" customWidth="1"/>
    <col min="4352" max="4352" width="1.5703125" style="17" customWidth="1"/>
    <col min="4353" max="4353" width="10.5703125" style="17" customWidth="1"/>
    <col min="4354" max="4354" width="6.7109375" style="17" customWidth="1"/>
    <col min="4355" max="4355" width="1.5703125" style="17" customWidth="1"/>
    <col min="4356" max="4356" width="10.5703125" style="17" customWidth="1"/>
    <col min="4357" max="4357" width="9.7109375" style="17" customWidth="1"/>
    <col min="4358" max="4358" width="13.28515625" style="17" bestFit="1" customWidth="1"/>
    <col min="4359" max="4359" width="7.7109375" style="17" customWidth="1"/>
    <col min="4360" max="4360" width="11.42578125" style="17"/>
    <col min="4361" max="4361" width="13.28515625" style="17" bestFit="1" customWidth="1"/>
    <col min="4362" max="4598" width="11.42578125" style="17"/>
    <col min="4599" max="4599" width="0.140625" style="17" customWidth="1"/>
    <col min="4600" max="4600" width="2.7109375" style="17" customWidth="1"/>
    <col min="4601" max="4601" width="15.42578125" style="17" customWidth="1"/>
    <col min="4602" max="4602" width="1.28515625" style="17" customWidth="1"/>
    <col min="4603" max="4603" width="27.7109375" style="17" customWidth="1"/>
    <col min="4604" max="4604" width="6.7109375" style="17" customWidth="1"/>
    <col min="4605" max="4605" width="1.5703125" style="17" customWidth="1"/>
    <col min="4606" max="4606" width="10.5703125" style="17" customWidth="1"/>
    <col min="4607" max="4607" width="5.85546875" style="17" customWidth="1"/>
    <col min="4608" max="4608" width="1.5703125" style="17" customWidth="1"/>
    <col min="4609" max="4609" width="10.5703125" style="17" customWidth="1"/>
    <col min="4610" max="4610" width="6.7109375" style="17" customWidth="1"/>
    <col min="4611" max="4611" width="1.5703125" style="17" customWidth="1"/>
    <col min="4612" max="4612" width="10.5703125" style="17" customWidth="1"/>
    <col min="4613" max="4613" width="9.7109375" style="17" customWidth="1"/>
    <col min="4614" max="4614" width="13.28515625" style="17" bestFit="1" customWidth="1"/>
    <col min="4615" max="4615" width="7.7109375" style="17" customWidth="1"/>
    <col min="4616" max="4616" width="11.42578125" style="17"/>
    <col min="4617" max="4617" width="13.28515625" style="17" bestFit="1" customWidth="1"/>
    <col min="4618" max="4854" width="11.42578125" style="17"/>
    <col min="4855" max="4855" width="0.140625" style="17" customWidth="1"/>
    <col min="4856" max="4856" width="2.7109375" style="17" customWidth="1"/>
    <col min="4857" max="4857" width="15.42578125" style="17" customWidth="1"/>
    <col min="4858" max="4858" width="1.28515625" style="17" customWidth="1"/>
    <col min="4859" max="4859" width="27.7109375" style="17" customWidth="1"/>
    <col min="4860" max="4860" width="6.7109375" style="17" customWidth="1"/>
    <col min="4861" max="4861" width="1.5703125" style="17" customWidth="1"/>
    <col min="4862" max="4862" width="10.5703125" style="17" customWidth="1"/>
    <col min="4863" max="4863" width="5.85546875" style="17" customWidth="1"/>
    <col min="4864" max="4864" width="1.5703125" style="17" customWidth="1"/>
    <col min="4865" max="4865" width="10.5703125" style="17" customWidth="1"/>
    <col min="4866" max="4866" width="6.7109375" style="17" customWidth="1"/>
    <col min="4867" max="4867" width="1.5703125" style="17" customWidth="1"/>
    <col min="4868" max="4868" width="10.5703125" style="17" customWidth="1"/>
    <col min="4869" max="4869" width="9.7109375" style="17" customWidth="1"/>
    <col min="4870" max="4870" width="13.28515625" style="17" bestFit="1" customWidth="1"/>
    <col min="4871" max="4871" width="7.7109375" style="17" customWidth="1"/>
    <col min="4872" max="4872" width="11.42578125" style="17"/>
    <col min="4873" max="4873" width="13.28515625" style="17" bestFit="1" customWidth="1"/>
    <col min="4874" max="5110" width="11.42578125" style="17"/>
    <col min="5111" max="5111" width="0.140625" style="17" customWidth="1"/>
    <col min="5112" max="5112" width="2.7109375" style="17" customWidth="1"/>
    <col min="5113" max="5113" width="15.42578125" style="17" customWidth="1"/>
    <col min="5114" max="5114" width="1.28515625" style="17" customWidth="1"/>
    <col min="5115" max="5115" width="27.7109375" style="17" customWidth="1"/>
    <col min="5116" max="5116" width="6.7109375" style="17" customWidth="1"/>
    <col min="5117" max="5117" width="1.5703125" style="17" customWidth="1"/>
    <col min="5118" max="5118" width="10.5703125" style="17" customWidth="1"/>
    <col min="5119" max="5119" width="5.85546875" style="17" customWidth="1"/>
    <col min="5120" max="5120" width="1.5703125" style="17" customWidth="1"/>
    <col min="5121" max="5121" width="10.5703125" style="17" customWidth="1"/>
    <col min="5122" max="5122" width="6.7109375" style="17" customWidth="1"/>
    <col min="5123" max="5123" width="1.5703125" style="17" customWidth="1"/>
    <col min="5124" max="5124" width="10.5703125" style="17" customWidth="1"/>
    <col min="5125" max="5125" width="9.7109375" style="17" customWidth="1"/>
    <col min="5126" max="5126" width="13.28515625" style="17" bestFit="1" customWidth="1"/>
    <col min="5127" max="5127" width="7.7109375" style="17" customWidth="1"/>
    <col min="5128" max="5128" width="11.42578125" style="17"/>
    <col min="5129" max="5129" width="13.28515625" style="17" bestFit="1" customWidth="1"/>
    <col min="5130" max="5366" width="11.42578125" style="17"/>
    <col min="5367" max="5367" width="0.140625" style="17" customWidth="1"/>
    <col min="5368" max="5368" width="2.7109375" style="17" customWidth="1"/>
    <col min="5369" max="5369" width="15.42578125" style="17" customWidth="1"/>
    <col min="5370" max="5370" width="1.28515625" style="17" customWidth="1"/>
    <col min="5371" max="5371" width="27.7109375" style="17" customWidth="1"/>
    <col min="5372" max="5372" width="6.7109375" style="17" customWidth="1"/>
    <col min="5373" max="5373" width="1.5703125" style="17" customWidth="1"/>
    <col min="5374" max="5374" width="10.5703125" style="17" customWidth="1"/>
    <col min="5375" max="5375" width="5.85546875" style="17" customWidth="1"/>
    <col min="5376" max="5376" width="1.5703125" style="17" customWidth="1"/>
    <col min="5377" max="5377" width="10.5703125" style="17" customWidth="1"/>
    <col min="5378" max="5378" width="6.7109375" style="17" customWidth="1"/>
    <col min="5379" max="5379" width="1.5703125" style="17" customWidth="1"/>
    <col min="5380" max="5380" width="10.5703125" style="17" customWidth="1"/>
    <col min="5381" max="5381" width="9.7109375" style="17" customWidth="1"/>
    <col min="5382" max="5382" width="13.28515625" style="17" bestFit="1" customWidth="1"/>
    <col min="5383" max="5383" width="7.7109375" style="17" customWidth="1"/>
    <col min="5384" max="5384" width="11.42578125" style="17"/>
    <col min="5385" max="5385" width="13.28515625" style="17" bestFit="1" customWidth="1"/>
    <col min="5386" max="5622" width="11.42578125" style="17"/>
    <col min="5623" max="5623" width="0.140625" style="17" customWidth="1"/>
    <col min="5624" max="5624" width="2.7109375" style="17" customWidth="1"/>
    <col min="5625" max="5625" width="15.42578125" style="17" customWidth="1"/>
    <col min="5626" max="5626" width="1.28515625" style="17" customWidth="1"/>
    <col min="5627" max="5627" width="27.7109375" style="17" customWidth="1"/>
    <col min="5628" max="5628" width="6.7109375" style="17" customWidth="1"/>
    <col min="5629" max="5629" width="1.5703125" style="17" customWidth="1"/>
    <col min="5630" max="5630" width="10.5703125" style="17" customWidth="1"/>
    <col min="5631" max="5631" width="5.85546875" style="17" customWidth="1"/>
    <col min="5632" max="5632" width="1.5703125" style="17" customWidth="1"/>
    <col min="5633" max="5633" width="10.5703125" style="17" customWidth="1"/>
    <col min="5634" max="5634" width="6.7109375" style="17" customWidth="1"/>
    <col min="5635" max="5635" width="1.5703125" style="17" customWidth="1"/>
    <col min="5636" max="5636" width="10.5703125" style="17" customWidth="1"/>
    <col min="5637" max="5637" width="9.7109375" style="17" customWidth="1"/>
    <col min="5638" max="5638" width="13.28515625" style="17" bestFit="1" customWidth="1"/>
    <col min="5639" max="5639" width="7.7109375" style="17" customWidth="1"/>
    <col min="5640" max="5640" width="11.42578125" style="17"/>
    <col min="5641" max="5641" width="13.28515625" style="17" bestFit="1" customWidth="1"/>
    <col min="5642" max="5878" width="11.42578125" style="17"/>
    <col min="5879" max="5879" width="0.140625" style="17" customWidth="1"/>
    <col min="5880" max="5880" width="2.7109375" style="17" customWidth="1"/>
    <col min="5881" max="5881" width="15.42578125" style="17" customWidth="1"/>
    <col min="5882" max="5882" width="1.28515625" style="17" customWidth="1"/>
    <col min="5883" max="5883" width="27.7109375" style="17" customWidth="1"/>
    <col min="5884" max="5884" width="6.7109375" style="17" customWidth="1"/>
    <col min="5885" max="5885" width="1.5703125" style="17" customWidth="1"/>
    <col min="5886" max="5886" width="10.5703125" style="17" customWidth="1"/>
    <col min="5887" max="5887" width="5.85546875" style="17" customWidth="1"/>
    <col min="5888" max="5888" width="1.5703125" style="17" customWidth="1"/>
    <col min="5889" max="5889" width="10.5703125" style="17" customWidth="1"/>
    <col min="5890" max="5890" width="6.7109375" style="17" customWidth="1"/>
    <col min="5891" max="5891" width="1.5703125" style="17" customWidth="1"/>
    <col min="5892" max="5892" width="10.5703125" style="17" customWidth="1"/>
    <col min="5893" max="5893" width="9.7109375" style="17" customWidth="1"/>
    <col min="5894" max="5894" width="13.28515625" style="17" bestFit="1" customWidth="1"/>
    <col min="5895" max="5895" width="7.7109375" style="17" customWidth="1"/>
    <col min="5896" max="5896" width="11.42578125" style="17"/>
    <col min="5897" max="5897" width="13.28515625" style="17" bestFit="1" customWidth="1"/>
    <col min="5898" max="6134" width="11.42578125" style="17"/>
    <col min="6135" max="6135" width="0.140625" style="17" customWidth="1"/>
    <col min="6136" max="6136" width="2.7109375" style="17" customWidth="1"/>
    <col min="6137" max="6137" width="15.42578125" style="17" customWidth="1"/>
    <col min="6138" max="6138" width="1.28515625" style="17" customWidth="1"/>
    <col min="6139" max="6139" width="27.7109375" style="17" customWidth="1"/>
    <col min="6140" max="6140" width="6.7109375" style="17" customWidth="1"/>
    <col min="6141" max="6141" width="1.5703125" style="17" customWidth="1"/>
    <col min="6142" max="6142" width="10.5703125" style="17" customWidth="1"/>
    <col min="6143" max="6143" width="5.85546875" style="17" customWidth="1"/>
    <col min="6144" max="6144" width="1.5703125" style="17" customWidth="1"/>
    <col min="6145" max="6145" width="10.5703125" style="17" customWidth="1"/>
    <col min="6146" max="6146" width="6.7109375" style="17" customWidth="1"/>
    <col min="6147" max="6147" width="1.5703125" style="17" customWidth="1"/>
    <col min="6148" max="6148" width="10.5703125" style="17" customWidth="1"/>
    <col min="6149" max="6149" width="9.7109375" style="17" customWidth="1"/>
    <col min="6150" max="6150" width="13.28515625" style="17" bestFit="1" customWidth="1"/>
    <col min="6151" max="6151" width="7.7109375" style="17" customWidth="1"/>
    <col min="6152" max="6152" width="11.42578125" style="17"/>
    <col min="6153" max="6153" width="13.28515625" style="17" bestFit="1" customWidth="1"/>
    <col min="6154" max="6390" width="11.42578125" style="17"/>
    <col min="6391" max="6391" width="0.140625" style="17" customWidth="1"/>
    <col min="6392" max="6392" width="2.7109375" style="17" customWidth="1"/>
    <col min="6393" max="6393" width="15.42578125" style="17" customWidth="1"/>
    <col min="6394" max="6394" width="1.28515625" style="17" customWidth="1"/>
    <col min="6395" max="6395" width="27.7109375" style="17" customWidth="1"/>
    <col min="6396" max="6396" width="6.7109375" style="17" customWidth="1"/>
    <col min="6397" max="6397" width="1.5703125" style="17" customWidth="1"/>
    <col min="6398" max="6398" width="10.5703125" style="17" customWidth="1"/>
    <col min="6399" max="6399" width="5.85546875" style="17" customWidth="1"/>
    <col min="6400" max="6400" width="1.5703125" style="17" customWidth="1"/>
    <col min="6401" max="6401" width="10.5703125" style="17" customWidth="1"/>
    <col min="6402" max="6402" width="6.7109375" style="17" customWidth="1"/>
    <col min="6403" max="6403" width="1.5703125" style="17" customWidth="1"/>
    <col min="6404" max="6404" width="10.5703125" style="17" customWidth="1"/>
    <col min="6405" max="6405" width="9.7109375" style="17" customWidth="1"/>
    <col min="6406" max="6406" width="13.28515625" style="17" bestFit="1" customWidth="1"/>
    <col min="6407" max="6407" width="7.7109375" style="17" customWidth="1"/>
    <col min="6408" max="6408" width="11.42578125" style="17"/>
    <col min="6409" max="6409" width="13.28515625" style="17" bestFit="1" customWidth="1"/>
    <col min="6410" max="6646" width="11.42578125" style="17"/>
    <col min="6647" max="6647" width="0.140625" style="17" customWidth="1"/>
    <col min="6648" max="6648" width="2.7109375" style="17" customWidth="1"/>
    <col min="6649" max="6649" width="15.42578125" style="17" customWidth="1"/>
    <col min="6650" max="6650" width="1.28515625" style="17" customWidth="1"/>
    <col min="6651" max="6651" width="27.7109375" style="17" customWidth="1"/>
    <col min="6652" max="6652" width="6.7109375" style="17" customWidth="1"/>
    <col min="6653" max="6653" width="1.5703125" style="17" customWidth="1"/>
    <col min="6654" max="6654" width="10.5703125" style="17" customWidth="1"/>
    <col min="6655" max="6655" width="5.85546875" style="17" customWidth="1"/>
    <col min="6656" max="6656" width="1.5703125" style="17" customWidth="1"/>
    <col min="6657" max="6657" width="10.5703125" style="17" customWidth="1"/>
    <col min="6658" max="6658" width="6.7109375" style="17" customWidth="1"/>
    <col min="6659" max="6659" width="1.5703125" style="17" customWidth="1"/>
    <col min="6660" max="6660" width="10.5703125" style="17" customWidth="1"/>
    <col min="6661" max="6661" width="9.7109375" style="17" customWidth="1"/>
    <col min="6662" max="6662" width="13.28515625" style="17" bestFit="1" customWidth="1"/>
    <col min="6663" max="6663" width="7.7109375" style="17" customWidth="1"/>
    <col min="6664" max="6664" width="11.42578125" style="17"/>
    <col min="6665" max="6665" width="13.28515625" style="17" bestFit="1" customWidth="1"/>
    <col min="6666" max="6902" width="11.42578125" style="17"/>
    <col min="6903" max="6903" width="0.140625" style="17" customWidth="1"/>
    <col min="6904" max="6904" width="2.7109375" style="17" customWidth="1"/>
    <col min="6905" max="6905" width="15.42578125" style="17" customWidth="1"/>
    <col min="6906" max="6906" width="1.28515625" style="17" customWidth="1"/>
    <col min="6907" max="6907" width="27.7109375" style="17" customWidth="1"/>
    <col min="6908" max="6908" width="6.7109375" style="17" customWidth="1"/>
    <col min="6909" max="6909" width="1.5703125" style="17" customWidth="1"/>
    <col min="6910" max="6910" width="10.5703125" style="17" customWidth="1"/>
    <col min="6911" max="6911" width="5.85546875" style="17" customWidth="1"/>
    <col min="6912" max="6912" width="1.5703125" style="17" customWidth="1"/>
    <col min="6913" max="6913" width="10.5703125" style="17" customWidth="1"/>
    <col min="6914" max="6914" width="6.7109375" style="17" customWidth="1"/>
    <col min="6915" max="6915" width="1.5703125" style="17" customWidth="1"/>
    <col min="6916" max="6916" width="10.5703125" style="17" customWidth="1"/>
    <col min="6917" max="6917" width="9.7109375" style="17" customWidth="1"/>
    <col min="6918" max="6918" width="13.28515625" style="17" bestFit="1" customWidth="1"/>
    <col min="6919" max="6919" width="7.7109375" style="17" customWidth="1"/>
    <col min="6920" max="6920" width="11.42578125" style="17"/>
    <col min="6921" max="6921" width="13.28515625" style="17" bestFit="1" customWidth="1"/>
    <col min="6922" max="7158" width="11.42578125" style="17"/>
    <col min="7159" max="7159" width="0.140625" style="17" customWidth="1"/>
    <col min="7160" max="7160" width="2.7109375" style="17" customWidth="1"/>
    <col min="7161" max="7161" width="15.42578125" style="17" customWidth="1"/>
    <col min="7162" max="7162" width="1.28515625" style="17" customWidth="1"/>
    <col min="7163" max="7163" width="27.7109375" style="17" customWidth="1"/>
    <col min="7164" max="7164" width="6.7109375" style="17" customWidth="1"/>
    <col min="7165" max="7165" width="1.5703125" style="17" customWidth="1"/>
    <col min="7166" max="7166" width="10.5703125" style="17" customWidth="1"/>
    <col min="7167" max="7167" width="5.85546875" style="17" customWidth="1"/>
    <col min="7168" max="7168" width="1.5703125" style="17" customWidth="1"/>
    <col min="7169" max="7169" width="10.5703125" style="17" customWidth="1"/>
    <col min="7170" max="7170" width="6.7109375" style="17" customWidth="1"/>
    <col min="7171" max="7171" width="1.5703125" style="17" customWidth="1"/>
    <col min="7172" max="7172" width="10.5703125" style="17" customWidth="1"/>
    <col min="7173" max="7173" width="9.7109375" style="17" customWidth="1"/>
    <col min="7174" max="7174" width="13.28515625" style="17" bestFit="1" customWidth="1"/>
    <col min="7175" max="7175" width="7.7109375" style="17" customWidth="1"/>
    <col min="7176" max="7176" width="11.42578125" style="17"/>
    <col min="7177" max="7177" width="13.28515625" style="17" bestFit="1" customWidth="1"/>
    <col min="7178" max="7414" width="11.42578125" style="17"/>
    <col min="7415" max="7415" width="0.140625" style="17" customWidth="1"/>
    <col min="7416" max="7416" width="2.7109375" style="17" customWidth="1"/>
    <col min="7417" max="7417" width="15.42578125" style="17" customWidth="1"/>
    <col min="7418" max="7418" width="1.28515625" style="17" customWidth="1"/>
    <col min="7419" max="7419" width="27.7109375" style="17" customWidth="1"/>
    <col min="7420" max="7420" width="6.7109375" style="17" customWidth="1"/>
    <col min="7421" max="7421" width="1.5703125" style="17" customWidth="1"/>
    <col min="7422" max="7422" width="10.5703125" style="17" customWidth="1"/>
    <col min="7423" max="7423" width="5.85546875" style="17" customWidth="1"/>
    <col min="7424" max="7424" width="1.5703125" style="17" customWidth="1"/>
    <col min="7425" max="7425" width="10.5703125" style="17" customWidth="1"/>
    <col min="7426" max="7426" width="6.7109375" style="17" customWidth="1"/>
    <col min="7427" max="7427" width="1.5703125" style="17" customWidth="1"/>
    <col min="7428" max="7428" width="10.5703125" style="17" customWidth="1"/>
    <col min="7429" max="7429" width="9.7109375" style="17" customWidth="1"/>
    <col min="7430" max="7430" width="13.28515625" style="17" bestFit="1" customWidth="1"/>
    <col min="7431" max="7431" width="7.7109375" style="17" customWidth="1"/>
    <col min="7432" max="7432" width="11.42578125" style="17"/>
    <col min="7433" max="7433" width="13.28515625" style="17" bestFit="1" customWidth="1"/>
    <col min="7434" max="7670" width="11.42578125" style="17"/>
    <col min="7671" max="7671" width="0.140625" style="17" customWidth="1"/>
    <col min="7672" max="7672" width="2.7109375" style="17" customWidth="1"/>
    <col min="7673" max="7673" width="15.42578125" style="17" customWidth="1"/>
    <col min="7674" max="7674" width="1.28515625" style="17" customWidth="1"/>
    <col min="7675" max="7675" width="27.7109375" style="17" customWidth="1"/>
    <col min="7676" max="7676" width="6.7109375" style="17" customWidth="1"/>
    <col min="7677" max="7677" width="1.5703125" style="17" customWidth="1"/>
    <col min="7678" max="7678" width="10.5703125" style="17" customWidth="1"/>
    <col min="7679" max="7679" width="5.85546875" style="17" customWidth="1"/>
    <col min="7680" max="7680" width="1.5703125" style="17" customWidth="1"/>
    <col min="7681" max="7681" width="10.5703125" style="17" customWidth="1"/>
    <col min="7682" max="7682" width="6.7109375" style="17" customWidth="1"/>
    <col min="7683" max="7683" width="1.5703125" style="17" customWidth="1"/>
    <col min="7684" max="7684" width="10.5703125" style="17" customWidth="1"/>
    <col min="7685" max="7685" width="9.7109375" style="17" customWidth="1"/>
    <col min="7686" max="7686" width="13.28515625" style="17" bestFit="1" customWidth="1"/>
    <col min="7687" max="7687" width="7.7109375" style="17" customWidth="1"/>
    <col min="7688" max="7688" width="11.42578125" style="17"/>
    <col min="7689" max="7689" width="13.28515625" style="17" bestFit="1" customWidth="1"/>
    <col min="7690" max="7926" width="11.42578125" style="17"/>
    <col min="7927" max="7927" width="0.140625" style="17" customWidth="1"/>
    <col min="7928" max="7928" width="2.7109375" style="17" customWidth="1"/>
    <col min="7929" max="7929" width="15.42578125" style="17" customWidth="1"/>
    <col min="7930" max="7930" width="1.28515625" style="17" customWidth="1"/>
    <col min="7931" max="7931" width="27.7109375" style="17" customWidth="1"/>
    <col min="7932" max="7932" width="6.7109375" style="17" customWidth="1"/>
    <col min="7933" max="7933" width="1.5703125" style="17" customWidth="1"/>
    <col min="7934" max="7934" width="10.5703125" style="17" customWidth="1"/>
    <col min="7935" max="7935" width="5.85546875" style="17" customWidth="1"/>
    <col min="7936" max="7936" width="1.5703125" style="17" customWidth="1"/>
    <col min="7937" max="7937" width="10.5703125" style="17" customWidth="1"/>
    <col min="7938" max="7938" width="6.7109375" style="17" customWidth="1"/>
    <col min="7939" max="7939" width="1.5703125" style="17" customWidth="1"/>
    <col min="7940" max="7940" width="10.5703125" style="17" customWidth="1"/>
    <col min="7941" max="7941" width="9.7109375" style="17" customWidth="1"/>
    <col min="7942" max="7942" width="13.28515625" style="17" bestFit="1" customWidth="1"/>
    <col min="7943" max="7943" width="7.7109375" style="17" customWidth="1"/>
    <col min="7944" max="7944" width="11.42578125" style="17"/>
    <col min="7945" max="7945" width="13.28515625" style="17" bestFit="1" customWidth="1"/>
    <col min="7946" max="8182" width="11.42578125" style="17"/>
    <col min="8183" max="8183" width="0.140625" style="17" customWidth="1"/>
    <col min="8184" max="8184" width="2.7109375" style="17" customWidth="1"/>
    <col min="8185" max="8185" width="15.42578125" style="17" customWidth="1"/>
    <col min="8186" max="8186" width="1.28515625" style="17" customWidth="1"/>
    <col min="8187" max="8187" width="27.7109375" style="17" customWidth="1"/>
    <col min="8188" max="8188" width="6.7109375" style="17" customWidth="1"/>
    <col min="8189" max="8189" width="1.5703125" style="17" customWidth="1"/>
    <col min="8190" max="8190" width="10.5703125" style="17" customWidth="1"/>
    <col min="8191" max="8191" width="5.85546875" style="17" customWidth="1"/>
    <col min="8192" max="8192" width="1.5703125" style="17" customWidth="1"/>
    <col min="8193" max="8193" width="10.5703125" style="17" customWidth="1"/>
    <col min="8194" max="8194" width="6.7109375" style="17" customWidth="1"/>
    <col min="8195" max="8195" width="1.5703125" style="17" customWidth="1"/>
    <col min="8196" max="8196" width="10.5703125" style="17" customWidth="1"/>
    <col min="8197" max="8197" width="9.7109375" style="17" customWidth="1"/>
    <col min="8198" max="8198" width="13.28515625" style="17" bestFit="1" customWidth="1"/>
    <col min="8199" max="8199" width="7.7109375" style="17" customWidth="1"/>
    <col min="8200" max="8200" width="11.42578125" style="17"/>
    <col min="8201" max="8201" width="13.28515625" style="17" bestFit="1" customWidth="1"/>
    <col min="8202" max="8438" width="11.42578125" style="17"/>
    <col min="8439" max="8439" width="0.140625" style="17" customWidth="1"/>
    <col min="8440" max="8440" width="2.7109375" style="17" customWidth="1"/>
    <col min="8441" max="8441" width="15.42578125" style="17" customWidth="1"/>
    <col min="8442" max="8442" width="1.28515625" style="17" customWidth="1"/>
    <col min="8443" max="8443" width="27.7109375" style="17" customWidth="1"/>
    <col min="8444" max="8444" width="6.7109375" style="17" customWidth="1"/>
    <col min="8445" max="8445" width="1.5703125" style="17" customWidth="1"/>
    <col min="8446" max="8446" width="10.5703125" style="17" customWidth="1"/>
    <col min="8447" max="8447" width="5.85546875" style="17" customWidth="1"/>
    <col min="8448" max="8448" width="1.5703125" style="17" customWidth="1"/>
    <col min="8449" max="8449" width="10.5703125" style="17" customWidth="1"/>
    <col min="8450" max="8450" width="6.7109375" style="17" customWidth="1"/>
    <col min="8451" max="8451" width="1.5703125" style="17" customWidth="1"/>
    <col min="8452" max="8452" width="10.5703125" style="17" customWidth="1"/>
    <col min="8453" max="8453" width="9.7109375" style="17" customWidth="1"/>
    <col min="8454" max="8454" width="13.28515625" style="17" bestFit="1" customWidth="1"/>
    <col min="8455" max="8455" width="7.7109375" style="17" customWidth="1"/>
    <col min="8456" max="8456" width="11.42578125" style="17"/>
    <col min="8457" max="8457" width="13.28515625" style="17" bestFit="1" customWidth="1"/>
    <col min="8458" max="8694" width="11.42578125" style="17"/>
    <col min="8695" max="8695" width="0.140625" style="17" customWidth="1"/>
    <col min="8696" max="8696" width="2.7109375" style="17" customWidth="1"/>
    <col min="8697" max="8697" width="15.42578125" style="17" customWidth="1"/>
    <col min="8698" max="8698" width="1.28515625" style="17" customWidth="1"/>
    <col min="8699" max="8699" width="27.7109375" style="17" customWidth="1"/>
    <col min="8700" max="8700" width="6.7109375" style="17" customWidth="1"/>
    <col min="8701" max="8701" width="1.5703125" style="17" customWidth="1"/>
    <col min="8702" max="8702" width="10.5703125" style="17" customWidth="1"/>
    <col min="8703" max="8703" width="5.85546875" style="17" customWidth="1"/>
    <col min="8704" max="8704" width="1.5703125" style="17" customWidth="1"/>
    <col min="8705" max="8705" width="10.5703125" style="17" customWidth="1"/>
    <col min="8706" max="8706" width="6.7109375" style="17" customWidth="1"/>
    <col min="8707" max="8707" width="1.5703125" style="17" customWidth="1"/>
    <col min="8708" max="8708" width="10.5703125" style="17" customWidth="1"/>
    <col min="8709" max="8709" width="9.7109375" style="17" customWidth="1"/>
    <col min="8710" max="8710" width="13.28515625" style="17" bestFit="1" customWidth="1"/>
    <col min="8711" max="8711" width="7.7109375" style="17" customWidth="1"/>
    <col min="8712" max="8712" width="11.42578125" style="17"/>
    <col min="8713" max="8713" width="13.28515625" style="17" bestFit="1" customWidth="1"/>
    <col min="8714" max="8950" width="11.42578125" style="17"/>
    <col min="8951" max="8951" width="0.140625" style="17" customWidth="1"/>
    <col min="8952" max="8952" width="2.7109375" style="17" customWidth="1"/>
    <col min="8953" max="8953" width="15.42578125" style="17" customWidth="1"/>
    <col min="8954" max="8954" width="1.28515625" style="17" customWidth="1"/>
    <col min="8955" max="8955" width="27.7109375" style="17" customWidth="1"/>
    <col min="8956" max="8956" width="6.7109375" style="17" customWidth="1"/>
    <col min="8957" max="8957" width="1.5703125" style="17" customWidth="1"/>
    <col min="8958" max="8958" width="10.5703125" style="17" customWidth="1"/>
    <col min="8959" max="8959" width="5.85546875" style="17" customWidth="1"/>
    <col min="8960" max="8960" width="1.5703125" style="17" customWidth="1"/>
    <col min="8961" max="8961" width="10.5703125" style="17" customWidth="1"/>
    <col min="8962" max="8962" width="6.7109375" style="17" customWidth="1"/>
    <col min="8963" max="8963" width="1.5703125" style="17" customWidth="1"/>
    <col min="8964" max="8964" width="10.5703125" style="17" customWidth="1"/>
    <col min="8965" max="8965" width="9.7109375" style="17" customWidth="1"/>
    <col min="8966" max="8966" width="13.28515625" style="17" bestFit="1" customWidth="1"/>
    <col min="8967" max="8967" width="7.7109375" style="17" customWidth="1"/>
    <col min="8968" max="8968" width="11.42578125" style="17"/>
    <col min="8969" max="8969" width="13.28515625" style="17" bestFit="1" customWidth="1"/>
    <col min="8970" max="9206" width="11.42578125" style="17"/>
    <col min="9207" max="9207" width="0.140625" style="17" customWidth="1"/>
    <col min="9208" max="9208" width="2.7109375" style="17" customWidth="1"/>
    <col min="9209" max="9209" width="15.42578125" style="17" customWidth="1"/>
    <col min="9210" max="9210" width="1.28515625" style="17" customWidth="1"/>
    <col min="9211" max="9211" width="27.7109375" style="17" customWidth="1"/>
    <col min="9212" max="9212" width="6.7109375" style="17" customWidth="1"/>
    <col min="9213" max="9213" width="1.5703125" style="17" customWidth="1"/>
    <col min="9214" max="9214" width="10.5703125" style="17" customWidth="1"/>
    <col min="9215" max="9215" width="5.85546875" style="17" customWidth="1"/>
    <col min="9216" max="9216" width="1.5703125" style="17" customWidth="1"/>
    <col min="9217" max="9217" width="10.5703125" style="17" customWidth="1"/>
    <col min="9218" max="9218" width="6.7109375" style="17" customWidth="1"/>
    <col min="9219" max="9219" width="1.5703125" style="17" customWidth="1"/>
    <col min="9220" max="9220" width="10.5703125" style="17" customWidth="1"/>
    <col min="9221" max="9221" width="9.7109375" style="17" customWidth="1"/>
    <col min="9222" max="9222" width="13.28515625" style="17" bestFit="1" customWidth="1"/>
    <col min="9223" max="9223" width="7.7109375" style="17" customWidth="1"/>
    <col min="9224" max="9224" width="11.42578125" style="17"/>
    <col min="9225" max="9225" width="13.28515625" style="17" bestFit="1" customWidth="1"/>
    <col min="9226" max="9462" width="11.42578125" style="17"/>
    <col min="9463" max="9463" width="0.140625" style="17" customWidth="1"/>
    <col min="9464" max="9464" width="2.7109375" style="17" customWidth="1"/>
    <col min="9465" max="9465" width="15.42578125" style="17" customWidth="1"/>
    <col min="9466" max="9466" width="1.28515625" style="17" customWidth="1"/>
    <col min="9467" max="9467" width="27.7109375" style="17" customWidth="1"/>
    <col min="9468" max="9468" width="6.7109375" style="17" customWidth="1"/>
    <col min="9469" max="9469" width="1.5703125" style="17" customWidth="1"/>
    <col min="9470" max="9470" width="10.5703125" style="17" customWidth="1"/>
    <col min="9471" max="9471" width="5.85546875" style="17" customWidth="1"/>
    <col min="9472" max="9472" width="1.5703125" style="17" customWidth="1"/>
    <col min="9473" max="9473" width="10.5703125" style="17" customWidth="1"/>
    <col min="9474" max="9474" width="6.7109375" style="17" customWidth="1"/>
    <col min="9475" max="9475" width="1.5703125" style="17" customWidth="1"/>
    <col min="9476" max="9476" width="10.5703125" style="17" customWidth="1"/>
    <col min="9477" max="9477" width="9.7109375" style="17" customWidth="1"/>
    <col min="9478" max="9478" width="13.28515625" style="17" bestFit="1" customWidth="1"/>
    <col min="9479" max="9479" width="7.7109375" style="17" customWidth="1"/>
    <col min="9480" max="9480" width="11.42578125" style="17"/>
    <col min="9481" max="9481" width="13.28515625" style="17" bestFit="1" customWidth="1"/>
    <col min="9482" max="9718" width="11.42578125" style="17"/>
    <col min="9719" max="9719" width="0.140625" style="17" customWidth="1"/>
    <col min="9720" max="9720" width="2.7109375" style="17" customWidth="1"/>
    <col min="9721" max="9721" width="15.42578125" style="17" customWidth="1"/>
    <col min="9722" max="9722" width="1.28515625" style="17" customWidth="1"/>
    <col min="9723" max="9723" width="27.7109375" style="17" customWidth="1"/>
    <col min="9724" max="9724" width="6.7109375" style="17" customWidth="1"/>
    <col min="9725" max="9725" width="1.5703125" style="17" customWidth="1"/>
    <col min="9726" max="9726" width="10.5703125" style="17" customWidth="1"/>
    <col min="9727" max="9727" width="5.85546875" style="17" customWidth="1"/>
    <col min="9728" max="9728" width="1.5703125" style="17" customWidth="1"/>
    <col min="9729" max="9729" width="10.5703125" style="17" customWidth="1"/>
    <col min="9730" max="9730" width="6.7109375" style="17" customWidth="1"/>
    <col min="9731" max="9731" width="1.5703125" style="17" customWidth="1"/>
    <col min="9732" max="9732" width="10.5703125" style="17" customWidth="1"/>
    <col min="9733" max="9733" width="9.7109375" style="17" customWidth="1"/>
    <col min="9734" max="9734" width="13.28515625" style="17" bestFit="1" customWidth="1"/>
    <col min="9735" max="9735" width="7.7109375" style="17" customWidth="1"/>
    <col min="9736" max="9736" width="11.42578125" style="17"/>
    <col min="9737" max="9737" width="13.28515625" style="17" bestFit="1" customWidth="1"/>
    <col min="9738" max="9974" width="11.42578125" style="17"/>
    <col min="9975" max="9975" width="0.140625" style="17" customWidth="1"/>
    <col min="9976" max="9976" width="2.7109375" style="17" customWidth="1"/>
    <col min="9977" max="9977" width="15.42578125" style="17" customWidth="1"/>
    <col min="9978" max="9978" width="1.28515625" style="17" customWidth="1"/>
    <col min="9979" max="9979" width="27.7109375" style="17" customWidth="1"/>
    <col min="9980" max="9980" width="6.7109375" style="17" customWidth="1"/>
    <col min="9981" max="9981" width="1.5703125" style="17" customWidth="1"/>
    <col min="9982" max="9982" width="10.5703125" style="17" customWidth="1"/>
    <col min="9983" max="9983" width="5.85546875" style="17" customWidth="1"/>
    <col min="9984" max="9984" width="1.5703125" style="17" customWidth="1"/>
    <col min="9985" max="9985" width="10.5703125" style="17" customWidth="1"/>
    <col min="9986" max="9986" width="6.7109375" style="17" customWidth="1"/>
    <col min="9987" max="9987" width="1.5703125" style="17" customWidth="1"/>
    <col min="9988" max="9988" width="10.5703125" style="17" customWidth="1"/>
    <col min="9989" max="9989" width="9.7109375" style="17" customWidth="1"/>
    <col min="9990" max="9990" width="13.28515625" style="17" bestFit="1" customWidth="1"/>
    <col min="9991" max="9991" width="7.7109375" style="17" customWidth="1"/>
    <col min="9992" max="9992" width="11.42578125" style="17"/>
    <col min="9993" max="9993" width="13.28515625" style="17" bestFit="1" customWidth="1"/>
    <col min="9994" max="10230" width="11.42578125" style="17"/>
    <col min="10231" max="10231" width="0.140625" style="17" customWidth="1"/>
    <col min="10232" max="10232" width="2.7109375" style="17" customWidth="1"/>
    <col min="10233" max="10233" width="15.42578125" style="17" customWidth="1"/>
    <col min="10234" max="10234" width="1.28515625" style="17" customWidth="1"/>
    <col min="10235" max="10235" width="27.7109375" style="17" customWidth="1"/>
    <col min="10236" max="10236" width="6.7109375" style="17" customWidth="1"/>
    <col min="10237" max="10237" width="1.5703125" style="17" customWidth="1"/>
    <col min="10238" max="10238" width="10.5703125" style="17" customWidth="1"/>
    <col min="10239" max="10239" width="5.85546875" style="17" customWidth="1"/>
    <col min="10240" max="10240" width="1.5703125" style="17" customWidth="1"/>
    <col min="10241" max="10241" width="10.5703125" style="17" customWidth="1"/>
    <col min="10242" max="10242" width="6.7109375" style="17" customWidth="1"/>
    <col min="10243" max="10243" width="1.5703125" style="17" customWidth="1"/>
    <col min="10244" max="10244" width="10.5703125" style="17" customWidth="1"/>
    <col min="10245" max="10245" width="9.7109375" style="17" customWidth="1"/>
    <col min="10246" max="10246" width="13.28515625" style="17" bestFit="1" customWidth="1"/>
    <col min="10247" max="10247" width="7.7109375" style="17" customWidth="1"/>
    <col min="10248" max="10248" width="11.42578125" style="17"/>
    <col min="10249" max="10249" width="13.28515625" style="17" bestFit="1" customWidth="1"/>
    <col min="10250" max="10486" width="11.42578125" style="17"/>
    <col min="10487" max="10487" width="0.140625" style="17" customWidth="1"/>
    <col min="10488" max="10488" width="2.7109375" style="17" customWidth="1"/>
    <col min="10489" max="10489" width="15.42578125" style="17" customWidth="1"/>
    <col min="10490" max="10490" width="1.28515625" style="17" customWidth="1"/>
    <col min="10491" max="10491" width="27.7109375" style="17" customWidth="1"/>
    <col min="10492" max="10492" width="6.7109375" style="17" customWidth="1"/>
    <col min="10493" max="10493" width="1.5703125" style="17" customWidth="1"/>
    <col min="10494" max="10494" width="10.5703125" style="17" customWidth="1"/>
    <col min="10495" max="10495" width="5.85546875" style="17" customWidth="1"/>
    <col min="10496" max="10496" width="1.5703125" style="17" customWidth="1"/>
    <col min="10497" max="10497" width="10.5703125" style="17" customWidth="1"/>
    <col min="10498" max="10498" width="6.7109375" style="17" customWidth="1"/>
    <col min="10499" max="10499" width="1.5703125" style="17" customWidth="1"/>
    <col min="10500" max="10500" width="10.5703125" style="17" customWidth="1"/>
    <col min="10501" max="10501" width="9.7109375" style="17" customWidth="1"/>
    <col min="10502" max="10502" width="13.28515625" style="17" bestFit="1" customWidth="1"/>
    <col min="10503" max="10503" width="7.7109375" style="17" customWidth="1"/>
    <col min="10504" max="10504" width="11.42578125" style="17"/>
    <col min="10505" max="10505" width="13.28515625" style="17" bestFit="1" customWidth="1"/>
    <col min="10506" max="10742" width="11.42578125" style="17"/>
    <col min="10743" max="10743" width="0.140625" style="17" customWidth="1"/>
    <col min="10744" max="10744" width="2.7109375" style="17" customWidth="1"/>
    <col min="10745" max="10745" width="15.42578125" style="17" customWidth="1"/>
    <col min="10746" max="10746" width="1.28515625" style="17" customWidth="1"/>
    <col min="10747" max="10747" width="27.7109375" style="17" customWidth="1"/>
    <col min="10748" max="10748" width="6.7109375" style="17" customWidth="1"/>
    <col min="10749" max="10749" width="1.5703125" style="17" customWidth="1"/>
    <col min="10750" max="10750" width="10.5703125" style="17" customWidth="1"/>
    <col min="10751" max="10751" width="5.85546875" style="17" customWidth="1"/>
    <col min="10752" max="10752" width="1.5703125" style="17" customWidth="1"/>
    <col min="10753" max="10753" width="10.5703125" style="17" customWidth="1"/>
    <col min="10754" max="10754" width="6.7109375" style="17" customWidth="1"/>
    <col min="10755" max="10755" width="1.5703125" style="17" customWidth="1"/>
    <col min="10756" max="10756" width="10.5703125" style="17" customWidth="1"/>
    <col min="10757" max="10757" width="9.7109375" style="17" customWidth="1"/>
    <col min="10758" max="10758" width="13.28515625" style="17" bestFit="1" customWidth="1"/>
    <col min="10759" max="10759" width="7.7109375" style="17" customWidth="1"/>
    <col min="10760" max="10760" width="11.42578125" style="17"/>
    <col min="10761" max="10761" width="13.28515625" style="17" bestFit="1" customWidth="1"/>
    <col min="10762" max="10998" width="11.42578125" style="17"/>
    <col min="10999" max="10999" width="0.140625" style="17" customWidth="1"/>
    <col min="11000" max="11000" width="2.7109375" style="17" customWidth="1"/>
    <col min="11001" max="11001" width="15.42578125" style="17" customWidth="1"/>
    <col min="11002" max="11002" width="1.28515625" style="17" customWidth="1"/>
    <col min="11003" max="11003" width="27.7109375" style="17" customWidth="1"/>
    <col min="11004" max="11004" width="6.7109375" style="17" customWidth="1"/>
    <col min="11005" max="11005" width="1.5703125" style="17" customWidth="1"/>
    <col min="11006" max="11006" width="10.5703125" style="17" customWidth="1"/>
    <col min="11007" max="11007" width="5.85546875" style="17" customWidth="1"/>
    <col min="11008" max="11008" width="1.5703125" style="17" customWidth="1"/>
    <col min="11009" max="11009" width="10.5703125" style="17" customWidth="1"/>
    <col min="11010" max="11010" width="6.7109375" style="17" customWidth="1"/>
    <col min="11011" max="11011" width="1.5703125" style="17" customWidth="1"/>
    <col min="11012" max="11012" width="10.5703125" style="17" customWidth="1"/>
    <col min="11013" max="11013" width="9.7109375" style="17" customWidth="1"/>
    <col min="11014" max="11014" width="13.28515625" style="17" bestFit="1" customWidth="1"/>
    <col min="11015" max="11015" width="7.7109375" style="17" customWidth="1"/>
    <col min="11016" max="11016" width="11.42578125" style="17"/>
    <col min="11017" max="11017" width="13.28515625" style="17" bestFit="1" customWidth="1"/>
    <col min="11018" max="11254" width="11.42578125" style="17"/>
    <col min="11255" max="11255" width="0.140625" style="17" customWidth="1"/>
    <col min="11256" max="11256" width="2.7109375" style="17" customWidth="1"/>
    <col min="11257" max="11257" width="15.42578125" style="17" customWidth="1"/>
    <col min="11258" max="11258" width="1.28515625" style="17" customWidth="1"/>
    <col min="11259" max="11259" width="27.7109375" style="17" customWidth="1"/>
    <col min="11260" max="11260" width="6.7109375" style="17" customWidth="1"/>
    <col min="11261" max="11261" width="1.5703125" style="17" customWidth="1"/>
    <col min="11262" max="11262" width="10.5703125" style="17" customWidth="1"/>
    <col min="11263" max="11263" width="5.85546875" style="17" customWidth="1"/>
    <col min="11264" max="11264" width="1.5703125" style="17" customWidth="1"/>
    <col min="11265" max="11265" width="10.5703125" style="17" customWidth="1"/>
    <col min="11266" max="11266" width="6.7109375" style="17" customWidth="1"/>
    <col min="11267" max="11267" width="1.5703125" style="17" customWidth="1"/>
    <col min="11268" max="11268" width="10.5703125" style="17" customWidth="1"/>
    <col min="11269" max="11269" width="9.7109375" style="17" customWidth="1"/>
    <col min="11270" max="11270" width="13.28515625" style="17" bestFit="1" customWidth="1"/>
    <col min="11271" max="11271" width="7.7109375" style="17" customWidth="1"/>
    <col min="11272" max="11272" width="11.42578125" style="17"/>
    <col min="11273" max="11273" width="13.28515625" style="17" bestFit="1" customWidth="1"/>
    <col min="11274" max="11510" width="11.42578125" style="17"/>
    <col min="11511" max="11511" width="0.140625" style="17" customWidth="1"/>
    <col min="11512" max="11512" width="2.7109375" style="17" customWidth="1"/>
    <col min="11513" max="11513" width="15.42578125" style="17" customWidth="1"/>
    <col min="11514" max="11514" width="1.28515625" style="17" customWidth="1"/>
    <col min="11515" max="11515" width="27.7109375" style="17" customWidth="1"/>
    <col min="11516" max="11516" width="6.7109375" style="17" customWidth="1"/>
    <col min="11517" max="11517" width="1.5703125" style="17" customWidth="1"/>
    <col min="11518" max="11518" width="10.5703125" style="17" customWidth="1"/>
    <col min="11519" max="11519" width="5.85546875" style="17" customWidth="1"/>
    <col min="11520" max="11520" width="1.5703125" style="17" customWidth="1"/>
    <col min="11521" max="11521" width="10.5703125" style="17" customWidth="1"/>
    <col min="11522" max="11522" width="6.7109375" style="17" customWidth="1"/>
    <col min="11523" max="11523" width="1.5703125" style="17" customWidth="1"/>
    <col min="11524" max="11524" width="10.5703125" style="17" customWidth="1"/>
    <col min="11525" max="11525" width="9.7109375" style="17" customWidth="1"/>
    <col min="11526" max="11526" width="13.28515625" style="17" bestFit="1" customWidth="1"/>
    <col min="11527" max="11527" width="7.7109375" style="17" customWidth="1"/>
    <col min="11528" max="11528" width="11.42578125" style="17"/>
    <col min="11529" max="11529" width="13.28515625" style="17" bestFit="1" customWidth="1"/>
    <col min="11530" max="11766" width="11.42578125" style="17"/>
    <col min="11767" max="11767" width="0.140625" style="17" customWidth="1"/>
    <col min="11768" max="11768" width="2.7109375" style="17" customWidth="1"/>
    <col min="11769" max="11769" width="15.42578125" style="17" customWidth="1"/>
    <col min="11770" max="11770" width="1.28515625" style="17" customWidth="1"/>
    <col min="11771" max="11771" width="27.7109375" style="17" customWidth="1"/>
    <col min="11772" max="11772" width="6.7109375" style="17" customWidth="1"/>
    <col min="11773" max="11773" width="1.5703125" style="17" customWidth="1"/>
    <col min="11774" max="11774" width="10.5703125" style="17" customWidth="1"/>
    <col min="11775" max="11775" width="5.85546875" style="17" customWidth="1"/>
    <col min="11776" max="11776" width="1.5703125" style="17" customWidth="1"/>
    <col min="11777" max="11777" width="10.5703125" style="17" customWidth="1"/>
    <col min="11778" max="11778" width="6.7109375" style="17" customWidth="1"/>
    <col min="11779" max="11779" width="1.5703125" style="17" customWidth="1"/>
    <col min="11780" max="11780" width="10.5703125" style="17" customWidth="1"/>
    <col min="11781" max="11781" width="9.7109375" style="17" customWidth="1"/>
    <col min="11782" max="11782" width="13.28515625" style="17" bestFit="1" customWidth="1"/>
    <col min="11783" max="11783" width="7.7109375" style="17" customWidth="1"/>
    <col min="11784" max="11784" width="11.42578125" style="17"/>
    <col min="11785" max="11785" width="13.28515625" style="17" bestFit="1" customWidth="1"/>
    <col min="11786" max="12022" width="11.42578125" style="17"/>
    <col min="12023" max="12023" width="0.140625" style="17" customWidth="1"/>
    <col min="12024" max="12024" width="2.7109375" style="17" customWidth="1"/>
    <col min="12025" max="12025" width="15.42578125" style="17" customWidth="1"/>
    <col min="12026" max="12026" width="1.28515625" style="17" customWidth="1"/>
    <col min="12027" max="12027" width="27.7109375" style="17" customWidth="1"/>
    <col min="12028" max="12028" width="6.7109375" style="17" customWidth="1"/>
    <col min="12029" max="12029" width="1.5703125" style="17" customWidth="1"/>
    <col min="12030" max="12030" width="10.5703125" style="17" customWidth="1"/>
    <col min="12031" max="12031" width="5.85546875" style="17" customWidth="1"/>
    <col min="12032" max="12032" width="1.5703125" style="17" customWidth="1"/>
    <col min="12033" max="12033" width="10.5703125" style="17" customWidth="1"/>
    <col min="12034" max="12034" width="6.7109375" style="17" customWidth="1"/>
    <col min="12035" max="12035" width="1.5703125" style="17" customWidth="1"/>
    <col min="12036" max="12036" width="10.5703125" style="17" customWidth="1"/>
    <col min="12037" max="12037" width="9.7109375" style="17" customWidth="1"/>
    <col min="12038" max="12038" width="13.28515625" style="17" bestFit="1" customWidth="1"/>
    <col min="12039" max="12039" width="7.7109375" style="17" customWidth="1"/>
    <col min="12040" max="12040" width="11.42578125" style="17"/>
    <col min="12041" max="12041" width="13.28515625" style="17" bestFit="1" customWidth="1"/>
    <col min="12042" max="12278" width="11.42578125" style="17"/>
    <col min="12279" max="12279" width="0.140625" style="17" customWidth="1"/>
    <col min="12280" max="12280" width="2.7109375" style="17" customWidth="1"/>
    <col min="12281" max="12281" width="15.42578125" style="17" customWidth="1"/>
    <col min="12282" max="12282" width="1.28515625" style="17" customWidth="1"/>
    <col min="12283" max="12283" width="27.7109375" style="17" customWidth="1"/>
    <col min="12284" max="12284" width="6.7109375" style="17" customWidth="1"/>
    <col min="12285" max="12285" width="1.5703125" style="17" customWidth="1"/>
    <col min="12286" max="12286" width="10.5703125" style="17" customWidth="1"/>
    <col min="12287" max="12287" width="5.85546875" style="17" customWidth="1"/>
    <col min="12288" max="12288" width="1.5703125" style="17" customWidth="1"/>
    <col min="12289" max="12289" width="10.5703125" style="17" customWidth="1"/>
    <col min="12290" max="12290" width="6.7109375" style="17" customWidth="1"/>
    <col min="12291" max="12291" width="1.5703125" style="17" customWidth="1"/>
    <col min="12292" max="12292" width="10.5703125" style="17" customWidth="1"/>
    <col min="12293" max="12293" width="9.7109375" style="17" customWidth="1"/>
    <col min="12294" max="12294" width="13.28515625" style="17" bestFit="1" customWidth="1"/>
    <col min="12295" max="12295" width="7.7109375" style="17" customWidth="1"/>
    <col min="12296" max="12296" width="11.42578125" style="17"/>
    <col min="12297" max="12297" width="13.28515625" style="17" bestFit="1" customWidth="1"/>
    <col min="12298" max="12534" width="11.42578125" style="17"/>
    <col min="12535" max="12535" width="0.140625" style="17" customWidth="1"/>
    <col min="12536" max="12536" width="2.7109375" style="17" customWidth="1"/>
    <col min="12537" max="12537" width="15.42578125" style="17" customWidth="1"/>
    <col min="12538" max="12538" width="1.28515625" style="17" customWidth="1"/>
    <col min="12539" max="12539" width="27.7109375" style="17" customWidth="1"/>
    <col min="12540" max="12540" width="6.7109375" style="17" customWidth="1"/>
    <col min="12541" max="12541" width="1.5703125" style="17" customWidth="1"/>
    <col min="12542" max="12542" width="10.5703125" style="17" customWidth="1"/>
    <col min="12543" max="12543" width="5.85546875" style="17" customWidth="1"/>
    <col min="12544" max="12544" width="1.5703125" style="17" customWidth="1"/>
    <col min="12545" max="12545" width="10.5703125" style="17" customWidth="1"/>
    <col min="12546" max="12546" width="6.7109375" style="17" customWidth="1"/>
    <col min="12547" max="12547" width="1.5703125" style="17" customWidth="1"/>
    <col min="12548" max="12548" width="10.5703125" style="17" customWidth="1"/>
    <col min="12549" max="12549" width="9.7109375" style="17" customWidth="1"/>
    <col min="12550" max="12550" width="13.28515625" style="17" bestFit="1" customWidth="1"/>
    <col min="12551" max="12551" width="7.7109375" style="17" customWidth="1"/>
    <col min="12552" max="12552" width="11.42578125" style="17"/>
    <col min="12553" max="12553" width="13.28515625" style="17" bestFit="1" customWidth="1"/>
    <col min="12554" max="12790" width="11.42578125" style="17"/>
    <col min="12791" max="12791" width="0.140625" style="17" customWidth="1"/>
    <col min="12792" max="12792" width="2.7109375" style="17" customWidth="1"/>
    <col min="12793" max="12793" width="15.42578125" style="17" customWidth="1"/>
    <col min="12794" max="12794" width="1.28515625" style="17" customWidth="1"/>
    <col min="12795" max="12795" width="27.7109375" style="17" customWidth="1"/>
    <col min="12796" max="12796" width="6.7109375" style="17" customWidth="1"/>
    <col min="12797" max="12797" width="1.5703125" style="17" customWidth="1"/>
    <col min="12798" max="12798" width="10.5703125" style="17" customWidth="1"/>
    <col min="12799" max="12799" width="5.85546875" style="17" customWidth="1"/>
    <col min="12800" max="12800" width="1.5703125" style="17" customWidth="1"/>
    <col min="12801" max="12801" width="10.5703125" style="17" customWidth="1"/>
    <col min="12802" max="12802" width="6.7109375" style="17" customWidth="1"/>
    <col min="12803" max="12803" width="1.5703125" style="17" customWidth="1"/>
    <col min="12804" max="12804" width="10.5703125" style="17" customWidth="1"/>
    <col min="12805" max="12805" width="9.7109375" style="17" customWidth="1"/>
    <col min="12806" max="12806" width="13.28515625" style="17" bestFit="1" customWidth="1"/>
    <col min="12807" max="12807" width="7.7109375" style="17" customWidth="1"/>
    <col min="12808" max="12808" width="11.42578125" style="17"/>
    <col min="12809" max="12809" width="13.28515625" style="17" bestFit="1" customWidth="1"/>
    <col min="12810" max="13046" width="11.42578125" style="17"/>
    <col min="13047" max="13047" width="0.140625" style="17" customWidth="1"/>
    <col min="13048" max="13048" width="2.7109375" style="17" customWidth="1"/>
    <col min="13049" max="13049" width="15.42578125" style="17" customWidth="1"/>
    <col min="13050" max="13050" width="1.28515625" style="17" customWidth="1"/>
    <col min="13051" max="13051" width="27.7109375" style="17" customWidth="1"/>
    <col min="13052" max="13052" width="6.7109375" style="17" customWidth="1"/>
    <col min="13053" max="13053" width="1.5703125" style="17" customWidth="1"/>
    <col min="13054" max="13054" width="10.5703125" style="17" customWidth="1"/>
    <col min="13055" max="13055" width="5.85546875" style="17" customWidth="1"/>
    <col min="13056" max="13056" width="1.5703125" style="17" customWidth="1"/>
    <col min="13057" max="13057" width="10.5703125" style="17" customWidth="1"/>
    <col min="13058" max="13058" width="6.7109375" style="17" customWidth="1"/>
    <col min="13059" max="13059" width="1.5703125" style="17" customWidth="1"/>
    <col min="13060" max="13060" width="10.5703125" style="17" customWidth="1"/>
    <col min="13061" max="13061" width="9.7109375" style="17" customWidth="1"/>
    <col min="13062" max="13062" width="13.28515625" style="17" bestFit="1" customWidth="1"/>
    <col min="13063" max="13063" width="7.7109375" style="17" customWidth="1"/>
    <col min="13064" max="13064" width="11.42578125" style="17"/>
    <col min="13065" max="13065" width="13.28515625" style="17" bestFit="1" customWidth="1"/>
    <col min="13066" max="13302" width="11.42578125" style="17"/>
    <col min="13303" max="13303" width="0.140625" style="17" customWidth="1"/>
    <col min="13304" max="13304" width="2.7109375" style="17" customWidth="1"/>
    <col min="13305" max="13305" width="15.42578125" style="17" customWidth="1"/>
    <col min="13306" max="13306" width="1.28515625" style="17" customWidth="1"/>
    <col min="13307" max="13307" width="27.7109375" style="17" customWidth="1"/>
    <col min="13308" max="13308" width="6.7109375" style="17" customWidth="1"/>
    <col min="13309" max="13309" width="1.5703125" style="17" customWidth="1"/>
    <col min="13310" max="13310" width="10.5703125" style="17" customWidth="1"/>
    <col min="13311" max="13311" width="5.85546875" style="17" customWidth="1"/>
    <col min="13312" max="13312" width="1.5703125" style="17" customWidth="1"/>
    <col min="13313" max="13313" width="10.5703125" style="17" customWidth="1"/>
    <col min="13314" max="13314" width="6.7109375" style="17" customWidth="1"/>
    <col min="13315" max="13315" width="1.5703125" style="17" customWidth="1"/>
    <col min="13316" max="13316" width="10.5703125" style="17" customWidth="1"/>
    <col min="13317" max="13317" width="9.7109375" style="17" customWidth="1"/>
    <col min="13318" max="13318" width="13.28515625" style="17" bestFit="1" customWidth="1"/>
    <col min="13319" max="13319" width="7.7109375" style="17" customWidth="1"/>
    <col min="13320" max="13320" width="11.42578125" style="17"/>
    <col min="13321" max="13321" width="13.28515625" style="17" bestFit="1" customWidth="1"/>
    <col min="13322" max="13558" width="11.42578125" style="17"/>
    <col min="13559" max="13559" width="0.140625" style="17" customWidth="1"/>
    <col min="13560" max="13560" width="2.7109375" style="17" customWidth="1"/>
    <col min="13561" max="13561" width="15.42578125" style="17" customWidth="1"/>
    <col min="13562" max="13562" width="1.28515625" style="17" customWidth="1"/>
    <col min="13563" max="13563" width="27.7109375" style="17" customWidth="1"/>
    <col min="13564" max="13564" width="6.7109375" style="17" customWidth="1"/>
    <col min="13565" max="13565" width="1.5703125" style="17" customWidth="1"/>
    <col min="13566" max="13566" width="10.5703125" style="17" customWidth="1"/>
    <col min="13567" max="13567" width="5.85546875" style="17" customWidth="1"/>
    <col min="13568" max="13568" width="1.5703125" style="17" customWidth="1"/>
    <col min="13569" max="13569" width="10.5703125" style="17" customWidth="1"/>
    <col min="13570" max="13570" width="6.7109375" style="17" customWidth="1"/>
    <col min="13571" max="13571" width="1.5703125" style="17" customWidth="1"/>
    <col min="13572" max="13572" width="10.5703125" style="17" customWidth="1"/>
    <col min="13573" max="13573" width="9.7109375" style="17" customWidth="1"/>
    <col min="13574" max="13574" width="13.28515625" style="17" bestFit="1" customWidth="1"/>
    <col min="13575" max="13575" width="7.7109375" style="17" customWidth="1"/>
    <col min="13576" max="13576" width="11.42578125" style="17"/>
    <col min="13577" max="13577" width="13.28515625" style="17" bestFit="1" customWidth="1"/>
    <col min="13578" max="13814" width="11.42578125" style="17"/>
    <col min="13815" max="13815" width="0.140625" style="17" customWidth="1"/>
    <col min="13816" max="13816" width="2.7109375" style="17" customWidth="1"/>
    <col min="13817" max="13817" width="15.42578125" style="17" customWidth="1"/>
    <col min="13818" max="13818" width="1.28515625" style="17" customWidth="1"/>
    <col min="13819" max="13819" width="27.7109375" style="17" customWidth="1"/>
    <col min="13820" max="13820" width="6.7109375" style="17" customWidth="1"/>
    <col min="13821" max="13821" width="1.5703125" style="17" customWidth="1"/>
    <col min="13822" max="13822" width="10.5703125" style="17" customWidth="1"/>
    <col min="13823" max="13823" width="5.85546875" style="17" customWidth="1"/>
    <col min="13824" max="13824" width="1.5703125" style="17" customWidth="1"/>
    <col min="13825" max="13825" width="10.5703125" style="17" customWidth="1"/>
    <col min="13826" max="13826" width="6.7109375" style="17" customWidth="1"/>
    <col min="13827" max="13827" width="1.5703125" style="17" customWidth="1"/>
    <col min="13828" max="13828" width="10.5703125" style="17" customWidth="1"/>
    <col min="13829" max="13829" width="9.7109375" style="17" customWidth="1"/>
    <col min="13830" max="13830" width="13.28515625" style="17" bestFit="1" customWidth="1"/>
    <col min="13831" max="13831" width="7.7109375" style="17" customWidth="1"/>
    <col min="13832" max="13832" width="11.42578125" style="17"/>
    <col min="13833" max="13833" width="13.28515625" style="17" bestFit="1" customWidth="1"/>
    <col min="13834" max="14070" width="11.42578125" style="17"/>
    <col min="14071" max="14071" width="0.140625" style="17" customWidth="1"/>
    <col min="14072" max="14072" width="2.7109375" style="17" customWidth="1"/>
    <col min="14073" max="14073" width="15.42578125" style="17" customWidth="1"/>
    <col min="14074" max="14074" width="1.28515625" style="17" customWidth="1"/>
    <col min="14075" max="14075" width="27.7109375" style="17" customWidth="1"/>
    <col min="14076" max="14076" width="6.7109375" style="17" customWidth="1"/>
    <col min="14077" max="14077" width="1.5703125" style="17" customWidth="1"/>
    <col min="14078" max="14078" width="10.5703125" style="17" customWidth="1"/>
    <col min="14079" max="14079" width="5.85546875" style="17" customWidth="1"/>
    <col min="14080" max="14080" width="1.5703125" style="17" customWidth="1"/>
    <col min="14081" max="14081" width="10.5703125" style="17" customWidth="1"/>
    <col min="14082" max="14082" width="6.7109375" style="17" customWidth="1"/>
    <col min="14083" max="14083" width="1.5703125" style="17" customWidth="1"/>
    <col min="14084" max="14084" width="10.5703125" style="17" customWidth="1"/>
    <col min="14085" max="14085" width="9.7109375" style="17" customWidth="1"/>
    <col min="14086" max="14086" width="13.28515625" style="17" bestFit="1" customWidth="1"/>
    <col min="14087" max="14087" width="7.7109375" style="17" customWidth="1"/>
    <col min="14088" max="14088" width="11.42578125" style="17"/>
    <col min="14089" max="14089" width="13.28515625" style="17" bestFit="1" customWidth="1"/>
    <col min="14090" max="14326" width="11.42578125" style="17"/>
    <col min="14327" max="14327" width="0.140625" style="17" customWidth="1"/>
    <col min="14328" max="14328" width="2.7109375" style="17" customWidth="1"/>
    <col min="14329" max="14329" width="15.42578125" style="17" customWidth="1"/>
    <col min="14330" max="14330" width="1.28515625" style="17" customWidth="1"/>
    <col min="14331" max="14331" width="27.7109375" style="17" customWidth="1"/>
    <col min="14332" max="14332" width="6.7109375" style="17" customWidth="1"/>
    <col min="14333" max="14333" width="1.5703125" style="17" customWidth="1"/>
    <col min="14334" max="14334" width="10.5703125" style="17" customWidth="1"/>
    <col min="14335" max="14335" width="5.85546875" style="17" customWidth="1"/>
    <col min="14336" max="14336" width="1.5703125" style="17" customWidth="1"/>
    <col min="14337" max="14337" width="10.5703125" style="17" customWidth="1"/>
    <col min="14338" max="14338" width="6.7109375" style="17" customWidth="1"/>
    <col min="14339" max="14339" width="1.5703125" style="17" customWidth="1"/>
    <col min="14340" max="14340" width="10.5703125" style="17" customWidth="1"/>
    <col min="14341" max="14341" width="9.7109375" style="17" customWidth="1"/>
    <col min="14342" max="14342" width="13.28515625" style="17" bestFit="1" customWidth="1"/>
    <col min="14343" max="14343" width="7.7109375" style="17" customWidth="1"/>
    <col min="14344" max="14344" width="11.42578125" style="17"/>
    <col min="14345" max="14345" width="13.28515625" style="17" bestFit="1" customWidth="1"/>
    <col min="14346" max="14582" width="11.42578125" style="17"/>
    <col min="14583" max="14583" width="0.140625" style="17" customWidth="1"/>
    <col min="14584" max="14584" width="2.7109375" style="17" customWidth="1"/>
    <col min="14585" max="14585" width="15.42578125" style="17" customWidth="1"/>
    <col min="14586" max="14586" width="1.28515625" style="17" customWidth="1"/>
    <col min="14587" max="14587" width="27.7109375" style="17" customWidth="1"/>
    <col min="14588" max="14588" width="6.7109375" style="17" customWidth="1"/>
    <col min="14589" max="14589" width="1.5703125" style="17" customWidth="1"/>
    <col min="14590" max="14590" width="10.5703125" style="17" customWidth="1"/>
    <col min="14591" max="14591" width="5.85546875" style="17" customWidth="1"/>
    <col min="14592" max="14592" width="1.5703125" style="17" customWidth="1"/>
    <col min="14593" max="14593" width="10.5703125" style="17" customWidth="1"/>
    <col min="14594" max="14594" width="6.7109375" style="17" customWidth="1"/>
    <col min="14595" max="14595" width="1.5703125" style="17" customWidth="1"/>
    <col min="14596" max="14596" width="10.5703125" style="17" customWidth="1"/>
    <col min="14597" max="14597" width="9.7109375" style="17" customWidth="1"/>
    <col min="14598" max="14598" width="13.28515625" style="17" bestFit="1" customWidth="1"/>
    <col min="14599" max="14599" width="7.7109375" style="17" customWidth="1"/>
    <col min="14600" max="14600" width="11.42578125" style="17"/>
    <col min="14601" max="14601" width="13.28515625" style="17" bestFit="1" customWidth="1"/>
    <col min="14602" max="14838" width="11.42578125" style="17"/>
    <col min="14839" max="14839" width="0.140625" style="17" customWidth="1"/>
    <col min="14840" max="14840" width="2.7109375" style="17" customWidth="1"/>
    <col min="14841" max="14841" width="15.42578125" style="17" customWidth="1"/>
    <col min="14842" max="14842" width="1.28515625" style="17" customWidth="1"/>
    <col min="14843" max="14843" width="27.7109375" style="17" customWidth="1"/>
    <col min="14844" max="14844" width="6.7109375" style="17" customWidth="1"/>
    <col min="14845" max="14845" width="1.5703125" style="17" customWidth="1"/>
    <col min="14846" max="14846" width="10.5703125" style="17" customWidth="1"/>
    <col min="14847" max="14847" width="5.85546875" style="17" customWidth="1"/>
    <col min="14848" max="14848" width="1.5703125" style="17" customWidth="1"/>
    <col min="14849" max="14849" width="10.5703125" style="17" customWidth="1"/>
    <col min="14850" max="14850" width="6.7109375" style="17" customWidth="1"/>
    <col min="14851" max="14851" width="1.5703125" style="17" customWidth="1"/>
    <col min="14852" max="14852" width="10.5703125" style="17" customWidth="1"/>
    <col min="14853" max="14853" width="9.7109375" style="17" customWidth="1"/>
    <col min="14854" max="14854" width="13.28515625" style="17" bestFit="1" customWidth="1"/>
    <col min="14855" max="14855" width="7.7109375" style="17" customWidth="1"/>
    <col min="14856" max="14856" width="11.42578125" style="17"/>
    <col min="14857" max="14857" width="13.28515625" style="17" bestFit="1" customWidth="1"/>
    <col min="14858" max="15094" width="11.42578125" style="17"/>
    <col min="15095" max="15095" width="0.140625" style="17" customWidth="1"/>
    <col min="15096" max="15096" width="2.7109375" style="17" customWidth="1"/>
    <col min="15097" max="15097" width="15.42578125" style="17" customWidth="1"/>
    <col min="15098" max="15098" width="1.28515625" style="17" customWidth="1"/>
    <col min="15099" max="15099" width="27.7109375" style="17" customWidth="1"/>
    <col min="15100" max="15100" width="6.7109375" style="17" customWidth="1"/>
    <col min="15101" max="15101" width="1.5703125" style="17" customWidth="1"/>
    <col min="15102" max="15102" width="10.5703125" style="17" customWidth="1"/>
    <col min="15103" max="15103" width="5.85546875" style="17" customWidth="1"/>
    <col min="15104" max="15104" width="1.5703125" style="17" customWidth="1"/>
    <col min="15105" max="15105" width="10.5703125" style="17" customWidth="1"/>
    <col min="15106" max="15106" width="6.7109375" style="17" customWidth="1"/>
    <col min="15107" max="15107" width="1.5703125" style="17" customWidth="1"/>
    <col min="15108" max="15108" width="10.5703125" style="17" customWidth="1"/>
    <col min="15109" max="15109" width="9.7109375" style="17" customWidth="1"/>
    <col min="15110" max="15110" width="13.28515625" style="17" bestFit="1" customWidth="1"/>
    <col min="15111" max="15111" width="7.7109375" style="17" customWidth="1"/>
    <col min="15112" max="15112" width="11.42578125" style="17"/>
    <col min="15113" max="15113" width="13.28515625" style="17" bestFit="1" customWidth="1"/>
    <col min="15114" max="15350" width="11.42578125" style="17"/>
    <col min="15351" max="15351" width="0.140625" style="17" customWidth="1"/>
    <col min="15352" max="15352" width="2.7109375" style="17" customWidth="1"/>
    <col min="15353" max="15353" width="15.42578125" style="17" customWidth="1"/>
    <col min="15354" max="15354" width="1.28515625" style="17" customWidth="1"/>
    <col min="15355" max="15355" width="27.7109375" style="17" customWidth="1"/>
    <col min="15356" max="15356" width="6.7109375" style="17" customWidth="1"/>
    <col min="15357" max="15357" width="1.5703125" style="17" customWidth="1"/>
    <col min="15358" max="15358" width="10.5703125" style="17" customWidth="1"/>
    <col min="15359" max="15359" width="5.85546875" style="17" customWidth="1"/>
    <col min="15360" max="15360" width="1.5703125" style="17" customWidth="1"/>
    <col min="15361" max="15361" width="10.5703125" style="17" customWidth="1"/>
    <col min="15362" max="15362" width="6.7109375" style="17" customWidth="1"/>
    <col min="15363" max="15363" width="1.5703125" style="17" customWidth="1"/>
    <col min="15364" max="15364" width="10.5703125" style="17" customWidth="1"/>
    <col min="15365" max="15365" width="9.7109375" style="17" customWidth="1"/>
    <col min="15366" max="15366" width="13.28515625" style="17" bestFit="1" customWidth="1"/>
    <col min="15367" max="15367" width="7.7109375" style="17" customWidth="1"/>
    <col min="15368" max="15368" width="11.42578125" style="17"/>
    <col min="15369" max="15369" width="13.28515625" style="17" bestFit="1" customWidth="1"/>
    <col min="15370" max="15606" width="11.42578125" style="17"/>
    <col min="15607" max="15607" width="0.140625" style="17" customWidth="1"/>
    <col min="15608" max="15608" width="2.7109375" style="17" customWidth="1"/>
    <col min="15609" max="15609" width="15.42578125" style="17" customWidth="1"/>
    <col min="15610" max="15610" width="1.28515625" style="17" customWidth="1"/>
    <col min="15611" max="15611" width="27.7109375" style="17" customWidth="1"/>
    <col min="15612" max="15612" width="6.7109375" style="17" customWidth="1"/>
    <col min="15613" max="15613" width="1.5703125" style="17" customWidth="1"/>
    <col min="15614" max="15614" width="10.5703125" style="17" customWidth="1"/>
    <col min="15615" max="15615" width="5.85546875" style="17" customWidth="1"/>
    <col min="15616" max="15616" width="1.5703125" style="17" customWidth="1"/>
    <col min="15617" max="15617" width="10.5703125" style="17" customWidth="1"/>
    <col min="15618" max="15618" width="6.7109375" style="17" customWidth="1"/>
    <col min="15619" max="15619" width="1.5703125" style="17" customWidth="1"/>
    <col min="15620" max="15620" width="10.5703125" style="17" customWidth="1"/>
    <col min="15621" max="15621" width="9.7109375" style="17" customWidth="1"/>
    <col min="15622" max="15622" width="13.28515625" style="17" bestFit="1" customWidth="1"/>
    <col min="15623" max="15623" width="7.7109375" style="17" customWidth="1"/>
    <col min="15624" max="15624" width="11.42578125" style="17"/>
    <col min="15625" max="15625" width="13.28515625" style="17" bestFit="1" customWidth="1"/>
    <col min="15626" max="15862" width="11.42578125" style="17"/>
    <col min="15863" max="15863" width="0.140625" style="17" customWidth="1"/>
    <col min="15864" max="15864" width="2.7109375" style="17" customWidth="1"/>
    <col min="15865" max="15865" width="15.42578125" style="17" customWidth="1"/>
    <col min="15866" max="15866" width="1.28515625" style="17" customWidth="1"/>
    <col min="15867" max="15867" width="27.7109375" style="17" customWidth="1"/>
    <col min="15868" max="15868" width="6.7109375" style="17" customWidth="1"/>
    <col min="15869" max="15869" width="1.5703125" style="17" customWidth="1"/>
    <col min="15870" max="15870" width="10.5703125" style="17" customWidth="1"/>
    <col min="15871" max="15871" width="5.85546875" style="17" customWidth="1"/>
    <col min="15872" max="15872" width="1.5703125" style="17" customWidth="1"/>
    <col min="15873" max="15873" width="10.5703125" style="17" customWidth="1"/>
    <col min="15874" max="15874" width="6.7109375" style="17" customWidth="1"/>
    <col min="15875" max="15875" width="1.5703125" style="17" customWidth="1"/>
    <col min="15876" max="15876" width="10.5703125" style="17" customWidth="1"/>
    <col min="15877" max="15877" width="9.7109375" style="17" customWidth="1"/>
    <col min="15878" max="15878" width="13.28515625" style="17" bestFit="1" customWidth="1"/>
    <col min="15879" max="15879" width="7.7109375" style="17" customWidth="1"/>
    <col min="15880" max="15880" width="11.42578125" style="17"/>
    <col min="15881" max="15881" width="13.28515625" style="17" bestFit="1" customWidth="1"/>
    <col min="15882" max="16118" width="11.42578125" style="17"/>
    <col min="16119" max="16119" width="0.140625" style="17" customWidth="1"/>
    <col min="16120" max="16120" width="2.7109375" style="17" customWidth="1"/>
    <col min="16121" max="16121" width="15.42578125" style="17" customWidth="1"/>
    <col min="16122" max="16122" width="1.28515625" style="17" customWidth="1"/>
    <col min="16123" max="16123" width="27.7109375" style="17" customWidth="1"/>
    <col min="16124" max="16124" width="6.7109375" style="17" customWidth="1"/>
    <col min="16125" max="16125" width="1.5703125" style="17" customWidth="1"/>
    <col min="16126" max="16126" width="10.5703125" style="17" customWidth="1"/>
    <col min="16127" max="16127" width="5.85546875" style="17" customWidth="1"/>
    <col min="16128" max="16128" width="1.5703125" style="17" customWidth="1"/>
    <col min="16129" max="16129" width="10.5703125" style="17" customWidth="1"/>
    <col min="16130" max="16130" width="6.7109375" style="17" customWidth="1"/>
    <col min="16131" max="16131" width="1.5703125" style="17" customWidth="1"/>
    <col min="16132" max="16132" width="10.5703125" style="17" customWidth="1"/>
    <col min="16133" max="16133" width="9.7109375" style="17" customWidth="1"/>
    <col min="16134" max="16134" width="13.28515625" style="17" bestFit="1" customWidth="1"/>
    <col min="16135" max="16135" width="7.7109375" style="17" customWidth="1"/>
    <col min="16136" max="16136" width="11.42578125" style="17"/>
    <col min="16137" max="16137" width="13.28515625" style="17" bestFit="1" customWidth="1"/>
    <col min="16138" max="16384" width="11.42578125" style="17"/>
  </cols>
  <sheetData>
    <row r="1" spans="1:19" s="5" customFormat="1" ht="0.75" customHeight="1"/>
    <row r="2" spans="1:19" s="5" customFormat="1" ht="21" customHeight="1">
      <c r="E2" s="6"/>
      <c r="K2" s="103" t="s">
        <v>1</v>
      </c>
    </row>
    <row r="3" spans="1:19" s="5" customFormat="1" ht="15" customHeight="1">
      <c r="E3" s="24"/>
      <c r="F3" s="24"/>
      <c r="G3" s="24"/>
      <c r="H3" s="24"/>
      <c r="I3" s="24"/>
      <c r="J3" s="24"/>
      <c r="K3" s="104" t="str">
        <f>Indice!E3</f>
        <v>Enero 2020</v>
      </c>
    </row>
    <row r="4" spans="1:19" s="7" customFormat="1" ht="20.25" customHeight="1">
      <c r="B4" s="8"/>
      <c r="C4" s="102" t="s">
        <v>68</v>
      </c>
      <c r="L4" s="9"/>
    </row>
    <row r="5" spans="1:19" s="7" customFormat="1" ht="12.75" customHeight="1">
      <c r="B5" s="8"/>
      <c r="C5" s="10"/>
      <c r="L5" s="9"/>
    </row>
    <row r="6" spans="1:19" s="7" customFormat="1" ht="13.5" customHeight="1">
      <c r="B6" s="8"/>
      <c r="C6" s="11"/>
      <c r="D6" s="12"/>
      <c r="E6" s="12"/>
      <c r="L6" s="9"/>
    </row>
    <row r="7" spans="1:19" s="7" customFormat="1" ht="12.75" customHeight="1">
      <c r="B7" s="8"/>
      <c r="C7" s="316" t="s">
        <v>63</v>
      </c>
      <c r="D7" s="12"/>
      <c r="E7" s="13"/>
      <c r="F7" s="317" t="str">
        <f>K3</f>
        <v>Enero 2020</v>
      </c>
      <c r="G7" s="318"/>
      <c r="H7" s="319" t="s">
        <v>64</v>
      </c>
      <c r="I7" s="319"/>
      <c r="J7" s="319" t="s">
        <v>72</v>
      </c>
      <c r="K7" s="319"/>
      <c r="L7" s="9"/>
    </row>
    <row r="8" spans="1:19" ht="12.75" customHeight="1">
      <c r="A8" s="7"/>
      <c r="B8" s="8"/>
      <c r="C8" s="316"/>
      <c r="D8" s="12"/>
      <c r="E8" s="14"/>
      <c r="F8" s="15" t="s">
        <v>0</v>
      </c>
      <c r="G8" s="25" t="str">
        <f>CONCATENATE("% ",MID(YEAR(F7),3,2),"/",MID(YEAR(F7)-1,3,2))</f>
        <v>% 20/19</v>
      </c>
      <c r="H8" s="15" t="s">
        <v>0</v>
      </c>
      <c r="I8" s="25" t="str">
        <f>G8</f>
        <v>% 20/19</v>
      </c>
      <c r="J8" s="15" t="s">
        <v>0</v>
      </c>
      <c r="K8" s="25" t="str">
        <f>G8</f>
        <v>% 20/19</v>
      </c>
      <c r="L8" s="16"/>
    </row>
    <row r="9" spans="1:19">
      <c r="A9" s="7"/>
      <c r="B9" s="8"/>
      <c r="C9" s="18"/>
      <c r="D9" s="12"/>
      <c r="E9" s="90" t="s">
        <v>2</v>
      </c>
      <c r="F9" s="91">
        <f>VLOOKUP("Hidráulica",Dat_01!$A$8:$J$29,2,FALSE)/1000</f>
        <v>3724.46863893</v>
      </c>
      <c r="G9" s="92">
        <f>VLOOKUP("Hidráulica",Dat_01!$A$8:$J$29,4,FALSE)*100</f>
        <v>75.110718289999994</v>
      </c>
      <c r="H9" s="91">
        <f>VLOOKUP("Hidráulica",Dat_01!$A$8:$J$29,5,FALSE)/1000</f>
        <v>3724.46863893</v>
      </c>
      <c r="I9" s="92">
        <f>VLOOKUP("Hidráulica",Dat_01!$A$8:$J$29,7,FALSE)*100</f>
        <v>75.110718289999994</v>
      </c>
      <c r="J9" s="91">
        <f>VLOOKUP("Hidráulica",Dat_01!$A$8:$J$29,8,FALSE)/1000</f>
        <v>26289.207354185997</v>
      </c>
      <c r="K9" s="92">
        <f>VLOOKUP("Hidráulica",Dat_01!$A$8:$J$29,10,FALSE)*100</f>
        <v>-22.783915260000001</v>
      </c>
      <c r="L9" s="19"/>
      <c r="M9" s="187"/>
      <c r="N9" s="187"/>
      <c r="O9" s="188"/>
      <c r="P9" s="187"/>
      <c r="Q9" s="188"/>
      <c r="R9" s="187"/>
      <c r="S9" s="188"/>
    </row>
    <row r="10" spans="1:19">
      <c r="A10" s="7"/>
      <c r="B10" s="8"/>
      <c r="C10" s="18"/>
      <c r="D10" s="12"/>
      <c r="E10" s="90" t="s">
        <v>5</v>
      </c>
      <c r="F10" s="91">
        <f>VLOOKUP("Eólica",Dat_01!$A$8:$J$29,2,FALSE)/1000</f>
        <v>4562.6744749999998</v>
      </c>
      <c r="G10" s="92">
        <f>VLOOKUP("Eólica",Dat_01!$A$8:$J$29,4,FALSE)*100</f>
        <v>-23.582025059999999</v>
      </c>
      <c r="H10" s="91">
        <f>VLOOKUP("Eólica",Dat_01!$A$8:$J$29,5,FALSE)/1000</f>
        <v>4562.6744749999998</v>
      </c>
      <c r="I10" s="92">
        <f>VLOOKUP("Eólica",Dat_01!$A$8:$J$29,7,FALSE)*100</f>
        <v>-23.582025059999999</v>
      </c>
      <c r="J10" s="91">
        <f>VLOOKUP("Eólica",Dat_01!$A$8:$J$29,8,FALSE)/1000</f>
        <v>51659.807608999996</v>
      </c>
      <c r="K10" s="92">
        <f>VLOOKUP("Eólica",Dat_01!$A$8:$J$29,10,FALSE)*100</f>
        <v>4.0794662199999996</v>
      </c>
      <c r="L10" s="19"/>
      <c r="M10" s="187"/>
      <c r="N10" s="187"/>
      <c r="O10" s="188"/>
      <c r="P10" s="187"/>
      <c r="Q10" s="188"/>
      <c r="R10" s="187"/>
      <c r="S10" s="188"/>
    </row>
    <row r="11" spans="1:19">
      <c r="A11" s="7"/>
      <c r="B11" s="8"/>
      <c r="C11" s="11"/>
      <c r="D11" s="12"/>
      <c r="E11" s="90" t="s">
        <v>6</v>
      </c>
      <c r="F11" s="91">
        <f>VLOOKUP("Solar fotovoltaica",Dat_01!$A$8:$J$29,2,FALSE)/1000</f>
        <v>596.07033300000001</v>
      </c>
      <c r="G11" s="92">
        <f>VLOOKUP("Solar fotovoltaica",Dat_01!$A$8:$J$29,4,FALSE)*100</f>
        <v>23.63228514</v>
      </c>
      <c r="H11" s="91">
        <f>VLOOKUP("Solar fotovoltaica",Dat_01!$A$8:$J$29,5,FALSE)/1000</f>
        <v>596.07033300000001</v>
      </c>
      <c r="I11" s="92">
        <f>VLOOKUP("Solar fotovoltaica",Dat_01!$A$8:$J$29,7,FALSE)*100</f>
        <v>23.63228514</v>
      </c>
      <c r="J11" s="91">
        <f>VLOOKUP("Solar fotovoltaica",Dat_01!$A$8:$J$29,8,FALSE)/1000</f>
        <v>8937.7108520000002</v>
      </c>
      <c r="K11" s="92">
        <f>VLOOKUP("Solar fotovoltaica",Dat_01!$A$8:$J$29,10,FALSE)*100</f>
        <v>20.061807219999999</v>
      </c>
      <c r="L11" s="19"/>
      <c r="M11" s="187"/>
      <c r="N11" s="187"/>
      <c r="O11" s="188"/>
      <c r="P11" s="187"/>
      <c r="Q11" s="188"/>
      <c r="R11" s="187"/>
      <c r="S11" s="188"/>
    </row>
    <row r="12" spans="1:19">
      <c r="A12" s="7"/>
      <c r="B12" s="8"/>
      <c r="C12" s="11"/>
      <c r="D12" s="12"/>
      <c r="E12" s="90" t="s">
        <v>7</v>
      </c>
      <c r="F12" s="91">
        <f>VLOOKUP("Solar térmica",Dat_01!$A$8:$J$29,2,FALSE)/1000</f>
        <v>85.969313</v>
      </c>
      <c r="G12" s="92">
        <f>VLOOKUP("Solar térmica",Dat_01!$A$8:$J$29,4,FALSE)*100</f>
        <v>-48.258052210000002</v>
      </c>
      <c r="H12" s="91">
        <f>VLOOKUP("Solar térmica",Dat_01!$A$8:$J$29,5,FALSE)/1000</f>
        <v>85.969313</v>
      </c>
      <c r="I12" s="92">
        <f>VLOOKUP("Solar térmica",Dat_01!$A$8:$J$29,7,FALSE)*100</f>
        <v>-48.258052210000002</v>
      </c>
      <c r="J12" s="91">
        <f>VLOOKUP("Solar térmica",Dat_01!$A$8:$J$29,8,FALSE)/1000</f>
        <v>5086.2504469999994</v>
      </c>
      <c r="K12" s="92">
        <f>VLOOKUP("Solar térmica",Dat_01!$A$8:$J$29,10,FALSE)*100</f>
        <v>13.580818119999998</v>
      </c>
      <c r="L12" s="19"/>
      <c r="M12" s="187"/>
      <c r="N12" s="187"/>
      <c r="O12" s="188"/>
      <c r="P12" s="187"/>
      <c r="Q12" s="188"/>
      <c r="R12" s="187"/>
      <c r="S12" s="188"/>
    </row>
    <row r="13" spans="1:19">
      <c r="A13" s="7"/>
      <c r="B13" s="8"/>
      <c r="C13" s="20"/>
      <c r="D13" s="12"/>
      <c r="E13" s="90" t="s">
        <v>581</v>
      </c>
      <c r="F13" s="91">
        <f>VLOOKUP("Otras renovables",Dat_01!$A$8:$J$29,2,FALSE)/1000</f>
        <v>333.99551299999996</v>
      </c>
      <c r="G13" s="92">
        <f>VLOOKUP("Otras renovables",Dat_01!$A$8:$J$29,4,FALSE)*100</f>
        <v>10.05406376</v>
      </c>
      <c r="H13" s="91">
        <f>VLOOKUP("Otras renovables",Dat_01!$A$8:$J$29,5,FALSE)/1000</f>
        <v>333.99551299999996</v>
      </c>
      <c r="I13" s="92">
        <f>VLOOKUP("Otras renovables",Dat_01!$A$8:$J$29,7,FALSE)*100</f>
        <v>10.05406376</v>
      </c>
      <c r="J13" s="91">
        <f>VLOOKUP("Otras renovables",Dat_01!$A$8:$J$29,8,FALSE)/1000</f>
        <v>3635.8390789999999</v>
      </c>
      <c r="K13" s="92">
        <f>VLOOKUP("Otras renovables",Dat_01!$A$8:$J$29,10,FALSE)*100</f>
        <v>2.2650929500000001</v>
      </c>
      <c r="L13" s="19"/>
      <c r="M13" s="187"/>
      <c r="N13" s="187"/>
      <c r="O13" s="188"/>
      <c r="P13" s="187"/>
      <c r="Q13" s="188"/>
      <c r="R13" s="187"/>
      <c r="S13" s="188"/>
    </row>
    <row r="14" spans="1:19" ht="12.75" customHeight="1">
      <c r="A14" s="7"/>
      <c r="B14" s="8"/>
      <c r="C14" s="11"/>
      <c r="D14" s="12"/>
      <c r="E14" s="90" t="s">
        <v>83</v>
      </c>
      <c r="F14" s="91">
        <f>VLOOKUP("Residuos renovables",Dat_01!$A$8:$J$29,2,FALSE)/1000</f>
        <v>55.184336000000002</v>
      </c>
      <c r="G14" s="92">
        <f>VLOOKUP("Residuos renovables",Dat_01!$A$8:$J$29,4,FALSE)*100</f>
        <v>-13.100523389999999</v>
      </c>
      <c r="H14" s="91">
        <f>VLOOKUP("Residuos renovables",Dat_01!$A$8:$J$29,5,FALSE)/1000</f>
        <v>55.184336000000002</v>
      </c>
      <c r="I14" s="92">
        <f>VLOOKUP("Residuos renovables",Dat_01!$A$8:$J$29,7,FALSE)*100</f>
        <v>-13.100523389999999</v>
      </c>
      <c r="J14" s="91">
        <f>VLOOKUP("Residuos renovables",Dat_01!$A$8:$J$29,8,FALSE)/1000</f>
        <v>730.63418050000007</v>
      </c>
      <c r="K14" s="92">
        <f>VLOOKUP("Residuos renovables",Dat_01!$A$8:$J$29,10,FALSE)*100</f>
        <v>0.47076361</v>
      </c>
      <c r="L14" s="19"/>
      <c r="M14" s="187"/>
      <c r="N14" s="187"/>
      <c r="O14" s="188"/>
      <c r="P14" s="187"/>
      <c r="Q14" s="188"/>
      <c r="R14" s="187"/>
      <c r="S14" s="188"/>
    </row>
    <row r="15" spans="1:19" ht="12.75" customHeight="1">
      <c r="A15" s="7"/>
      <c r="B15" s="8"/>
      <c r="C15" s="11"/>
      <c r="D15" s="12"/>
      <c r="E15" s="93" t="s">
        <v>579</v>
      </c>
      <c r="F15" s="94">
        <f>SUM(F9:F14)</f>
        <v>9358.3626089299996</v>
      </c>
      <c r="G15" s="95">
        <f>((SUM(Dat_01!B8,Dat_01!B14:B17,Dat_01!B19)/SUM(Dat_01!C8,Dat_01!C14:C17,Dat_01!C19))-1)*100</f>
        <v>2.6938781199863593</v>
      </c>
      <c r="H15" s="94">
        <f>SUM(H9:H14)</f>
        <v>9358.3626089299996</v>
      </c>
      <c r="I15" s="95">
        <f>((SUM(Dat_01!E8,Dat_01!E14:E17,Dat_01!E19)/SUM(Dat_01!F8,Dat_01!F14:F17,Dat_01!F19))-1)*100</f>
        <v>2.6938781199863593</v>
      </c>
      <c r="J15" s="94">
        <f>SUM(J9:J14)</f>
        <v>96339.449521685994</v>
      </c>
      <c r="K15" s="95">
        <f>((SUM(Dat_01!H8,Dat_01!H14:H17,Dat_01!H19)/SUM(Dat_01!I8,Dat_01!I14:I17,Dat_01!I19))-1)*100</f>
        <v>-3.5507101211335934</v>
      </c>
      <c r="L15" s="19"/>
      <c r="M15" s="187"/>
      <c r="N15" s="187"/>
      <c r="O15" s="188"/>
      <c r="P15" s="187"/>
      <c r="Q15" s="188"/>
      <c r="R15" s="187"/>
      <c r="S15" s="188"/>
    </row>
    <row r="16" spans="1:19">
      <c r="A16" s="7"/>
      <c r="B16" s="8"/>
      <c r="C16" s="11"/>
      <c r="D16" s="12"/>
      <c r="E16" s="90" t="s">
        <v>583</v>
      </c>
      <c r="F16" s="91">
        <f>VLOOKUP("Turbinación bombeo",Dat_01!$A$8:$J$29,2,FALSE)/1000</f>
        <v>233.77888705200002</v>
      </c>
      <c r="G16" s="92">
        <f>VLOOKUP("Turbinación bombeo",Dat_01!$A$8:$J$29,4,FALSE)*100</f>
        <v>45.896482419999998</v>
      </c>
      <c r="H16" s="91">
        <f>VLOOKUP("Turbinación bombeo",Dat_01!$A$8:$J$29,5,FALSE)/1000</f>
        <v>233.77888705200002</v>
      </c>
      <c r="I16" s="92">
        <f>VLOOKUP("Turbinación bombeo",Dat_01!$A$8:$J$29,7,FALSE)*100</f>
        <v>45.896482419999998</v>
      </c>
      <c r="J16" s="91">
        <f>VLOOKUP("Turbinación bombeo",Dat_01!$A$8:$J$29,8,FALSE)/1000</f>
        <v>1715.8577016680001</v>
      </c>
      <c r="K16" s="92">
        <f>VLOOKUP("Turbinación bombeo",Dat_01!$A$8:$J$29,10,FALSE)*100</f>
        <v>-8.7695836400000005</v>
      </c>
      <c r="L16" s="19"/>
      <c r="M16" s="187"/>
      <c r="N16" s="187"/>
      <c r="O16" s="188"/>
      <c r="P16" s="187"/>
      <c r="Q16" s="188"/>
      <c r="R16" s="187"/>
      <c r="S16" s="188"/>
    </row>
    <row r="17" spans="1:19">
      <c r="A17" s="7"/>
      <c r="B17" s="8"/>
      <c r="C17" s="11"/>
      <c r="D17" s="12"/>
      <c r="E17" s="90" t="s">
        <v>3</v>
      </c>
      <c r="F17" s="91">
        <f>VLOOKUP("Nuclear",Dat_01!$A$8:$J$29,2,FALSE)/1000</f>
        <v>5289.2272160000002</v>
      </c>
      <c r="G17" s="92">
        <f>VLOOKUP("Nuclear",Dat_01!$A$8:$J$29,4,FALSE)*100</f>
        <v>4.9160737000000001</v>
      </c>
      <c r="H17" s="91">
        <f>VLOOKUP("Nuclear",Dat_01!$A$8:$J$29,5,FALSE)/1000</f>
        <v>5289.2272160000002</v>
      </c>
      <c r="I17" s="92">
        <f>VLOOKUP("Nuclear",Dat_01!$A$8:$J$29,7,FALSE)*100</f>
        <v>4.9160737000000001</v>
      </c>
      <c r="J17" s="91">
        <f>VLOOKUP("Nuclear",Dat_01!$A$8:$J$29,8,FALSE)/1000</f>
        <v>56072.245782999998</v>
      </c>
      <c r="K17" s="92">
        <f>VLOOKUP("Nuclear",Dat_01!$A$8:$J$29,10,FALSE)*100</f>
        <v>5.5126401200000004</v>
      </c>
      <c r="L17" s="19"/>
      <c r="M17" s="187"/>
      <c r="N17" s="187"/>
      <c r="O17" s="188"/>
      <c r="P17" s="187"/>
      <c r="Q17" s="188"/>
      <c r="R17" s="187"/>
      <c r="S17" s="188"/>
    </row>
    <row r="18" spans="1:19">
      <c r="A18" s="7"/>
      <c r="B18" s="8"/>
      <c r="C18" s="11"/>
      <c r="D18" s="12"/>
      <c r="E18" s="90" t="s">
        <v>585</v>
      </c>
      <c r="F18" s="91">
        <f>VLOOKUP("Ciclo combinado",Dat_01!$A$8:$J$29,2,FALSE)/1000</f>
        <v>3272.2781949999999</v>
      </c>
      <c r="G18" s="92">
        <f>VLOOKUP("Ciclo combinado",Dat_01!$A$8:$J$29,4,FALSE)*100</f>
        <v>2.2989408400000002</v>
      </c>
      <c r="H18" s="91">
        <f>VLOOKUP("Ciclo combinado",Dat_01!$A$8:$J$29,5,FALSE)/1000</f>
        <v>3272.2781949999999</v>
      </c>
      <c r="I18" s="92">
        <f>VLOOKUP("Ciclo combinado",Dat_01!$A$8:$J$29,7,FALSE)*100</f>
        <v>2.2989408400000002</v>
      </c>
      <c r="J18" s="91">
        <f>VLOOKUP("Ciclo combinado",Dat_01!$A$8:$J$29,8,FALSE)/1000</f>
        <v>51213.893564999998</v>
      </c>
      <c r="K18" s="92">
        <f>VLOOKUP("Ciclo combinado",Dat_01!$A$8:$J$29,10,FALSE)*100</f>
        <v>87.274048859999994</v>
      </c>
      <c r="L18" s="19"/>
      <c r="M18" s="187"/>
      <c r="N18" s="187"/>
      <c r="O18" s="188"/>
      <c r="P18" s="187"/>
      <c r="Q18" s="188"/>
      <c r="R18" s="187"/>
      <c r="S18" s="188"/>
    </row>
    <row r="19" spans="1:19">
      <c r="A19" s="7"/>
      <c r="B19" s="8"/>
      <c r="C19" s="11"/>
      <c r="D19" s="12"/>
      <c r="E19" s="90" t="s">
        <v>4</v>
      </c>
      <c r="F19" s="91">
        <f>VLOOKUP("Carbón",Dat_01!$A$8:$J$29,2,FALSE)/1000</f>
        <v>869.07908900000007</v>
      </c>
      <c r="G19" s="92">
        <f>VLOOKUP("Carbón",Dat_01!$A$8:$J$29,4,FALSE)*100</f>
        <v>-71.737381450000001</v>
      </c>
      <c r="H19" s="91">
        <f>VLOOKUP("Carbón",Dat_01!$A$8:$J$29,5,FALSE)/1000</f>
        <v>869.07908900000007</v>
      </c>
      <c r="I19" s="92">
        <f>VLOOKUP("Carbón",Dat_01!$A$8:$J$29,7,FALSE)*100</f>
        <v>-71.737381450000001</v>
      </c>
      <c r="J19" s="91">
        <f>VLOOKUP("Carbón",Dat_01!$A$8:$J$29,8,FALSE)/1000</f>
        <v>8466.8833510000004</v>
      </c>
      <c r="K19" s="92">
        <f>VLOOKUP("Carbón",Dat_01!$A$8:$J$29,10,FALSE)*100</f>
        <v>-75.764572259999994</v>
      </c>
      <c r="L19" s="19"/>
      <c r="M19" s="187"/>
      <c r="N19" s="187"/>
      <c r="O19" s="188"/>
      <c r="P19" s="187"/>
      <c r="Q19" s="188"/>
      <c r="R19" s="187"/>
      <c r="S19" s="188"/>
    </row>
    <row r="20" spans="1:19">
      <c r="A20" s="7"/>
      <c r="B20" s="8"/>
      <c r="C20" s="166">
        <f>ABS(F14)</f>
        <v>55.184336000000002</v>
      </c>
      <c r="D20" s="12"/>
      <c r="E20" s="90" t="s">
        <v>9</v>
      </c>
      <c r="F20" s="91">
        <f>VLOOKUP("Cogeneración",Dat_01!$A$8:$J$29,2,FALSE)/1000</f>
        <v>2435.4429239999999</v>
      </c>
      <c r="G20" s="92">
        <f>VLOOKUP("Cogeneración",Dat_01!$A$8:$J$29,4,FALSE)*100</f>
        <v>-8.834724210000001</v>
      </c>
      <c r="H20" s="91">
        <f>VLOOKUP("Cogeneración",Dat_01!$A$8:$J$29,5,FALSE)/1000</f>
        <v>2435.4429239999999</v>
      </c>
      <c r="I20" s="92">
        <f>VLOOKUP("Cogeneración",Dat_01!$A$8:$J$29,7,FALSE)*100</f>
        <v>-8.834724210000001</v>
      </c>
      <c r="J20" s="91">
        <f>VLOOKUP("Cogeneración",Dat_01!$A$8:$J$29,8,FALSE)/1000</f>
        <v>29320.251249000001</v>
      </c>
      <c r="K20" s="92">
        <f>VLOOKUP("Cogeneración",Dat_01!$A$8:$J$29,10,FALSE)*100</f>
        <v>0.54048148000000007</v>
      </c>
      <c r="L20" s="19"/>
      <c r="M20" s="187"/>
      <c r="N20" s="187"/>
      <c r="O20" s="188"/>
      <c r="P20" s="187"/>
      <c r="Q20" s="188"/>
      <c r="R20" s="187"/>
      <c r="S20" s="188"/>
    </row>
    <row r="21" spans="1:19">
      <c r="A21" s="7"/>
      <c r="B21" s="8"/>
      <c r="C21" s="11"/>
      <c r="D21" s="12"/>
      <c r="E21" s="90" t="s">
        <v>71</v>
      </c>
      <c r="F21" s="91">
        <f>VLOOKUP("Residuos no renovables",Dat_01!$A$8:$J$29,2,FALSE)/1000</f>
        <v>157.34789999999998</v>
      </c>
      <c r="G21" s="92">
        <f>VLOOKUP("Residuos no renovables",Dat_01!$A$8:$J$29,4,FALSE)*100</f>
        <v>-19.96344933</v>
      </c>
      <c r="H21" s="91">
        <f>VLOOKUP("Residuos no renovables",Dat_01!$A$8:$J$29,5,FALSE)/1000</f>
        <v>157.34789999999998</v>
      </c>
      <c r="I21" s="92">
        <f>VLOOKUP("Residuos no renovables",Dat_01!$A$8:$J$29,7,FALSE)*100</f>
        <v>-19.96344933</v>
      </c>
      <c r="J21" s="91">
        <f>VLOOKUP("Residuos no renovables",Dat_01!$A$8:$J$29,8,FALSE)/1000</f>
        <v>2032.3837054999999</v>
      </c>
      <c r="K21" s="92">
        <f>VLOOKUP("Residuos no renovables",Dat_01!$A$8:$J$29,10,FALSE)*100</f>
        <v>-10.22571052</v>
      </c>
      <c r="L21" s="19"/>
      <c r="M21" s="187"/>
      <c r="N21" s="187"/>
      <c r="O21" s="188"/>
      <c r="P21" s="187"/>
      <c r="Q21" s="188"/>
      <c r="R21" s="187"/>
      <c r="S21" s="188"/>
    </row>
    <row r="22" spans="1:19">
      <c r="A22" s="7"/>
      <c r="B22" s="8"/>
      <c r="C22" s="11"/>
      <c r="D22" s="12"/>
      <c r="E22" s="93" t="s">
        <v>580</v>
      </c>
      <c r="F22" s="94">
        <f>SUM(F16:F21)</f>
        <v>12257.154211052002</v>
      </c>
      <c r="G22" s="95">
        <f>((SUM(Dat_01!B9:B13,Dat_01!B18,Dat_01!B20)/SUM(Dat_01!C9:C13,Dat_01!C18,Dat_01!C20))-1)*100</f>
        <v>-14.545182256412946</v>
      </c>
      <c r="H22" s="94">
        <f>SUM(H16:H21)</f>
        <v>12257.154211052002</v>
      </c>
      <c r="I22" s="95">
        <f>((SUM(Dat_01!E9:E13,Dat_01!E18,Dat_01!E20)/SUM(Dat_01!F9:F13,Dat_01!F18,Dat_01!F20))-1)*100</f>
        <v>-14.545182256412946</v>
      </c>
      <c r="J22" s="94">
        <f>SUM(J16:J21)</f>
        <v>148821.51535516797</v>
      </c>
      <c r="K22" s="95">
        <f>((SUM(Dat_01!H9:H13,Dat_01!H18,Dat_01!H20)/SUM(Dat_01!I9:I13,Dat_01!I18,Dat_01!I20))-1)*100</f>
        <v>5.9513416928247409E-2</v>
      </c>
      <c r="L22" s="19"/>
      <c r="M22" s="187"/>
      <c r="N22" s="187"/>
      <c r="O22" s="188"/>
      <c r="P22" s="187"/>
      <c r="Q22" s="188"/>
      <c r="R22" s="187"/>
      <c r="S22" s="188"/>
    </row>
    <row r="23" spans="1:19">
      <c r="A23" s="7"/>
      <c r="B23" s="8"/>
      <c r="C23" s="11"/>
      <c r="D23" s="12"/>
      <c r="E23" s="96" t="s">
        <v>12</v>
      </c>
      <c r="F23" s="91">
        <f>VLOOKUP("Consumo de bombeo",Dat_01!$A$8:$J$29,2,FALSE)/1000</f>
        <v>-399.378153</v>
      </c>
      <c r="G23" s="92">
        <f>VLOOKUP("Consumo de bombeo",Dat_01!$A$8:$J$29,4,FALSE)*100</f>
        <v>48.603087070000001</v>
      </c>
      <c r="H23" s="91">
        <f>VLOOKUP("Consumo de bombeo",Dat_01!$A$8:$J$29,5,FALSE)/1000</f>
        <v>-399.378153</v>
      </c>
      <c r="I23" s="92">
        <f>VLOOKUP("Consumo de bombeo",Dat_01!$A$8:$J$29,7,FALSE)*100</f>
        <v>48.603087070000001</v>
      </c>
      <c r="J23" s="91">
        <f>VLOOKUP("Consumo de bombeo",Dat_01!$A$8:$J$29,8,FALSE)/1000</f>
        <v>-3155.592017814</v>
      </c>
      <c r="K23" s="92">
        <f>VLOOKUP("Consumo de bombeo",Dat_01!$A$8:$J$29,10,FALSE)*100</f>
        <v>2.5965439799999999</v>
      </c>
      <c r="L23" s="19"/>
      <c r="M23" s="187"/>
      <c r="N23" s="187"/>
      <c r="O23" s="188"/>
      <c r="P23" s="187"/>
      <c r="Q23" s="188"/>
      <c r="R23" s="187"/>
      <c r="S23" s="188"/>
    </row>
    <row r="24" spans="1:19">
      <c r="A24" s="7"/>
      <c r="B24" s="8"/>
      <c r="C24" s="11"/>
      <c r="D24" s="12"/>
      <c r="E24" s="96" t="s">
        <v>76</v>
      </c>
      <c r="F24" s="91">
        <f>VLOOKUP("Enlace Península-Baleares",Dat_01!$A$8:$J$29,2,FALSE)/1000</f>
        <v>-136.155901</v>
      </c>
      <c r="G24" s="92">
        <f>VLOOKUP("Enlace Península-Baleares",Dat_01!$A$8:$J$29,4,FALSE)*100</f>
        <v>-0.80077010999999998</v>
      </c>
      <c r="H24" s="91">
        <f>VLOOKUP("Enlace Península-Baleares",Dat_01!$A$8:$J$29,5,FALSE)/1000</f>
        <v>-136.155901</v>
      </c>
      <c r="I24" s="92">
        <f>VLOOKUP("Enlace Península-Baleares",Dat_01!$A$8:$J$29,7,FALSE)*100</f>
        <v>-0.80077010999999998</v>
      </c>
      <c r="J24" s="91">
        <f>VLOOKUP("Enlace Península-Baleares",Dat_01!$A$8:$J$29,8,FALSE)/1000</f>
        <v>-1693.7414249999999</v>
      </c>
      <c r="K24" s="92">
        <f>VLOOKUP("Enlace Península-Baleares",Dat_01!$A$8:$J$29,10,FALSE)*100</f>
        <v>31.869288899999997</v>
      </c>
      <c r="L24" s="19"/>
      <c r="M24" s="187"/>
      <c r="N24" s="187"/>
      <c r="O24" s="188"/>
      <c r="P24" s="187"/>
      <c r="Q24" s="188"/>
      <c r="R24" s="187"/>
      <c r="S24" s="188"/>
    </row>
    <row r="25" spans="1:19" ht="12.75" customHeight="1">
      <c r="E25" s="96" t="s">
        <v>77</v>
      </c>
      <c r="F25" s="97">
        <f>VLOOKUP("Saldos intercambios internacionales",Dat_01!$A$8:$J$29,2,FALSE)/1000</f>
        <v>1482.378827</v>
      </c>
      <c r="G25" s="98">
        <f>VLOOKUP("Saldos intercambios internacionales",Dat_01!$A$8:$J$29,4,FALSE)*100</f>
        <v>501.72847227000005</v>
      </c>
      <c r="H25" s="97">
        <f>VLOOKUP("Saldos intercambios internacionales",Dat_01!$A$8:$J$29,5,FALSE)/1000</f>
        <v>1482.378827</v>
      </c>
      <c r="I25" s="98">
        <f>VLOOKUP("Saldos intercambios internacionales",Dat_01!$A$8:$J$29,7,FALSE)*100</f>
        <v>501.72847227000005</v>
      </c>
      <c r="J25" s="97">
        <f>VLOOKUP("Saldos intercambios internacionales",Dat_01!$A$8:$J$29,8,FALSE)/1000</f>
        <v>8098.3504299999995</v>
      </c>
      <c r="K25" s="98">
        <f>VLOOKUP("Saldos intercambios internacionales",Dat_01!$A$8:$J$29,10,FALSE)*100</f>
        <v>-19.084192529999999</v>
      </c>
      <c r="L25" s="19"/>
      <c r="M25" s="187"/>
      <c r="N25" s="187"/>
      <c r="O25" s="188"/>
      <c r="P25" s="187"/>
      <c r="Q25" s="188"/>
      <c r="R25" s="187"/>
      <c r="S25" s="188"/>
    </row>
    <row r="26" spans="1:19" ht="16.149999999999999" customHeight="1">
      <c r="E26" s="99" t="s">
        <v>13</v>
      </c>
      <c r="F26" s="100">
        <f>VLOOKUP("Demanda transporte (b.c.)",Dat_01!$A$8:$J$29,2,FALSE)/1000</f>
        <v>22562.361592982001</v>
      </c>
      <c r="G26" s="101">
        <f>VLOOKUP("Demanda transporte (b.c.)",Dat_01!$A$8:$J$29,4,FALSE)*100</f>
        <v>-3.1519015900000005</v>
      </c>
      <c r="H26" s="100">
        <f>VLOOKUP("Demanda transporte (b.c.)",Dat_01!$A$8:$J$29,5,FALSE)/1000</f>
        <v>22562.361592982001</v>
      </c>
      <c r="I26" s="101">
        <f>VLOOKUP("Demanda transporte (b.c.)",Dat_01!$A$8:$J$29,7,FALSE)*100</f>
        <v>-3.1519015900000005</v>
      </c>
      <c r="J26" s="100">
        <f>VLOOKUP("Demanda transporte (b.c.)",Dat_01!$A$8:$J$29,8,FALSE)/1000</f>
        <v>248409.98186304001</v>
      </c>
      <c r="K26" s="101">
        <f>VLOOKUP("Demanda transporte (b.c.)",Dat_01!$A$8:$J$29,10,FALSE)*100</f>
        <v>-2.3036230099999999</v>
      </c>
      <c r="L26" s="19"/>
    </row>
    <row r="27" spans="1:19" ht="16.899999999999999" customHeight="1">
      <c r="E27" s="315" t="s">
        <v>84</v>
      </c>
      <c r="F27" s="315"/>
      <c r="G27" s="315"/>
      <c r="H27" s="315"/>
      <c r="I27" s="315"/>
      <c r="J27" s="315"/>
      <c r="K27" s="315"/>
      <c r="L27" s="16"/>
      <c r="M27" s="313"/>
      <c r="N27" s="313"/>
      <c r="O27" s="313"/>
      <c r="P27" s="313"/>
      <c r="Q27" s="313"/>
      <c r="R27" s="313"/>
      <c r="S27" s="313"/>
    </row>
    <row r="28" spans="1:19" ht="12.75" customHeight="1">
      <c r="E28" s="313" t="s">
        <v>54</v>
      </c>
      <c r="F28" s="313"/>
      <c r="G28" s="313"/>
      <c r="H28" s="313"/>
      <c r="I28" s="313"/>
      <c r="J28" s="313"/>
      <c r="K28" s="313"/>
      <c r="L28" s="16"/>
    </row>
    <row r="29" spans="1:19" ht="12.75" customHeight="1">
      <c r="E29" s="313" t="s">
        <v>73</v>
      </c>
      <c r="F29" s="313"/>
      <c r="G29" s="313"/>
      <c r="H29" s="313"/>
      <c r="I29" s="313"/>
      <c r="J29" s="313"/>
      <c r="K29" s="313"/>
      <c r="L29" s="16"/>
    </row>
    <row r="30" spans="1:19" ht="12.75" customHeight="1">
      <c r="E30" s="313" t="s">
        <v>582</v>
      </c>
      <c r="F30" s="313"/>
      <c r="G30" s="313"/>
      <c r="H30" s="313"/>
      <c r="I30" s="313"/>
      <c r="J30" s="313"/>
      <c r="K30" s="313"/>
      <c r="L30" s="16"/>
    </row>
    <row r="31" spans="1:19" ht="12.75" customHeight="1">
      <c r="E31" s="314" t="s">
        <v>584</v>
      </c>
      <c r="F31" s="314"/>
      <c r="G31" s="314"/>
      <c r="H31" s="314"/>
      <c r="I31" s="314"/>
      <c r="J31" s="314"/>
      <c r="K31" s="314"/>
      <c r="L31" s="16"/>
    </row>
    <row r="32" spans="1:19" ht="12.75" customHeight="1">
      <c r="E32" s="313" t="s">
        <v>586</v>
      </c>
      <c r="F32" s="313"/>
      <c r="G32" s="313"/>
      <c r="H32" s="313"/>
      <c r="I32" s="313"/>
      <c r="J32" s="313"/>
      <c r="K32" s="313"/>
      <c r="L32" s="16"/>
    </row>
    <row r="33" spans="5:11" ht="15" customHeight="1">
      <c r="E33" s="314" t="s">
        <v>75</v>
      </c>
      <c r="F33" s="314"/>
      <c r="G33" s="314"/>
      <c r="H33" s="314"/>
      <c r="I33" s="314"/>
      <c r="J33" s="314"/>
      <c r="K33" s="314"/>
    </row>
    <row r="34" spans="5:11" ht="24" customHeight="1">
      <c r="E34" s="314" t="s">
        <v>80</v>
      </c>
      <c r="F34" s="314"/>
      <c r="G34" s="314"/>
      <c r="H34" s="314"/>
      <c r="I34" s="314"/>
      <c r="J34" s="314"/>
      <c r="K34" s="314"/>
    </row>
    <row r="35" spans="5:11">
      <c r="F35" s="284"/>
      <c r="G35" s="284"/>
      <c r="H35" s="284"/>
      <c r="I35" s="284"/>
      <c r="J35" s="284"/>
      <c r="K35" s="284"/>
    </row>
    <row r="36" spans="5:11">
      <c r="E36" s="21"/>
      <c r="F36" s="21"/>
    </row>
    <row r="37" spans="5:11">
      <c r="E37" s="21"/>
      <c r="F37" s="21"/>
    </row>
    <row r="38" spans="5:11">
      <c r="E38" s="21"/>
      <c r="F38" s="21"/>
    </row>
    <row r="39" spans="5:11">
      <c r="F39" s="21"/>
    </row>
    <row r="40" spans="5:11">
      <c r="E40" s="21"/>
      <c r="F40" s="23"/>
    </row>
    <row r="41" spans="5:11">
      <c r="E41" s="21"/>
      <c r="F41" s="21"/>
    </row>
    <row r="42" spans="5:11">
      <c r="E42" s="21"/>
      <c r="F42" s="21"/>
    </row>
    <row r="43" spans="5:11">
      <c r="E43" s="21"/>
      <c r="F43" s="21"/>
    </row>
    <row r="44" spans="5:11">
      <c r="E44" s="21"/>
      <c r="F44" s="21"/>
    </row>
    <row r="45" spans="5:11">
      <c r="E45" s="21"/>
      <c r="F45" s="21"/>
    </row>
    <row r="46" spans="5:11">
      <c r="E46" s="21"/>
      <c r="F46" s="21"/>
    </row>
    <row r="47" spans="5:11">
      <c r="E47" s="21"/>
      <c r="F47" s="21"/>
    </row>
    <row r="49" spans="1:19" s="22" customFormat="1">
      <c r="A49" s="5"/>
      <c r="B49" s="5"/>
      <c r="C49" s="5"/>
      <c r="D49" s="5"/>
      <c r="E49" s="17"/>
      <c r="F49" s="17"/>
      <c r="G49" s="17"/>
      <c r="I49" s="17"/>
      <c r="K49" s="17"/>
      <c r="L49" s="17"/>
      <c r="M49" s="17"/>
      <c r="N49" s="17"/>
      <c r="O49" s="17"/>
      <c r="P49" s="17"/>
      <c r="Q49" s="17"/>
      <c r="R49" s="17"/>
      <c r="S49" s="17"/>
    </row>
  </sheetData>
  <mergeCells count="13">
    <mergeCell ref="C7:C8"/>
    <mergeCell ref="F7:G7"/>
    <mergeCell ref="H7:I7"/>
    <mergeCell ref="J7:K7"/>
    <mergeCell ref="E34:K34"/>
    <mergeCell ref="M27:S27"/>
    <mergeCell ref="E33:K33"/>
    <mergeCell ref="E28:K28"/>
    <mergeCell ref="E29:K29"/>
    <mergeCell ref="E30:K30"/>
    <mergeCell ref="E31:K31"/>
    <mergeCell ref="E27:K27"/>
    <mergeCell ref="E32:K32"/>
  </mergeCells>
  <printOptions horizontalCentered="1" verticalCentered="1"/>
  <pageMargins left="0.78740157480314965" right="0.78740157480314965" top="0.78740157480314965" bottom="0.98425196850393704" header="0" footer="0"/>
  <pageSetup paperSize="9" orientation="landscape" verticalDpi="4294967292" r:id="rId1"/>
  <headerFooter alignWithMargins="0"/>
  <ignoredErrors>
    <ignoredError sqref="I15 G22 I22" 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3">
    <pageSetUpPr fitToPage="1"/>
  </sheetPr>
  <dimension ref="A1:H40"/>
  <sheetViews>
    <sheetView showGridLines="0" showRowColHeaders="0" topLeftCell="A10" zoomScaleNormal="100" workbookViewId="0">
      <selection activeCell="H18" sqref="H18"/>
    </sheetView>
  </sheetViews>
  <sheetFormatPr baseColWidth="10" defaultRowHeight="12.75"/>
  <cols>
    <col min="1" max="1" width="0.140625" style="26" customWidth="1"/>
    <col min="2" max="2" width="2.7109375" style="26" customWidth="1"/>
    <col min="3" max="3" width="23.7109375" style="26" customWidth="1"/>
    <col min="4" max="4" width="1.28515625" style="26" customWidth="1"/>
    <col min="5" max="5" width="58.85546875" style="26" customWidth="1"/>
    <col min="6" max="7" width="11.42578125" style="36"/>
    <col min="8" max="8" width="15.5703125" style="36" customWidth="1"/>
    <col min="9" max="252" width="11.42578125" style="36"/>
    <col min="253" max="253" width="0.140625" style="36" customWidth="1"/>
    <col min="254" max="254" width="2.7109375" style="36" customWidth="1"/>
    <col min="255" max="255" width="18.5703125" style="36" customWidth="1"/>
    <col min="256" max="256" width="1.28515625" style="36" customWidth="1"/>
    <col min="257" max="257" width="58.85546875" style="36" customWidth="1"/>
    <col min="258" max="259" width="11.42578125" style="36"/>
    <col min="260" max="260" width="2.140625" style="36" customWidth="1"/>
    <col min="261" max="261" width="11.42578125" style="36"/>
    <col min="262" max="262" width="9.5703125" style="36" customWidth="1"/>
    <col min="263" max="508" width="11.42578125" style="36"/>
    <col min="509" max="509" width="0.140625" style="36" customWidth="1"/>
    <col min="510" max="510" width="2.7109375" style="36" customWidth="1"/>
    <col min="511" max="511" width="18.5703125" style="36" customWidth="1"/>
    <col min="512" max="512" width="1.28515625" style="36" customWidth="1"/>
    <col min="513" max="513" width="58.85546875" style="36" customWidth="1"/>
    <col min="514" max="515" width="11.42578125" style="36"/>
    <col min="516" max="516" width="2.140625" style="36" customWidth="1"/>
    <col min="517" max="517" width="11.42578125" style="36"/>
    <col min="518" max="518" width="9.5703125" style="36" customWidth="1"/>
    <col min="519" max="764" width="11.42578125" style="36"/>
    <col min="765" max="765" width="0.140625" style="36" customWidth="1"/>
    <col min="766" max="766" width="2.7109375" style="36" customWidth="1"/>
    <col min="767" max="767" width="18.5703125" style="36" customWidth="1"/>
    <col min="768" max="768" width="1.28515625" style="36" customWidth="1"/>
    <col min="769" max="769" width="58.85546875" style="36" customWidth="1"/>
    <col min="770" max="771" width="11.42578125" style="36"/>
    <col min="772" max="772" width="2.140625" style="36" customWidth="1"/>
    <col min="773" max="773" width="11.42578125" style="36"/>
    <col min="774" max="774" width="9.5703125" style="36" customWidth="1"/>
    <col min="775" max="1020" width="11.42578125" style="36"/>
    <col min="1021" max="1021" width="0.140625" style="36" customWidth="1"/>
    <col min="1022" max="1022" width="2.7109375" style="36" customWidth="1"/>
    <col min="1023" max="1023" width="18.5703125" style="36" customWidth="1"/>
    <col min="1024" max="1024" width="1.28515625" style="36" customWidth="1"/>
    <col min="1025" max="1025" width="58.85546875" style="36" customWidth="1"/>
    <col min="1026" max="1027" width="11.42578125" style="36"/>
    <col min="1028" max="1028" width="2.140625" style="36" customWidth="1"/>
    <col min="1029" max="1029" width="11.42578125" style="36"/>
    <col min="1030" max="1030" width="9.5703125" style="36" customWidth="1"/>
    <col min="1031" max="1276" width="11.42578125" style="36"/>
    <col min="1277" max="1277" width="0.140625" style="36" customWidth="1"/>
    <col min="1278" max="1278" width="2.7109375" style="36" customWidth="1"/>
    <col min="1279" max="1279" width="18.5703125" style="36" customWidth="1"/>
    <col min="1280" max="1280" width="1.28515625" style="36" customWidth="1"/>
    <col min="1281" max="1281" width="58.85546875" style="36" customWidth="1"/>
    <col min="1282" max="1283" width="11.42578125" style="36"/>
    <col min="1284" max="1284" width="2.140625" style="36" customWidth="1"/>
    <col min="1285" max="1285" width="11.42578125" style="36"/>
    <col min="1286" max="1286" width="9.5703125" style="36" customWidth="1"/>
    <col min="1287" max="1532" width="11.42578125" style="36"/>
    <col min="1533" max="1533" width="0.140625" style="36" customWidth="1"/>
    <col min="1534" max="1534" width="2.7109375" style="36" customWidth="1"/>
    <col min="1535" max="1535" width="18.5703125" style="36" customWidth="1"/>
    <col min="1536" max="1536" width="1.28515625" style="36" customWidth="1"/>
    <col min="1537" max="1537" width="58.85546875" style="36" customWidth="1"/>
    <col min="1538" max="1539" width="11.42578125" style="36"/>
    <col min="1540" max="1540" width="2.140625" style="36" customWidth="1"/>
    <col min="1541" max="1541" width="11.42578125" style="36"/>
    <col min="1542" max="1542" width="9.5703125" style="36" customWidth="1"/>
    <col min="1543" max="1788" width="11.42578125" style="36"/>
    <col min="1789" max="1789" width="0.140625" style="36" customWidth="1"/>
    <col min="1790" max="1790" width="2.7109375" style="36" customWidth="1"/>
    <col min="1791" max="1791" width="18.5703125" style="36" customWidth="1"/>
    <col min="1792" max="1792" width="1.28515625" style="36" customWidth="1"/>
    <col min="1793" max="1793" width="58.85546875" style="36" customWidth="1"/>
    <col min="1794" max="1795" width="11.42578125" style="36"/>
    <col min="1796" max="1796" width="2.140625" style="36" customWidth="1"/>
    <col min="1797" max="1797" width="11.42578125" style="36"/>
    <col min="1798" max="1798" width="9.5703125" style="36" customWidth="1"/>
    <col min="1799" max="2044" width="11.42578125" style="36"/>
    <col min="2045" max="2045" width="0.140625" style="36" customWidth="1"/>
    <col min="2046" max="2046" width="2.7109375" style="36" customWidth="1"/>
    <col min="2047" max="2047" width="18.5703125" style="36" customWidth="1"/>
    <col min="2048" max="2048" width="1.28515625" style="36" customWidth="1"/>
    <col min="2049" max="2049" width="58.85546875" style="36" customWidth="1"/>
    <col min="2050" max="2051" width="11.42578125" style="36"/>
    <col min="2052" max="2052" width="2.140625" style="36" customWidth="1"/>
    <col min="2053" max="2053" width="11.42578125" style="36"/>
    <col min="2054" max="2054" width="9.5703125" style="36" customWidth="1"/>
    <col min="2055" max="2300" width="11.42578125" style="36"/>
    <col min="2301" max="2301" width="0.140625" style="36" customWidth="1"/>
    <col min="2302" max="2302" width="2.7109375" style="36" customWidth="1"/>
    <col min="2303" max="2303" width="18.5703125" style="36" customWidth="1"/>
    <col min="2304" max="2304" width="1.28515625" style="36" customWidth="1"/>
    <col min="2305" max="2305" width="58.85546875" style="36" customWidth="1"/>
    <col min="2306" max="2307" width="11.42578125" style="36"/>
    <col min="2308" max="2308" width="2.140625" style="36" customWidth="1"/>
    <col min="2309" max="2309" width="11.42578125" style="36"/>
    <col min="2310" max="2310" width="9.5703125" style="36" customWidth="1"/>
    <col min="2311" max="2556" width="11.42578125" style="36"/>
    <col min="2557" max="2557" width="0.140625" style="36" customWidth="1"/>
    <col min="2558" max="2558" width="2.7109375" style="36" customWidth="1"/>
    <col min="2559" max="2559" width="18.5703125" style="36" customWidth="1"/>
    <col min="2560" max="2560" width="1.28515625" style="36" customWidth="1"/>
    <col min="2561" max="2561" width="58.85546875" style="36" customWidth="1"/>
    <col min="2562" max="2563" width="11.42578125" style="36"/>
    <col min="2564" max="2564" width="2.140625" style="36" customWidth="1"/>
    <col min="2565" max="2565" width="11.42578125" style="36"/>
    <col min="2566" max="2566" width="9.5703125" style="36" customWidth="1"/>
    <col min="2567" max="2812" width="11.42578125" style="36"/>
    <col min="2813" max="2813" width="0.140625" style="36" customWidth="1"/>
    <col min="2814" max="2814" width="2.7109375" style="36" customWidth="1"/>
    <col min="2815" max="2815" width="18.5703125" style="36" customWidth="1"/>
    <col min="2816" max="2816" width="1.28515625" style="36" customWidth="1"/>
    <col min="2817" max="2817" width="58.85546875" style="36" customWidth="1"/>
    <col min="2818" max="2819" width="11.42578125" style="36"/>
    <col min="2820" max="2820" width="2.140625" style="36" customWidth="1"/>
    <col min="2821" max="2821" width="11.42578125" style="36"/>
    <col min="2822" max="2822" width="9.5703125" style="36" customWidth="1"/>
    <col min="2823" max="3068" width="11.42578125" style="36"/>
    <col min="3069" max="3069" width="0.140625" style="36" customWidth="1"/>
    <col min="3070" max="3070" width="2.7109375" style="36" customWidth="1"/>
    <col min="3071" max="3071" width="18.5703125" style="36" customWidth="1"/>
    <col min="3072" max="3072" width="1.28515625" style="36" customWidth="1"/>
    <col min="3073" max="3073" width="58.85546875" style="36" customWidth="1"/>
    <col min="3074" max="3075" width="11.42578125" style="36"/>
    <col min="3076" max="3076" width="2.140625" style="36" customWidth="1"/>
    <col min="3077" max="3077" width="11.42578125" style="36"/>
    <col min="3078" max="3078" width="9.5703125" style="36" customWidth="1"/>
    <col min="3079" max="3324" width="11.42578125" style="36"/>
    <col min="3325" max="3325" width="0.140625" style="36" customWidth="1"/>
    <col min="3326" max="3326" width="2.7109375" style="36" customWidth="1"/>
    <col min="3327" max="3327" width="18.5703125" style="36" customWidth="1"/>
    <col min="3328" max="3328" width="1.28515625" style="36" customWidth="1"/>
    <col min="3329" max="3329" width="58.85546875" style="36" customWidth="1"/>
    <col min="3330" max="3331" width="11.42578125" style="36"/>
    <col min="3332" max="3332" width="2.140625" style="36" customWidth="1"/>
    <col min="3333" max="3333" width="11.42578125" style="36"/>
    <col min="3334" max="3334" width="9.5703125" style="36" customWidth="1"/>
    <col min="3335" max="3580" width="11.42578125" style="36"/>
    <col min="3581" max="3581" width="0.140625" style="36" customWidth="1"/>
    <col min="3582" max="3582" width="2.7109375" style="36" customWidth="1"/>
    <col min="3583" max="3583" width="18.5703125" style="36" customWidth="1"/>
    <col min="3584" max="3584" width="1.28515625" style="36" customWidth="1"/>
    <col min="3585" max="3585" width="58.85546875" style="36" customWidth="1"/>
    <col min="3586" max="3587" width="11.42578125" style="36"/>
    <col min="3588" max="3588" width="2.140625" style="36" customWidth="1"/>
    <col min="3589" max="3589" width="11.42578125" style="36"/>
    <col min="3590" max="3590" width="9.5703125" style="36" customWidth="1"/>
    <col min="3591" max="3836" width="11.42578125" style="36"/>
    <col min="3837" max="3837" width="0.140625" style="36" customWidth="1"/>
    <col min="3838" max="3838" width="2.7109375" style="36" customWidth="1"/>
    <col min="3839" max="3839" width="18.5703125" style="36" customWidth="1"/>
    <col min="3840" max="3840" width="1.28515625" style="36" customWidth="1"/>
    <col min="3841" max="3841" width="58.85546875" style="36" customWidth="1"/>
    <col min="3842" max="3843" width="11.42578125" style="36"/>
    <col min="3844" max="3844" width="2.140625" style="36" customWidth="1"/>
    <col min="3845" max="3845" width="11.42578125" style="36"/>
    <col min="3846" max="3846" width="9.5703125" style="36" customWidth="1"/>
    <col min="3847" max="4092" width="11.42578125" style="36"/>
    <col min="4093" max="4093" width="0.140625" style="36" customWidth="1"/>
    <col min="4094" max="4094" width="2.7109375" style="36" customWidth="1"/>
    <col min="4095" max="4095" width="18.5703125" style="36" customWidth="1"/>
    <col min="4096" max="4096" width="1.28515625" style="36" customWidth="1"/>
    <col min="4097" max="4097" width="58.85546875" style="36" customWidth="1"/>
    <col min="4098" max="4099" width="11.42578125" style="36"/>
    <col min="4100" max="4100" width="2.140625" style="36" customWidth="1"/>
    <col min="4101" max="4101" width="11.42578125" style="36"/>
    <col min="4102" max="4102" width="9.5703125" style="36" customWidth="1"/>
    <col min="4103" max="4348" width="11.42578125" style="36"/>
    <col min="4349" max="4349" width="0.140625" style="36" customWidth="1"/>
    <col min="4350" max="4350" width="2.7109375" style="36" customWidth="1"/>
    <col min="4351" max="4351" width="18.5703125" style="36" customWidth="1"/>
    <col min="4352" max="4352" width="1.28515625" style="36" customWidth="1"/>
    <col min="4353" max="4353" width="58.85546875" style="36" customWidth="1"/>
    <col min="4354" max="4355" width="11.42578125" style="36"/>
    <col min="4356" max="4356" width="2.140625" style="36" customWidth="1"/>
    <col min="4357" max="4357" width="11.42578125" style="36"/>
    <col min="4358" max="4358" width="9.5703125" style="36" customWidth="1"/>
    <col min="4359" max="4604" width="11.42578125" style="36"/>
    <col min="4605" max="4605" width="0.140625" style="36" customWidth="1"/>
    <col min="4606" max="4606" width="2.7109375" style="36" customWidth="1"/>
    <col min="4607" max="4607" width="18.5703125" style="36" customWidth="1"/>
    <col min="4608" max="4608" width="1.28515625" style="36" customWidth="1"/>
    <col min="4609" max="4609" width="58.85546875" style="36" customWidth="1"/>
    <col min="4610" max="4611" width="11.42578125" style="36"/>
    <col min="4612" max="4612" width="2.140625" style="36" customWidth="1"/>
    <col min="4613" max="4613" width="11.42578125" style="36"/>
    <col min="4614" max="4614" width="9.5703125" style="36" customWidth="1"/>
    <col min="4615" max="4860" width="11.42578125" style="36"/>
    <col min="4861" max="4861" width="0.140625" style="36" customWidth="1"/>
    <col min="4862" max="4862" width="2.7109375" style="36" customWidth="1"/>
    <col min="4863" max="4863" width="18.5703125" style="36" customWidth="1"/>
    <col min="4864" max="4864" width="1.28515625" style="36" customWidth="1"/>
    <col min="4865" max="4865" width="58.85546875" style="36" customWidth="1"/>
    <col min="4866" max="4867" width="11.42578125" style="36"/>
    <col min="4868" max="4868" width="2.140625" style="36" customWidth="1"/>
    <col min="4869" max="4869" width="11.42578125" style="36"/>
    <col min="4870" max="4870" width="9.5703125" style="36" customWidth="1"/>
    <col min="4871" max="5116" width="11.42578125" style="36"/>
    <col min="5117" max="5117" width="0.140625" style="36" customWidth="1"/>
    <col min="5118" max="5118" width="2.7109375" style="36" customWidth="1"/>
    <col min="5119" max="5119" width="18.5703125" style="36" customWidth="1"/>
    <col min="5120" max="5120" width="1.28515625" style="36" customWidth="1"/>
    <col min="5121" max="5121" width="58.85546875" style="36" customWidth="1"/>
    <col min="5122" max="5123" width="11.42578125" style="36"/>
    <col min="5124" max="5124" width="2.140625" style="36" customWidth="1"/>
    <col min="5125" max="5125" width="11.42578125" style="36"/>
    <col min="5126" max="5126" width="9.5703125" style="36" customWidth="1"/>
    <col min="5127" max="5372" width="11.42578125" style="36"/>
    <col min="5373" max="5373" width="0.140625" style="36" customWidth="1"/>
    <col min="5374" max="5374" width="2.7109375" style="36" customWidth="1"/>
    <col min="5375" max="5375" width="18.5703125" style="36" customWidth="1"/>
    <col min="5376" max="5376" width="1.28515625" style="36" customWidth="1"/>
    <col min="5377" max="5377" width="58.85546875" style="36" customWidth="1"/>
    <col min="5378" max="5379" width="11.42578125" style="36"/>
    <col min="5380" max="5380" width="2.140625" style="36" customWidth="1"/>
    <col min="5381" max="5381" width="11.42578125" style="36"/>
    <col min="5382" max="5382" width="9.5703125" style="36" customWidth="1"/>
    <col min="5383" max="5628" width="11.42578125" style="36"/>
    <col min="5629" max="5629" width="0.140625" style="36" customWidth="1"/>
    <col min="5630" max="5630" width="2.7109375" style="36" customWidth="1"/>
    <col min="5631" max="5631" width="18.5703125" style="36" customWidth="1"/>
    <col min="5632" max="5632" width="1.28515625" style="36" customWidth="1"/>
    <col min="5633" max="5633" width="58.85546875" style="36" customWidth="1"/>
    <col min="5634" max="5635" width="11.42578125" style="36"/>
    <col min="5636" max="5636" width="2.140625" style="36" customWidth="1"/>
    <col min="5637" max="5637" width="11.42578125" style="36"/>
    <col min="5638" max="5638" width="9.5703125" style="36" customWidth="1"/>
    <col min="5639" max="5884" width="11.42578125" style="36"/>
    <col min="5885" max="5885" width="0.140625" style="36" customWidth="1"/>
    <col min="5886" max="5886" width="2.7109375" style="36" customWidth="1"/>
    <col min="5887" max="5887" width="18.5703125" style="36" customWidth="1"/>
    <col min="5888" max="5888" width="1.28515625" style="36" customWidth="1"/>
    <col min="5889" max="5889" width="58.85546875" style="36" customWidth="1"/>
    <col min="5890" max="5891" width="11.42578125" style="36"/>
    <col min="5892" max="5892" width="2.140625" style="36" customWidth="1"/>
    <col min="5893" max="5893" width="11.42578125" style="36"/>
    <col min="5894" max="5894" width="9.5703125" style="36" customWidth="1"/>
    <col min="5895" max="6140" width="11.42578125" style="36"/>
    <col min="6141" max="6141" width="0.140625" style="36" customWidth="1"/>
    <col min="6142" max="6142" width="2.7109375" style="36" customWidth="1"/>
    <col min="6143" max="6143" width="18.5703125" style="36" customWidth="1"/>
    <col min="6144" max="6144" width="1.28515625" style="36" customWidth="1"/>
    <col min="6145" max="6145" width="58.85546875" style="36" customWidth="1"/>
    <col min="6146" max="6147" width="11.42578125" style="36"/>
    <col min="6148" max="6148" width="2.140625" style="36" customWidth="1"/>
    <col min="6149" max="6149" width="11.42578125" style="36"/>
    <col min="6150" max="6150" width="9.5703125" style="36" customWidth="1"/>
    <col min="6151" max="6396" width="11.42578125" style="36"/>
    <col min="6397" max="6397" width="0.140625" style="36" customWidth="1"/>
    <col min="6398" max="6398" width="2.7109375" style="36" customWidth="1"/>
    <col min="6399" max="6399" width="18.5703125" style="36" customWidth="1"/>
    <col min="6400" max="6400" width="1.28515625" style="36" customWidth="1"/>
    <col min="6401" max="6401" width="58.85546875" style="36" customWidth="1"/>
    <col min="6402" max="6403" width="11.42578125" style="36"/>
    <col min="6404" max="6404" width="2.140625" style="36" customWidth="1"/>
    <col min="6405" max="6405" width="11.42578125" style="36"/>
    <col min="6406" max="6406" width="9.5703125" style="36" customWidth="1"/>
    <col min="6407" max="6652" width="11.42578125" style="36"/>
    <col min="6653" max="6653" width="0.140625" style="36" customWidth="1"/>
    <col min="6654" max="6654" width="2.7109375" style="36" customWidth="1"/>
    <col min="6655" max="6655" width="18.5703125" style="36" customWidth="1"/>
    <col min="6656" max="6656" width="1.28515625" style="36" customWidth="1"/>
    <col min="6657" max="6657" width="58.85546875" style="36" customWidth="1"/>
    <col min="6658" max="6659" width="11.42578125" style="36"/>
    <col min="6660" max="6660" width="2.140625" style="36" customWidth="1"/>
    <col min="6661" max="6661" width="11.42578125" style="36"/>
    <col min="6662" max="6662" width="9.5703125" style="36" customWidth="1"/>
    <col min="6663" max="6908" width="11.42578125" style="36"/>
    <col min="6909" max="6909" width="0.140625" style="36" customWidth="1"/>
    <col min="6910" max="6910" width="2.7109375" style="36" customWidth="1"/>
    <col min="6911" max="6911" width="18.5703125" style="36" customWidth="1"/>
    <col min="6912" max="6912" width="1.28515625" style="36" customWidth="1"/>
    <col min="6913" max="6913" width="58.85546875" style="36" customWidth="1"/>
    <col min="6914" max="6915" width="11.42578125" style="36"/>
    <col min="6916" max="6916" width="2.140625" style="36" customWidth="1"/>
    <col min="6917" max="6917" width="11.42578125" style="36"/>
    <col min="6918" max="6918" width="9.5703125" style="36" customWidth="1"/>
    <col min="6919" max="7164" width="11.42578125" style="36"/>
    <col min="7165" max="7165" width="0.140625" style="36" customWidth="1"/>
    <col min="7166" max="7166" width="2.7109375" style="36" customWidth="1"/>
    <col min="7167" max="7167" width="18.5703125" style="36" customWidth="1"/>
    <col min="7168" max="7168" width="1.28515625" style="36" customWidth="1"/>
    <col min="7169" max="7169" width="58.85546875" style="36" customWidth="1"/>
    <col min="7170" max="7171" width="11.42578125" style="36"/>
    <col min="7172" max="7172" width="2.140625" style="36" customWidth="1"/>
    <col min="7173" max="7173" width="11.42578125" style="36"/>
    <col min="7174" max="7174" width="9.5703125" style="36" customWidth="1"/>
    <col min="7175" max="7420" width="11.42578125" style="36"/>
    <col min="7421" max="7421" width="0.140625" style="36" customWidth="1"/>
    <col min="7422" max="7422" width="2.7109375" style="36" customWidth="1"/>
    <col min="7423" max="7423" width="18.5703125" style="36" customWidth="1"/>
    <col min="7424" max="7424" width="1.28515625" style="36" customWidth="1"/>
    <col min="7425" max="7425" width="58.85546875" style="36" customWidth="1"/>
    <col min="7426" max="7427" width="11.42578125" style="36"/>
    <col min="7428" max="7428" width="2.140625" style="36" customWidth="1"/>
    <col min="7429" max="7429" width="11.42578125" style="36"/>
    <col min="7430" max="7430" width="9.5703125" style="36" customWidth="1"/>
    <col min="7431" max="7676" width="11.42578125" style="36"/>
    <col min="7677" max="7677" width="0.140625" style="36" customWidth="1"/>
    <col min="7678" max="7678" width="2.7109375" style="36" customWidth="1"/>
    <col min="7679" max="7679" width="18.5703125" style="36" customWidth="1"/>
    <col min="7680" max="7680" width="1.28515625" style="36" customWidth="1"/>
    <col min="7681" max="7681" width="58.85546875" style="36" customWidth="1"/>
    <col min="7682" max="7683" width="11.42578125" style="36"/>
    <col min="7684" max="7684" width="2.140625" style="36" customWidth="1"/>
    <col min="7685" max="7685" width="11.42578125" style="36"/>
    <col min="7686" max="7686" width="9.5703125" style="36" customWidth="1"/>
    <col min="7687" max="7932" width="11.42578125" style="36"/>
    <col min="7933" max="7933" width="0.140625" style="36" customWidth="1"/>
    <col min="7934" max="7934" width="2.7109375" style="36" customWidth="1"/>
    <col min="7935" max="7935" width="18.5703125" style="36" customWidth="1"/>
    <col min="7936" max="7936" width="1.28515625" style="36" customWidth="1"/>
    <col min="7937" max="7937" width="58.85546875" style="36" customWidth="1"/>
    <col min="7938" max="7939" width="11.42578125" style="36"/>
    <col min="7940" max="7940" width="2.140625" style="36" customWidth="1"/>
    <col min="7941" max="7941" width="11.42578125" style="36"/>
    <col min="7942" max="7942" width="9.5703125" style="36" customWidth="1"/>
    <col min="7943" max="8188" width="11.42578125" style="36"/>
    <col min="8189" max="8189" width="0.140625" style="36" customWidth="1"/>
    <col min="8190" max="8190" width="2.7109375" style="36" customWidth="1"/>
    <col min="8191" max="8191" width="18.5703125" style="36" customWidth="1"/>
    <col min="8192" max="8192" width="1.28515625" style="36" customWidth="1"/>
    <col min="8193" max="8193" width="58.85546875" style="36" customWidth="1"/>
    <col min="8194" max="8195" width="11.42578125" style="36"/>
    <col min="8196" max="8196" width="2.140625" style="36" customWidth="1"/>
    <col min="8197" max="8197" width="11.42578125" style="36"/>
    <col min="8198" max="8198" width="9.5703125" style="36" customWidth="1"/>
    <col min="8199" max="8444" width="11.42578125" style="36"/>
    <col min="8445" max="8445" width="0.140625" style="36" customWidth="1"/>
    <col min="8446" max="8446" width="2.7109375" style="36" customWidth="1"/>
    <col min="8447" max="8447" width="18.5703125" style="36" customWidth="1"/>
    <col min="8448" max="8448" width="1.28515625" style="36" customWidth="1"/>
    <col min="8449" max="8449" width="58.85546875" style="36" customWidth="1"/>
    <col min="8450" max="8451" width="11.42578125" style="36"/>
    <col min="8452" max="8452" width="2.140625" style="36" customWidth="1"/>
    <col min="8453" max="8453" width="11.42578125" style="36"/>
    <col min="8454" max="8454" width="9.5703125" style="36" customWidth="1"/>
    <col min="8455" max="8700" width="11.42578125" style="36"/>
    <col min="8701" max="8701" width="0.140625" style="36" customWidth="1"/>
    <col min="8702" max="8702" width="2.7109375" style="36" customWidth="1"/>
    <col min="8703" max="8703" width="18.5703125" style="36" customWidth="1"/>
    <col min="8704" max="8704" width="1.28515625" style="36" customWidth="1"/>
    <col min="8705" max="8705" width="58.85546875" style="36" customWidth="1"/>
    <col min="8706" max="8707" width="11.42578125" style="36"/>
    <col min="8708" max="8708" width="2.140625" style="36" customWidth="1"/>
    <col min="8709" max="8709" width="11.42578125" style="36"/>
    <col min="8710" max="8710" width="9.5703125" style="36" customWidth="1"/>
    <col min="8711" max="8956" width="11.42578125" style="36"/>
    <col min="8957" max="8957" width="0.140625" style="36" customWidth="1"/>
    <col min="8958" max="8958" width="2.7109375" style="36" customWidth="1"/>
    <col min="8959" max="8959" width="18.5703125" style="36" customWidth="1"/>
    <col min="8960" max="8960" width="1.28515625" style="36" customWidth="1"/>
    <col min="8961" max="8961" width="58.85546875" style="36" customWidth="1"/>
    <col min="8962" max="8963" width="11.42578125" style="36"/>
    <col min="8964" max="8964" width="2.140625" style="36" customWidth="1"/>
    <col min="8965" max="8965" width="11.42578125" style="36"/>
    <col min="8966" max="8966" width="9.5703125" style="36" customWidth="1"/>
    <col min="8967" max="9212" width="11.42578125" style="36"/>
    <col min="9213" max="9213" width="0.140625" style="36" customWidth="1"/>
    <col min="9214" max="9214" width="2.7109375" style="36" customWidth="1"/>
    <col min="9215" max="9215" width="18.5703125" style="36" customWidth="1"/>
    <col min="9216" max="9216" width="1.28515625" style="36" customWidth="1"/>
    <col min="9217" max="9217" width="58.85546875" style="36" customWidth="1"/>
    <col min="9218" max="9219" width="11.42578125" style="36"/>
    <col min="9220" max="9220" width="2.140625" style="36" customWidth="1"/>
    <col min="9221" max="9221" width="11.42578125" style="36"/>
    <col min="9222" max="9222" width="9.5703125" style="36" customWidth="1"/>
    <col min="9223" max="9468" width="11.42578125" style="36"/>
    <col min="9469" max="9469" width="0.140625" style="36" customWidth="1"/>
    <col min="9470" max="9470" width="2.7109375" style="36" customWidth="1"/>
    <col min="9471" max="9471" width="18.5703125" style="36" customWidth="1"/>
    <col min="9472" max="9472" width="1.28515625" style="36" customWidth="1"/>
    <col min="9473" max="9473" width="58.85546875" style="36" customWidth="1"/>
    <col min="9474" max="9475" width="11.42578125" style="36"/>
    <col min="9476" max="9476" width="2.140625" style="36" customWidth="1"/>
    <col min="9477" max="9477" width="11.42578125" style="36"/>
    <col min="9478" max="9478" width="9.5703125" style="36" customWidth="1"/>
    <col min="9479" max="9724" width="11.42578125" style="36"/>
    <col min="9725" max="9725" width="0.140625" style="36" customWidth="1"/>
    <col min="9726" max="9726" width="2.7109375" style="36" customWidth="1"/>
    <col min="9727" max="9727" width="18.5703125" style="36" customWidth="1"/>
    <col min="9728" max="9728" width="1.28515625" style="36" customWidth="1"/>
    <col min="9729" max="9729" width="58.85546875" style="36" customWidth="1"/>
    <col min="9730" max="9731" width="11.42578125" style="36"/>
    <col min="9732" max="9732" width="2.140625" style="36" customWidth="1"/>
    <col min="9733" max="9733" width="11.42578125" style="36"/>
    <col min="9734" max="9734" width="9.5703125" style="36" customWidth="1"/>
    <col min="9735" max="9980" width="11.42578125" style="36"/>
    <col min="9981" max="9981" width="0.140625" style="36" customWidth="1"/>
    <col min="9982" max="9982" width="2.7109375" style="36" customWidth="1"/>
    <col min="9983" max="9983" width="18.5703125" style="36" customWidth="1"/>
    <col min="9984" max="9984" width="1.28515625" style="36" customWidth="1"/>
    <col min="9985" max="9985" width="58.85546875" style="36" customWidth="1"/>
    <col min="9986" max="9987" width="11.42578125" style="36"/>
    <col min="9988" max="9988" width="2.140625" style="36" customWidth="1"/>
    <col min="9989" max="9989" width="11.42578125" style="36"/>
    <col min="9990" max="9990" width="9.5703125" style="36" customWidth="1"/>
    <col min="9991" max="10236" width="11.42578125" style="36"/>
    <col min="10237" max="10237" width="0.140625" style="36" customWidth="1"/>
    <col min="10238" max="10238" width="2.7109375" style="36" customWidth="1"/>
    <col min="10239" max="10239" width="18.5703125" style="36" customWidth="1"/>
    <col min="10240" max="10240" width="1.28515625" style="36" customWidth="1"/>
    <col min="10241" max="10241" width="58.85546875" style="36" customWidth="1"/>
    <col min="10242" max="10243" width="11.42578125" style="36"/>
    <col min="10244" max="10244" width="2.140625" style="36" customWidth="1"/>
    <col min="10245" max="10245" width="11.42578125" style="36"/>
    <col min="10246" max="10246" width="9.5703125" style="36" customWidth="1"/>
    <col min="10247" max="10492" width="11.42578125" style="36"/>
    <col min="10493" max="10493" width="0.140625" style="36" customWidth="1"/>
    <col min="10494" max="10494" width="2.7109375" style="36" customWidth="1"/>
    <col min="10495" max="10495" width="18.5703125" style="36" customWidth="1"/>
    <col min="10496" max="10496" width="1.28515625" style="36" customWidth="1"/>
    <col min="10497" max="10497" width="58.85546875" style="36" customWidth="1"/>
    <col min="10498" max="10499" width="11.42578125" style="36"/>
    <col min="10500" max="10500" width="2.140625" style="36" customWidth="1"/>
    <col min="10501" max="10501" width="11.42578125" style="36"/>
    <col min="10502" max="10502" width="9.5703125" style="36" customWidth="1"/>
    <col min="10503" max="10748" width="11.42578125" style="36"/>
    <col min="10749" max="10749" width="0.140625" style="36" customWidth="1"/>
    <col min="10750" max="10750" width="2.7109375" style="36" customWidth="1"/>
    <col min="10751" max="10751" width="18.5703125" style="36" customWidth="1"/>
    <col min="10752" max="10752" width="1.28515625" style="36" customWidth="1"/>
    <col min="10753" max="10753" width="58.85546875" style="36" customWidth="1"/>
    <col min="10754" max="10755" width="11.42578125" style="36"/>
    <col min="10756" max="10756" width="2.140625" style="36" customWidth="1"/>
    <col min="10757" max="10757" width="11.42578125" style="36"/>
    <col min="10758" max="10758" width="9.5703125" style="36" customWidth="1"/>
    <col min="10759" max="11004" width="11.42578125" style="36"/>
    <col min="11005" max="11005" width="0.140625" style="36" customWidth="1"/>
    <col min="11006" max="11006" width="2.7109375" style="36" customWidth="1"/>
    <col min="11007" max="11007" width="18.5703125" style="36" customWidth="1"/>
    <col min="11008" max="11008" width="1.28515625" style="36" customWidth="1"/>
    <col min="11009" max="11009" width="58.85546875" style="36" customWidth="1"/>
    <col min="11010" max="11011" width="11.42578125" style="36"/>
    <col min="11012" max="11012" width="2.140625" style="36" customWidth="1"/>
    <col min="11013" max="11013" width="11.42578125" style="36"/>
    <col min="11014" max="11014" width="9.5703125" style="36" customWidth="1"/>
    <col min="11015" max="11260" width="11.42578125" style="36"/>
    <col min="11261" max="11261" width="0.140625" style="36" customWidth="1"/>
    <col min="11262" max="11262" width="2.7109375" style="36" customWidth="1"/>
    <col min="11263" max="11263" width="18.5703125" style="36" customWidth="1"/>
    <col min="11264" max="11264" width="1.28515625" style="36" customWidth="1"/>
    <col min="11265" max="11265" width="58.85546875" style="36" customWidth="1"/>
    <col min="11266" max="11267" width="11.42578125" style="36"/>
    <col min="11268" max="11268" width="2.140625" style="36" customWidth="1"/>
    <col min="11269" max="11269" width="11.42578125" style="36"/>
    <col min="11270" max="11270" width="9.5703125" style="36" customWidth="1"/>
    <col min="11271" max="11516" width="11.42578125" style="36"/>
    <col min="11517" max="11517" width="0.140625" style="36" customWidth="1"/>
    <col min="11518" max="11518" width="2.7109375" style="36" customWidth="1"/>
    <col min="11519" max="11519" width="18.5703125" style="36" customWidth="1"/>
    <col min="11520" max="11520" width="1.28515625" style="36" customWidth="1"/>
    <col min="11521" max="11521" width="58.85546875" style="36" customWidth="1"/>
    <col min="11522" max="11523" width="11.42578125" style="36"/>
    <col min="11524" max="11524" width="2.140625" style="36" customWidth="1"/>
    <col min="11525" max="11525" width="11.42578125" style="36"/>
    <col min="11526" max="11526" width="9.5703125" style="36" customWidth="1"/>
    <col min="11527" max="11772" width="11.42578125" style="36"/>
    <col min="11773" max="11773" width="0.140625" style="36" customWidth="1"/>
    <col min="11774" max="11774" width="2.7109375" style="36" customWidth="1"/>
    <col min="11775" max="11775" width="18.5703125" style="36" customWidth="1"/>
    <col min="11776" max="11776" width="1.28515625" style="36" customWidth="1"/>
    <col min="11777" max="11777" width="58.85546875" style="36" customWidth="1"/>
    <col min="11778" max="11779" width="11.42578125" style="36"/>
    <col min="11780" max="11780" width="2.140625" style="36" customWidth="1"/>
    <col min="11781" max="11781" width="11.42578125" style="36"/>
    <col min="11782" max="11782" width="9.5703125" style="36" customWidth="1"/>
    <col min="11783" max="12028" width="11.42578125" style="36"/>
    <col min="12029" max="12029" width="0.140625" style="36" customWidth="1"/>
    <col min="12030" max="12030" width="2.7109375" style="36" customWidth="1"/>
    <col min="12031" max="12031" width="18.5703125" style="36" customWidth="1"/>
    <col min="12032" max="12032" width="1.28515625" style="36" customWidth="1"/>
    <col min="12033" max="12033" width="58.85546875" style="36" customWidth="1"/>
    <col min="12034" max="12035" width="11.42578125" style="36"/>
    <col min="12036" max="12036" width="2.140625" style="36" customWidth="1"/>
    <col min="12037" max="12037" width="11.42578125" style="36"/>
    <col min="12038" max="12038" width="9.5703125" style="36" customWidth="1"/>
    <col min="12039" max="12284" width="11.42578125" style="36"/>
    <col min="12285" max="12285" width="0.140625" style="36" customWidth="1"/>
    <col min="12286" max="12286" width="2.7109375" style="36" customWidth="1"/>
    <col min="12287" max="12287" width="18.5703125" style="36" customWidth="1"/>
    <col min="12288" max="12288" width="1.28515625" style="36" customWidth="1"/>
    <col min="12289" max="12289" width="58.85546875" style="36" customWidth="1"/>
    <col min="12290" max="12291" width="11.42578125" style="36"/>
    <col min="12292" max="12292" width="2.140625" style="36" customWidth="1"/>
    <col min="12293" max="12293" width="11.42578125" style="36"/>
    <col min="12294" max="12294" width="9.5703125" style="36" customWidth="1"/>
    <col min="12295" max="12540" width="11.42578125" style="36"/>
    <col min="12541" max="12541" width="0.140625" style="36" customWidth="1"/>
    <col min="12542" max="12542" width="2.7109375" style="36" customWidth="1"/>
    <col min="12543" max="12543" width="18.5703125" style="36" customWidth="1"/>
    <col min="12544" max="12544" width="1.28515625" style="36" customWidth="1"/>
    <col min="12545" max="12545" width="58.85546875" style="36" customWidth="1"/>
    <col min="12546" max="12547" width="11.42578125" style="36"/>
    <col min="12548" max="12548" width="2.140625" style="36" customWidth="1"/>
    <col min="12549" max="12549" width="11.42578125" style="36"/>
    <col min="12550" max="12550" width="9.5703125" style="36" customWidth="1"/>
    <col min="12551" max="12796" width="11.42578125" style="36"/>
    <col min="12797" max="12797" width="0.140625" style="36" customWidth="1"/>
    <col min="12798" max="12798" width="2.7109375" style="36" customWidth="1"/>
    <col min="12799" max="12799" width="18.5703125" style="36" customWidth="1"/>
    <col min="12800" max="12800" width="1.28515625" style="36" customWidth="1"/>
    <col min="12801" max="12801" width="58.85546875" style="36" customWidth="1"/>
    <col min="12802" max="12803" width="11.42578125" style="36"/>
    <col min="12804" max="12804" width="2.140625" style="36" customWidth="1"/>
    <col min="12805" max="12805" width="11.42578125" style="36"/>
    <col min="12806" max="12806" width="9.5703125" style="36" customWidth="1"/>
    <col min="12807" max="13052" width="11.42578125" style="36"/>
    <col min="13053" max="13053" width="0.140625" style="36" customWidth="1"/>
    <col min="13054" max="13054" width="2.7109375" style="36" customWidth="1"/>
    <col min="13055" max="13055" width="18.5703125" style="36" customWidth="1"/>
    <col min="13056" max="13056" width="1.28515625" style="36" customWidth="1"/>
    <col min="13057" max="13057" width="58.85546875" style="36" customWidth="1"/>
    <col min="13058" max="13059" width="11.42578125" style="36"/>
    <col min="13060" max="13060" width="2.140625" style="36" customWidth="1"/>
    <col min="13061" max="13061" width="11.42578125" style="36"/>
    <col min="13062" max="13062" width="9.5703125" style="36" customWidth="1"/>
    <col min="13063" max="13308" width="11.42578125" style="36"/>
    <col min="13309" max="13309" width="0.140625" style="36" customWidth="1"/>
    <col min="13310" max="13310" width="2.7109375" style="36" customWidth="1"/>
    <col min="13311" max="13311" width="18.5703125" style="36" customWidth="1"/>
    <col min="13312" max="13312" width="1.28515625" style="36" customWidth="1"/>
    <col min="13313" max="13313" width="58.85546875" style="36" customWidth="1"/>
    <col min="13314" max="13315" width="11.42578125" style="36"/>
    <col min="13316" max="13316" width="2.140625" style="36" customWidth="1"/>
    <col min="13317" max="13317" width="11.42578125" style="36"/>
    <col min="13318" max="13318" width="9.5703125" style="36" customWidth="1"/>
    <col min="13319" max="13564" width="11.42578125" style="36"/>
    <col min="13565" max="13565" width="0.140625" style="36" customWidth="1"/>
    <col min="13566" max="13566" width="2.7109375" style="36" customWidth="1"/>
    <col min="13567" max="13567" width="18.5703125" style="36" customWidth="1"/>
    <col min="13568" max="13568" width="1.28515625" style="36" customWidth="1"/>
    <col min="13569" max="13569" width="58.85546875" style="36" customWidth="1"/>
    <col min="13570" max="13571" width="11.42578125" style="36"/>
    <col min="13572" max="13572" width="2.140625" style="36" customWidth="1"/>
    <col min="13573" max="13573" width="11.42578125" style="36"/>
    <col min="13574" max="13574" width="9.5703125" style="36" customWidth="1"/>
    <col min="13575" max="13820" width="11.42578125" style="36"/>
    <col min="13821" max="13821" width="0.140625" style="36" customWidth="1"/>
    <col min="13822" max="13822" width="2.7109375" style="36" customWidth="1"/>
    <col min="13823" max="13823" width="18.5703125" style="36" customWidth="1"/>
    <col min="13824" max="13824" width="1.28515625" style="36" customWidth="1"/>
    <col min="13825" max="13825" width="58.85546875" style="36" customWidth="1"/>
    <col min="13826" max="13827" width="11.42578125" style="36"/>
    <col min="13828" max="13828" width="2.140625" style="36" customWidth="1"/>
    <col min="13829" max="13829" width="11.42578125" style="36"/>
    <col min="13830" max="13830" width="9.5703125" style="36" customWidth="1"/>
    <col min="13831" max="14076" width="11.42578125" style="36"/>
    <col min="14077" max="14077" width="0.140625" style="36" customWidth="1"/>
    <col min="14078" max="14078" width="2.7109375" style="36" customWidth="1"/>
    <col min="14079" max="14079" width="18.5703125" style="36" customWidth="1"/>
    <col min="14080" max="14080" width="1.28515625" style="36" customWidth="1"/>
    <col min="14081" max="14081" width="58.85546875" style="36" customWidth="1"/>
    <col min="14082" max="14083" width="11.42578125" style="36"/>
    <col min="14084" max="14084" width="2.140625" style="36" customWidth="1"/>
    <col min="14085" max="14085" width="11.42578125" style="36"/>
    <col min="14086" max="14086" width="9.5703125" style="36" customWidth="1"/>
    <col min="14087" max="14332" width="11.42578125" style="36"/>
    <col min="14333" max="14333" width="0.140625" style="36" customWidth="1"/>
    <col min="14334" max="14334" width="2.7109375" style="36" customWidth="1"/>
    <col min="14335" max="14335" width="18.5703125" style="36" customWidth="1"/>
    <col min="14336" max="14336" width="1.28515625" style="36" customWidth="1"/>
    <col min="14337" max="14337" width="58.85546875" style="36" customWidth="1"/>
    <col min="14338" max="14339" width="11.42578125" style="36"/>
    <col min="14340" max="14340" width="2.140625" style="36" customWidth="1"/>
    <col min="14341" max="14341" width="11.42578125" style="36"/>
    <col min="14342" max="14342" width="9.5703125" style="36" customWidth="1"/>
    <col min="14343" max="14588" width="11.42578125" style="36"/>
    <col min="14589" max="14589" width="0.140625" style="36" customWidth="1"/>
    <col min="14590" max="14590" width="2.7109375" style="36" customWidth="1"/>
    <col min="14591" max="14591" width="18.5703125" style="36" customWidth="1"/>
    <col min="14592" max="14592" width="1.28515625" style="36" customWidth="1"/>
    <col min="14593" max="14593" width="58.85546875" style="36" customWidth="1"/>
    <col min="14594" max="14595" width="11.42578125" style="36"/>
    <col min="14596" max="14596" width="2.140625" style="36" customWidth="1"/>
    <col min="14597" max="14597" width="11.42578125" style="36"/>
    <col min="14598" max="14598" width="9.5703125" style="36" customWidth="1"/>
    <col min="14599" max="14844" width="11.42578125" style="36"/>
    <col min="14845" max="14845" width="0.140625" style="36" customWidth="1"/>
    <col min="14846" max="14846" width="2.7109375" style="36" customWidth="1"/>
    <col min="14847" max="14847" width="18.5703125" style="36" customWidth="1"/>
    <col min="14848" max="14848" width="1.28515625" style="36" customWidth="1"/>
    <col min="14849" max="14849" width="58.85546875" style="36" customWidth="1"/>
    <col min="14850" max="14851" width="11.42578125" style="36"/>
    <col min="14852" max="14852" width="2.140625" style="36" customWidth="1"/>
    <col min="14853" max="14853" width="11.42578125" style="36"/>
    <col min="14854" max="14854" width="9.5703125" style="36" customWidth="1"/>
    <col min="14855" max="15100" width="11.42578125" style="36"/>
    <col min="15101" max="15101" width="0.140625" style="36" customWidth="1"/>
    <col min="15102" max="15102" width="2.7109375" style="36" customWidth="1"/>
    <col min="15103" max="15103" width="18.5703125" style="36" customWidth="1"/>
    <col min="15104" max="15104" width="1.28515625" style="36" customWidth="1"/>
    <col min="15105" max="15105" width="58.85546875" style="36" customWidth="1"/>
    <col min="15106" max="15107" width="11.42578125" style="36"/>
    <col min="15108" max="15108" width="2.140625" style="36" customWidth="1"/>
    <col min="15109" max="15109" width="11.42578125" style="36"/>
    <col min="15110" max="15110" width="9.5703125" style="36" customWidth="1"/>
    <col min="15111" max="15356" width="11.42578125" style="36"/>
    <col min="15357" max="15357" width="0.140625" style="36" customWidth="1"/>
    <col min="15358" max="15358" width="2.7109375" style="36" customWidth="1"/>
    <col min="15359" max="15359" width="18.5703125" style="36" customWidth="1"/>
    <col min="15360" max="15360" width="1.28515625" style="36" customWidth="1"/>
    <col min="15361" max="15361" width="58.85546875" style="36" customWidth="1"/>
    <col min="15362" max="15363" width="11.42578125" style="36"/>
    <col min="15364" max="15364" width="2.140625" style="36" customWidth="1"/>
    <col min="15365" max="15365" width="11.42578125" style="36"/>
    <col min="15366" max="15366" width="9.5703125" style="36" customWidth="1"/>
    <col min="15367" max="15612" width="11.42578125" style="36"/>
    <col min="15613" max="15613" width="0.140625" style="36" customWidth="1"/>
    <col min="15614" max="15614" width="2.7109375" style="36" customWidth="1"/>
    <col min="15615" max="15615" width="18.5703125" style="36" customWidth="1"/>
    <col min="15616" max="15616" width="1.28515625" style="36" customWidth="1"/>
    <col min="15617" max="15617" width="58.85546875" style="36" customWidth="1"/>
    <col min="15618" max="15619" width="11.42578125" style="36"/>
    <col min="15620" max="15620" width="2.140625" style="36" customWidth="1"/>
    <col min="15621" max="15621" width="11.42578125" style="36"/>
    <col min="15622" max="15622" width="9.5703125" style="36" customWidth="1"/>
    <col min="15623" max="15868" width="11.42578125" style="36"/>
    <col min="15869" max="15869" width="0.140625" style="36" customWidth="1"/>
    <col min="15870" max="15870" width="2.7109375" style="36" customWidth="1"/>
    <col min="15871" max="15871" width="18.5703125" style="36" customWidth="1"/>
    <col min="15872" max="15872" width="1.28515625" style="36" customWidth="1"/>
    <col min="15873" max="15873" width="58.85546875" style="36" customWidth="1"/>
    <col min="15874" max="15875" width="11.42578125" style="36"/>
    <col min="15876" max="15876" width="2.140625" style="36" customWidth="1"/>
    <col min="15877" max="15877" width="11.42578125" style="36"/>
    <col min="15878" max="15878" width="9.5703125" style="36" customWidth="1"/>
    <col min="15879" max="16124" width="11.42578125" style="36"/>
    <col min="16125" max="16125" width="0.140625" style="36" customWidth="1"/>
    <col min="16126" max="16126" width="2.7109375" style="36" customWidth="1"/>
    <col min="16127" max="16127" width="18.5703125" style="36" customWidth="1"/>
    <col min="16128" max="16128" width="1.28515625" style="36" customWidth="1"/>
    <col min="16129" max="16129" width="58.85546875" style="36" customWidth="1"/>
    <col min="16130" max="16131" width="11.42578125" style="36"/>
    <col min="16132" max="16132" width="2.140625" style="36" customWidth="1"/>
    <col min="16133" max="16133" width="11.42578125" style="36"/>
    <col min="16134" max="16134" width="9.5703125" style="36" customWidth="1"/>
    <col min="16135" max="16384" width="11.42578125" style="36"/>
  </cols>
  <sheetData>
    <row r="1" spans="2:7" s="26" customFormat="1" ht="0.75" customHeight="1"/>
    <row r="2" spans="2:7" s="26" customFormat="1" ht="21" customHeight="1">
      <c r="E2" s="103" t="s">
        <v>1</v>
      </c>
    </row>
    <row r="3" spans="2:7" s="26" customFormat="1" ht="15" customHeight="1">
      <c r="E3" s="104" t="str">
        <f>Indice!E3</f>
        <v>Enero 2020</v>
      </c>
    </row>
    <row r="4" spans="2:7" s="29" customFormat="1" ht="20.25" customHeight="1">
      <c r="B4" s="28"/>
      <c r="C4" s="102" t="s">
        <v>68</v>
      </c>
    </row>
    <row r="5" spans="2:7" s="29" customFormat="1" ht="12.75" customHeight="1">
      <c r="B5" s="28"/>
      <c r="C5" s="30"/>
    </row>
    <row r="6" spans="2:7" s="29" customFormat="1" ht="13.5" customHeight="1">
      <c r="B6" s="28"/>
      <c r="C6" s="31"/>
      <c r="D6" s="32"/>
      <c r="E6" s="32"/>
    </row>
    <row r="7" spans="2:7" s="29" customFormat="1" ht="12.75" customHeight="1">
      <c r="B7" s="28"/>
      <c r="C7" s="320" t="s">
        <v>58</v>
      </c>
      <c r="D7" s="32"/>
      <c r="E7" s="39"/>
    </row>
    <row r="8" spans="2:7" s="29" customFormat="1" ht="12.75" customHeight="1">
      <c r="B8" s="28"/>
      <c r="C8" s="320"/>
      <c r="D8" s="32"/>
      <c r="E8" s="39"/>
      <c r="F8" s="33"/>
    </row>
    <row r="9" spans="2:7" s="29" customFormat="1" ht="12.75" customHeight="1">
      <c r="B9" s="28"/>
      <c r="C9" s="298"/>
      <c r="D9" s="32"/>
      <c r="E9" s="39"/>
      <c r="F9" s="268"/>
      <c r="G9" s="269"/>
    </row>
    <row r="10" spans="2:7" s="29" customFormat="1" ht="12.75" customHeight="1">
      <c r="B10" s="28"/>
      <c r="C10" s="132"/>
      <c r="D10" s="32"/>
      <c r="E10" s="39"/>
      <c r="F10" s="33"/>
    </row>
    <row r="11" spans="2:7" s="29" customFormat="1" ht="12.75" customHeight="1">
      <c r="B11" s="28"/>
      <c r="C11" s="34"/>
      <c r="D11" s="32"/>
      <c r="E11" s="39"/>
      <c r="F11" s="33"/>
    </row>
    <row r="12" spans="2:7" s="29" customFormat="1" ht="12.75" customHeight="1">
      <c r="B12" s="28"/>
      <c r="D12" s="32"/>
      <c r="E12" s="32"/>
      <c r="F12" s="33"/>
    </row>
    <row r="13" spans="2:7" s="29" customFormat="1" ht="12.75" customHeight="1">
      <c r="B13" s="28"/>
      <c r="C13" s="35"/>
      <c r="D13" s="32"/>
      <c r="E13" s="32"/>
      <c r="F13" s="33"/>
    </row>
    <row r="14" spans="2:7" s="29" customFormat="1" ht="12.75" customHeight="1">
      <c r="B14" s="28"/>
      <c r="C14" s="35"/>
      <c r="D14" s="32"/>
      <c r="E14" s="32"/>
      <c r="F14" s="33"/>
    </row>
    <row r="15" spans="2:7" s="29" customFormat="1" ht="12.75" customHeight="1">
      <c r="B15" s="28"/>
      <c r="C15" s="35"/>
      <c r="D15" s="32"/>
      <c r="E15" s="32"/>
      <c r="F15" s="33"/>
    </row>
    <row r="16" spans="2:7" s="29" customFormat="1" ht="12.75" customHeight="1">
      <c r="B16" s="28"/>
      <c r="C16" s="35"/>
      <c r="D16" s="32"/>
      <c r="E16" s="32"/>
      <c r="F16" s="33"/>
    </row>
    <row r="17" spans="2:6" s="29" customFormat="1" ht="12.75" customHeight="1">
      <c r="B17" s="28"/>
      <c r="D17" s="32"/>
      <c r="E17" s="32"/>
      <c r="F17" s="33"/>
    </row>
    <row r="18" spans="2:6" s="29" customFormat="1" ht="12.75" customHeight="1">
      <c r="B18" s="28"/>
      <c r="D18" s="32"/>
      <c r="E18" s="32"/>
      <c r="F18" s="33"/>
    </row>
    <row r="19" spans="2:6" s="29" customFormat="1" ht="12.75" customHeight="1">
      <c r="B19" s="28"/>
      <c r="C19" s="35"/>
      <c r="D19" s="32"/>
      <c r="E19" s="32"/>
      <c r="F19" s="33"/>
    </row>
    <row r="20" spans="2:6" s="29" customFormat="1" ht="12.75" customHeight="1">
      <c r="B20" s="28"/>
      <c r="C20" s="31"/>
      <c r="D20" s="32"/>
      <c r="E20" s="32"/>
      <c r="F20" s="33"/>
    </row>
    <row r="21" spans="2:6" s="29" customFormat="1" ht="12.75" customHeight="1">
      <c r="B21" s="28"/>
      <c r="C21" s="31"/>
      <c r="D21" s="32"/>
      <c r="E21" s="32"/>
      <c r="F21" s="33"/>
    </row>
    <row r="22" spans="2:6" s="29" customFormat="1" ht="12.75" customHeight="1">
      <c r="B22" s="28"/>
      <c r="C22" s="31"/>
      <c r="D22" s="32"/>
      <c r="E22" s="32"/>
    </row>
    <row r="23" spans="2:6" ht="12.75" customHeight="1">
      <c r="C23" s="320" t="s">
        <v>60</v>
      </c>
      <c r="E23" s="41"/>
    </row>
    <row r="24" spans="2:6" ht="12.75" customHeight="1">
      <c r="C24" s="320"/>
      <c r="E24" s="37"/>
    </row>
    <row r="25" spans="2:6" ht="12.75" customHeight="1">
      <c r="C25" s="320"/>
      <c r="E25" s="38"/>
    </row>
    <row r="26" spans="2:6" ht="12.75" customHeight="1">
      <c r="C26" s="132"/>
    </row>
    <row r="27" spans="2:6">
      <c r="C27" s="132"/>
    </row>
    <row r="28" spans="2:6">
      <c r="C28" s="40"/>
      <c r="F28" s="33"/>
    </row>
    <row r="29" spans="2:6">
      <c r="C29" s="40"/>
      <c r="F29" s="33"/>
    </row>
    <row r="30" spans="2:6">
      <c r="C30" s="34"/>
      <c r="F30" s="33"/>
    </row>
    <row r="31" spans="2:6">
      <c r="F31" s="33"/>
    </row>
    <row r="32" spans="2:6" ht="12.75" customHeight="1">
      <c r="F32" s="33"/>
    </row>
    <row r="33" spans="5:8">
      <c r="F33" s="33"/>
    </row>
    <row r="34" spans="5:8">
      <c r="F34" s="33"/>
    </row>
    <row r="35" spans="5:8">
      <c r="F35" s="33"/>
    </row>
    <row r="36" spans="5:8">
      <c r="F36" s="33"/>
    </row>
    <row r="37" spans="5:8">
      <c r="F37" s="33"/>
    </row>
    <row r="38" spans="5:8">
      <c r="F38" s="33"/>
    </row>
    <row r="39" spans="5:8">
      <c r="E39" s="41"/>
      <c r="F39" s="33"/>
    </row>
    <row r="40" spans="5:8">
      <c r="F40" s="33"/>
      <c r="H40" s="105"/>
    </row>
  </sheetData>
  <mergeCells count="2">
    <mergeCell ref="C7:C8"/>
    <mergeCell ref="C23:C25"/>
  </mergeCells>
  <printOptions horizontalCentered="1" verticalCentered="1"/>
  <pageMargins left="0.78740157480314965" right="0.78740157480314965" top="0.98425196850393704" bottom="0.98425196850393704" header="0" footer="0"/>
  <pageSetup paperSize="9" scale="94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4">
    <pageSetUpPr fitToPage="1"/>
  </sheetPr>
  <dimension ref="A1:G30"/>
  <sheetViews>
    <sheetView showGridLines="0" showRowColHeaders="0" zoomScaleNormal="100" workbookViewId="0">
      <selection activeCell="G34" sqref="G34"/>
    </sheetView>
  </sheetViews>
  <sheetFormatPr baseColWidth="10" defaultRowHeight="12.75"/>
  <cols>
    <col min="1" max="1" width="0.140625" style="26" customWidth="1"/>
    <col min="2" max="2" width="2.7109375" style="26" customWidth="1"/>
    <col min="3" max="3" width="23.7109375" style="26" customWidth="1"/>
    <col min="4" max="4" width="1.28515625" style="26" customWidth="1"/>
    <col min="5" max="5" width="58.85546875" style="26" customWidth="1"/>
    <col min="6" max="6" width="1.28515625" style="26" customWidth="1"/>
    <col min="7" max="7" width="58.85546875" style="36" customWidth="1"/>
    <col min="8" max="8" width="11.42578125" style="36"/>
    <col min="9" max="9" width="15.5703125" style="36" customWidth="1"/>
    <col min="10" max="255" width="11.42578125" style="36"/>
    <col min="256" max="256" width="0.140625" style="36" customWidth="1"/>
    <col min="257" max="257" width="2.7109375" style="36" customWidth="1"/>
    <col min="258" max="258" width="18.5703125" style="36" customWidth="1"/>
    <col min="259" max="259" width="1.28515625" style="36" customWidth="1"/>
    <col min="260" max="260" width="58.85546875" style="36" customWidth="1"/>
    <col min="261" max="262" width="11.42578125" style="36"/>
    <col min="263" max="263" width="2.140625" style="36" customWidth="1"/>
    <col min="264" max="264" width="11.42578125" style="36"/>
    <col min="265" max="265" width="9.5703125" style="36" customWidth="1"/>
    <col min="266" max="511" width="11.42578125" style="36"/>
    <col min="512" max="512" width="0.140625" style="36" customWidth="1"/>
    <col min="513" max="513" width="2.7109375" style="36" customWidth="1"/>
    <col min="514" max="514" width="18.5703125" style="36" customWidth="1"/>
    <col min="515" max="515" width="1.28515625" style="36" customWidth="1"/>
    <col min="516" max="516" width="58.85546875" style="36" customWidth="1"/>
    <col min="517" max="518" width="11.42578125" style="36"/>
    <col min="519" max="519" width="2.140625" style="36" customWidth="1"/>
    <col min="520" max="520" width="11.42578125" style="36"/>
    <col min="521" max="521" width="9.5703125" style="36" customWidth="1"/>
    <col min="522" max="767" width="11.42578125" style="36"/>
    <col min="768" max="768" width="0.140625" style="36" customWidth="1"/>
    <col min="769" max="769" width="2.7109375" style="36" customWidth="1"/>
    <col min="770" max="770" width="18.5703125" style="36" customWidth="1"/>
    <col min="771" max="771" width="1.28515625" style="36" customWidth="1"/>
    <col min="772" max="772" width="58.85546875" style="36" customWidth="1"/>
    <col min="773" max="774" width="11.42578125" style="36"/>
    <col min="775" max="775" width="2.140625" style="36" customWidth="1"/>
    <col min="776" max="776" width="11.42578125" style="36"/>
    <col min="777" max="777" width="9.5703125" style="36" customWidth="1"/>
    <col min="778" max="1023" width="11.42578125" style="36"/>
    <col min="1024" max="1024" width="0.140625" style="36" customWidth="1"/>
    <col min="1025" max="1025" width="2.7109375" style="36" customWidth="1"/>
    <col min="1026" max="1026" width="18.5703125" style="36" customWidth="1"/>
    <col min="1027" max="1027" width="1.28515625" style="36" customWidth="1"/>
    <col min="1028" max="1028" width="58.85546875" style="36" customWidth="1"/>
    <col min="1029" max="1030" width="11.42578125" style="36"/>
    <col min="1031" max="1031" width="2.140625" style="36" customWidth="1"/>
    <col min="1032" max="1032" width="11.42578125" style="36"/>
    <col min="1033" max="1033" width="9.5703125" style="36" customWidth="1"/>
    <col min="1034" max="1279" width="11.42578125" style="36"/>
    <col min="1280" max="1280" width="0.140625" style="36" customWidth="1"/>
    <col min="1281" max="1281" width="2.7109375" style="36" customWidth="1"/>
    <col min="1282" max="1282" width="18.5703125" style="36" customWidth="1"/>
    <col min="1283" max="1283" width="1.28515625" style="36" customWidth="1"/>
    <col min="1284" max="1284" width="58.85546875" style="36" customWidth="1"/>
    <col min="1285" max="1286" width="11.42578125" style="36"/>
    <col min="1287" max="1287" width="2.140625" style="36" customWidth="1"/>
    <col min="1288" max="1288" width="11.42578125" style="36"/>
    <col min="1289" max="1289" width="9.5703125" style="36" customWidth="1"/>
    <col min="1290" max="1535" width="11.42578125" style="36"/>
    <col min="1536" max="1536" width="0.140625" style="36" customWidth="1"/>
    <col min="1537" max="1537" width="2.7109375" style="36" customWidth="1"/>
    <col min="1538" max="1538" width="18.5703125" style="36" customWidth="1"/>
    <col min="1539" max="1539" width="1.28515625" style="36" customWidth="1"/>
    <col min="1540" max="1540" width="58.85546875" style="36" customWidth="1"/>
    <col min="1541" max="1542" width="11.42578125" style="36"/>
    <col min="1543" max="1543" width="2.140625" style="36" customWidth="1"/>
    <col min="1544" max="1544" width="11.42578125" style="36"/>
    <col min="1545" max="1545" width="9.5703125" style="36" customWidth="1"/>
    <col min="1546" max="1791" width="11.42578125" style="36"/>
    <col min="1792" max="1792" width="0.140625" style="36" customWidth="1"/>
    <col min="1793" max="1793" width="2.7109375" style="36" customWidth="1"/>
    <col min="1794" max="1794" width="18.5703125" style="36" customWidth="1"/>
    <col min="1795" max="1795" width="1.28515625" style="36" customWidth="1"/>
    <col min="1796" max="1796" width="58.85546875" style="36" customWidth="1"/>
    <col min="1797" max="1798" width="11.42578125" style="36"/>
    <col min="1799" max="1799" width="2.140625" style="36" customWidth="1"/>
    <col min="1800" max="1800" width="11.42578125" style="36"/>
    <col min="1801" max="1801" width="9.5703125" style="36" customWidth="1"/>
    <col min="1802" max="2047" width="11.42578125" style="36"/>
    <col min="2048" max="2048" width="0.140625" style="36" customWidth="1"/>
    <col min="2049" max="2049" width="2.7109375" style="36" customWidth="1"/>
    <col min="2050" max="2050" width="18.5703125" style="36" customWidth="1"/>
    <col min="2051" max="2051" width="1.28515625" style="36" customWidth="1"/>
    <col min="2052" max="2052" width="58.85546875" style="36" customWidth="1"/>
    <col min="2053" max="2054" width="11.42578125" style="36"/>
    <col min="2055" max="2055" width="2.140625" style="36" customWidth="1"/>
    <col min="2056" max="2056" width="11.42578125" style="36"/>
    <col min="2057" max="2057" width="9.5703125" style="36" customWidth="1"/>
    <col min="2058" max="2303" width="11.42578125" style="36"/>
    <col min="2304" max="2304" width="0.140625" style="36" customWidth="1"/>
    <col min="2305" max="2305" width="2.7109375" style="36" customWidth="1"/>
    <col min="2306" max="2306" width="18.5703125" style="36" customWidth="1"/>
    <col min="2307" max="2307" width="1.28515625" style="36" customWidth="1"/>
    <col min="2308" max="2308" width="58.85546875" style="36" customWidth="1"/>
    <col min="2309" max="2310" width="11.42578125" style="36"/>
    <col min="2311" max="2311" width="2.140625" style="36" customWidth="1"/>
    <col min="2312" max="2312" width="11.42578125" style="36"/>
    <col min="2313" max="2313" width="9.5703125" style="36" customWidth="1"/>
    <col min="2314" max="2559" width="11.42578125" style="36"/>
    <col min="2560" max="2560" width="0.140625" style="36" customWidth="1"/>
    <col min="2561" max="2561" width="2.7109375" style="36" customWidth="1"/>
    <col min="2562" max="2562" width="18.5703125" style="36" customWidth="1"/>
    <col min="2563" max="2563" width="1.28515625" style="36" customWidth="1"/>
    <col min="2564" max="2564" width="58.85546875" style="36" customWidth="1"/>
    <col min="2565" max="2566" width="11.42578125" style="36"/>
    <col min="2567" max="2567" width="2.140625" style="36" customWidth="1"/>
    <col min="2568" max="2568" width="11.42578125" style="36"/>
    <col min="2569" max="2569" width="9.5703125" style="36" customWidth="1"/>
    <col min="2570" max="2815" width="11.42578125" style="36"/>
    <col min="2816" max="2816" width="0.140625" style="36" customWidth="1"/>
    <col min="2817" max="2817" width="2.7109375" style="36" customWidth="1"/>
    <col min="2818" max="2818" width="18.5703125" style="36" customWidth="1"/>
    <col min="2819" max="2819" width="1.28515625" style="36" customWidth="1"/>
    <col min="2820" max="2820" width="58.85546875" style="36" customWidth="1"/>
    <col min="2821" max="2822" width="11.42578125" style="36"/>
    <col min="2823" max="2823" width="2.140625" style="36" customWidth="1"/>
    <col min="2824" max="2824" width="11.42578125" style="36"/>
    <col min="2825" max="2825" width="9.5703125" style="36" customWidth="1"/>
    <col min="2826" max="3071" width="11.42578125" style="36"/>
    <col min="3072" max="3072" width="0.140625" style="36" customWidth="1"/>
    <col min="3073" max="3073" width="2.7109375" style="36" customWidth="1"/>
    <col min="3074" max="3074" width="18.5703125" style="36" customWidth="1"/>
    <col min="3075" max="3075" width="1.28515625" style="36" customWidth="1"/>
    <col min="3076" max="3076" width="58.85546875" style="36" customWidth="1"/>
    <col min="3077" max="3078" width="11.42578125" style="36"/>
    <col min="3079" max="3079" width="2.140625" style="36" customWidth="1"/>
    <col min="3080" max="3080" width="11.42578125" style="36"/>
    <col min="3081" max="3081" width="9.5703125" style="36" customWidth="1"/>
    <col min="3082" max="3327" width="11.42578125" style="36"/>
    <col min="3328" max="3328" width="0.140625" style="36" customWidth="1"/>
    <col min="3329" max="3329" width="2.7109375" style="36" customWidth="1"/>
    <col min="3330" max="3330" width="18.5703125" style="36" customWidth="1"/>
    <col min="3331" max="3331" width="1.28515625" style="36" customWidth="1"/>
    <col min="3332" max="3332" width="58.85546875" style="36" customWidth="1"/>
    <col min="3333" max="3334" width="11.42578125" style="36"/>
    <col min="3335" max="3335" width="2.140625" style="36" customWidth="1"/>
    <col min="3336" max="3336" width="11.42578125" style="36"/>
    <col min="3337" max="3337" width="9.5703125" style="36" customWidth="1"/>
    <col min="3338" max="3583" width="11.42578125" style="36"/>
    <col min="3584" max="3584" width="0.140625" style="36" customWidth="1"/>
    <col min="3585" max="3585" width="2.7109375" style="36" customWidth="1"/>
    <col min="3586" max="3586" width="18.5703125" style="36" customWidth="1"/>
    <col min="3587" max="3587" width="1.28515625" style="36" customWidth="1"/>
    <col min="3588" max="3588" width="58.85546875" style="36" customWidth="1"/>
    <col min="3589" max="3590" width="11.42578125" style="36"/>
    <col min="3591" max="3591" width="2.140625" style="36" customWidth="1"/>
    <col min="3592" max="3592" width="11.42578125" style="36"/>
    <col min="3593" max="3593" width="9.5703125" style="36" customWidth="1"/>
    <col min="3594" max="3839" width="11.42578125" style="36"/>
    <col min="3840" max="3840" width="0.140625" style="36" customWidth="1"/>
    <col min="3841" max="3841" width="2.7109375" style="36" customWidth="1"/>
    <col min="3842" max="3842" width="18.5703125" style="36" customWidth="1"/>
    <col min="3843" max="3843" width="1.28515625" style="36" customWidth="1"/>
    <col min="3844" max="3844" width="58.85546875" style="36" customWidth="1"/>
    <col min="3845" max="3846" width="11.42578125" style="36"/>
    <col min="3847" max="3847" width="2.140625" style="36" customWidth="1"/>
    <col min="3848" max="3848" width="11.42578125" style="36"/>
    <col min="3849" max="3849" width="9.5703125" style="36" customWidth="1"/>
    <col min="3850" max="4095" width="11.42578125" style="36"/>
    <col min="4096" max="4096" width="0.140625" style="36" customWidth="1"/>
    <col min="4097" max="4097" width="2.7109375" style="36" customWidth="1"/>
    <col min="4098" max="4098" width="18.5703125" style="36" customWidth="1"/>
    <col min="4099" max="4099" width="1.28515625" style="36" customWidth="1"/>
    <col min="4100" max="4100" width="58.85546875" style="36" customWidth="1"/>
    <col min="4101" max="4102" width="11.42578125" style="36"/>
    <col min="4103" max="4103" width="2.140625" style="36" customWidth="1"/>
    <col min="4104" max="4104" width="11.42578125" style="36"/>
    <col min="4105" max="4105" width="9.5703125" style="36" customWidth="1"/>
    <col min="4106" max="4351" width="11.42578125" style="36"/>
    <col min="4352" max="4352" width="0.140625" style="36" customWidth="1"/>
    <col min="4353" max="4353" width="2.7109375" style="36" customWidth="1"/>
    <col min="4354" max="4354" width="18.5703125" style="36" customWidth="1"/>
    <col min="4355" max="4355" width="1.28515625" style="36" customWidth="1"/>
    <col min="4356" max="4356" width="58.85546875" style="36" customWidth="1"/>
    <col min="4357" max="4358" width="11.42578125" style="36"/>
    <col min="4359" max="4359" width="2.140625" style="36" customWidth="1"/>
    <col min="4360" max="4360" width="11.42578125" style="36"/>
    <col min="4361" max="4361" width="9.5703125" style="36" customWidth="1"/>
    <col min="4362" max="4607" width="11.42578125" style="36"/>
    <col min="4608" max="4608" width="0.140625" style="36" customWidth="1"/>
    <col min="4609" max="4609" width="2.7109375" style="36" customWidth="1"/>
    <col min="4610" max="4610" width="18.5703125" style="36" customWidth="1"/>
    <col min="4611" max="4611" width="1.28515625" style="36" customWidth="1"/>
    <col min="4612" max="4612" width="58.85546875" style="36" customWidth="1"/>
    <col min="4613" max="4614" width="11.42578125" style="36"/>
    <col min="4615" max="4615" width="2.140625" style="36" customWidth="1"/>
    <col min="4616" max="4616" width="11.42578125" style="36"/>
    <col min="4617" max="4617" width="9.5703125" style="36" customWidth="1"/>
    <col min="4618" max="4863" width="11.42578125" style="36"/>
    <col min="4864" max="4864" width="0.140625" style="36" customWidth="1"/>
    <col min="4865" max="4865" width="2.7109375" style="36" customWidth="1"/>
    <col min="4866" max="4866" width="18.5703125" style="36" customWidth="1"/>
    <col min="4867" max="4867" width="1.28515625" style="36" customWidth="1"/>
    <col min="4868" max="4868" width="58.85546875" style="36" customWidth="1"/>
    <col min="4869" max="4870" width="11.42578125" style="36"/>
    <col min="4871" max="4871" width="2.140625" style="36" customWidth="1"/>
    <col min="4872" max="4872" width="11.42578125" style="36"/>
    <col min="4873" max="4873" width="9.5703125" style="36" customWidth="1"/>
    <col min="4874" max="5119" width="11.42578125" style="36"/>
    <col min="5120" max="5120" width="0.140625" style="36" customWidth="1"/>
    <col min="5121" max="5121" width="2.7109375" style="36" customWidth="1"/>
    <col min="5122" max="5122" width="18.5703125" style="36" customWidth="1"/>
    <col min="5123" max="5123" width="1.28515625" style="36" customWidth="1"/>
    <col min="5124" max="5124" width="58.85546875" style="36" customWidth="1"/>
    <col min="5125" max="5126" width="11.42578125" style="36"/>
    <col min="5127" max="5127" width="2.140625" style="36" customWidth="1"/>
    <col min="5128" max="5128" width="11.42578125" style="36"/>
    <col min="5129" max="5129" width="9.5703125" style="36" customWidth="1"/>
    <col min="5130" max="5375" width="11.42578125" style="36"/>
    <col min="5376" max="5376" width="0.140625" style="36" customWidth="1"/>
    <col min="5377" max="5377" width="2.7109375" style="36" customWidth="1"/>
    <col min="5378" max="5378" width="18.5703125" style="36" customWidth="1"/>
    <col min="5379" max="5379" width="1.28515625" style="36" customWidth="1"/>
    <col min="5380" max="5380" width="58.85546875" style="36" customWidth="1"/>
    <col min="5381" max="5382" width="11.42578125" style="36"/>
    <col min="5383" max="5383" width="2.140625" style="36" customWidth="1"/>
    <col min="5384" max="5384" width="11.42578125" style="36"/>
    <col min="5385" max="5385" width="9.5703125" style="36" customWidth="1"/>
    <col min="5386" max="5631" width="11.42578125" style="36"/>
    <col min="5632" max="5632" width="0.140625" style="36" customWidth="1"/>
    <col min="5633" max="5633" width="2.7109375" style="36" customWidth="1"/>
    <col min="5634" max="5634" width="18.5703125" style="36" customWidth="1"/>
    <col min="5635" max="5635" width="1.28515625" style="36" customWidth="1"/>
    <col min="5636" max="5636" width="58.85546875" style="36" customWidth="1"/>
    <col min="5637" max="5638" width="11.42578125" style="36"/>
    <col min="5639" max="5639" width="2.140625" style="36" customWidth="1"/>
    <col min="5640" max="5640" width="11.42578125" style="36"/>
    <col min="5641" max="5641" width="9.5703125" style="36" customWidth="1"/>
    <col min="5642" max="5887" width="11.42578125" style="36"/>
    <col min="5888" max="5888" width="0.140625" style="36" customWidth="1"/>
    <col min="5889" max="5889" width="2.7109375" style="36" customWidth="1"/>
    <col min="5890" max="5890" width="18.5703125" style="36" customWidth="1"/>
    <col min="5891" max="5891" width="1.28515625" style="36" customWidth="1"/>
    <col min="5892" max="5892" width="58.85546875" style="36" customWidth="1"/>
    <col min="5893" max="5894" width="11.42578125" style="36"/>
    <col min="5895" max="5895" width="2.140625" style="36" customWidth="1"/>
    <col min="5896" max="5896" width="11.42578125" style="36"/>
    <col min="5897" max="5897" width="9.5703125" style="36" customWidth="1"/>
    <col min="5898" max="6143" width="11.42578125" style="36"/>
    <col min="6144" max="6144" width="0.140625" style="36" customWidth="1"/>
    <col min="6145" max="6145" width="2.7109375" style="36" customWidth="1"/>
    <col min="6146" max="6146" width="18.5703125" style="36" customWidth="1"/>
    <col min="6147" max="6147" width="1.28515625" style="36" customWidth="1"/>
    <col min="6148" max="6148" width="58.85546875" style="36" customWidth="1"/>
    <col min="6149" max="6150" width="11.42578125" style="36"/>
    <col min="6151" max="6151" width="2.140625" style="36" customWidth="1"/>
    <col min="6152" max="6152" width="11.42578125" style="36"/>
    <col min="6153" max="6153" width="9.5703125" style="36" customWidth="1"/>
    <col min="6154" max="6399" width="11.42578125" style="36"/>
    <col min="6400" max="6400" width="0.140625" style="36" customWidth="1"/>
    <col min="6401" max="6401" width="2.7109375" style="36" customWidth="1"/>
    <col min="6402" max="6402" width="18.5703125" style="36" customWidth="1"/>
    <col min="6403" max="6403" width="1.28515625" style="36" customWidth="1"/>
    <col min="6404" max="6404" width="58.85546875" style="36" customWidth="1"/>
    <col min="6405" max="6406" width="11.42578125" style="36"/>
    <col min="6407" max="6407" width="2.140625" style="36" customWidth="1"/>
    <col min="6408" max="6408" width="11.42578125" style="36"/>
    <col min="6409" max="6409" width="9.5703125" style="36" customWidth="1"/>
    <col min="6410" max="6655" width="11.42578125" style="36"/>
    <col min="6656" max="6656" width="0.140625" style="36" customWidth="1"/>
    <col min="6657" max="6657" width="2.7109375" style="36" customWidth="1"/>
    <col min="6658" max="6658" width="18.5703125" style="36" customWidth="1"/>
    <col min="6659" max="6659" width="1.28515625" style="36" customWidth="1"/>
    <col min="6660" max="6660" width="58.85546875" style="36" customWidth="1"/>
    <col min="6661" max="6662" width="11.42578125" style="36"/>
    <col min="6663" max="6663" width="2.140625" style="36" customWidth="1"/>
    <col min="6664" max="6664" width="11.42578125" style="36"/>
    <col min="6665" max="6665" width="9.5703125" style="36" customWidth="1"/>
    <col min="6666" max="6911" width="11.42578125" style="36"/>
    <col min="6912" max="6912" width="0.140625" style="36" customWidth="1"/>
    <col min="6913" max="6913" width="2.7109375" style="36" customWidth="1"/>
    <col min="6914" max="6914" width="18.5703125" style="36" customWidth="1"/>
    <col min="6915" max="6915" width="1.28515625" style="36" customWidth="1"/>
    <col min="6916" max="6916" width="58.85546875" style="36" customWidth="1"/>
    <col min="6917" max="6918" width="11.42578125" style="36"/>
    <col min="6919" max="6919" width="2.140625" style="36" customWidth="1"/>
    <col min="6920" max="6920" width="11.42578125" style="36"/>
    <col min="6921" max="6921" width="9.5703125" style="36" customWidth="1"/>
    <col min="6922" max="7167" width="11.42578125" style="36"/>
    <col min="7168" max="7168" width="0.140625" style="36" customWidth="1"/>
    <col min="7169" max="7169" width="2.7109375" style="36" customWidth="1"/>
    <col min="7170" max="7170" width="18.5703125" style="36" customWidth="1"/>
    <col min="7171" max="7171" width="1.28515625" style="36" customWidth="1"/>
    <col min="7172" max="7172" width="58.85546875" style="36" customWidth="1"/>
    <col min="7173" max="7174" width="11.42578125" style="36"/>
    <col min="7175" max="7175" width="2.140625" style="36" customWidth="1"/>
    <col min="7176" max="7176" width="11.42578125" style="36"/>
    <col min="7177" max="7177" width="9.5703125" style="36" customWidth="1"/>
    <col min="7178" max="7423" width="11.42578125" style="36"/>
    <col min="7424" max="7424" width="0.140625" style="36" customWidth="1"/>
    <col min="7425" max="7425" width="2.7109375" style="36" customWidth="1"/>
    <col min="7426" max="7426" width="18.5703125" style="36" customWidth="1"/>
    <col min="7427" max="7427" width="1.28515625" style="36" customWidth="1"/>
    <col min="7428" max="7428" width="58.85546875" style="36" customWidth="1"/>
    <col min="7429" max="7430" width="11.42578125" style="36"/>
    <col min="7431" max="7431" width="2.140625" style="36" customWidth="1"/>
    <col min="7432" max="7432" width="11.42578125" style="36"/>
    <col min="7433" max="7433" width="9.5703125" style="36" customWidth="1"/>
    <col min="7434" max="7679" width="11.42578125" style="36"/>
    <col min="7680" max="7680" width="0.140625" style="36" customWidth="1"/>
    <col min="7681" max="7681" width="2.7109375" style="36" customWidth="1"/>
    <col min="7682" max="7682" width="18.5703125" style="36" customWidth="1"/>
    <col min="7683" max="7683" width="1.28515625" style="36" customWidth="1"/>
    <col min="7684" max="7684" width="58.85546875" style="36" customWidth="1"/>
    <col min="7685" max="7686" width="11.42578125" style="36"/>
    <col min="7687" max="7687" width="2.140625" style="36" customWidth="1"/>
    <col min="7688" max="7688" width="11.42578125" style="36"/>
    <col min="7689" max="7689" width="9.5703125" style="36" customWidth="1"/>
    <col min="7690" max="7935" width="11.42578125" style="36"/>
    <col min="7936" max="7936" width="0.140625" style="36" customWidth="1"/>
    <col min="7937" max="7937" width="2.7109375" style="36" customWidth="1"/>
    <col min="7938" max="7938" width="18.5703125" style="36" customWidth="1"/>
    <col min="7939" max="7939" width="1.28515625" style="36" customWidth="1"/>
    <col min="7940" max="7940" width="58.85546875" style="36" customWidth="1"/>
    <col min="7941" max="7942" width="11.42578125" style="36"/>
    <col min="7943" max="7943" width="2.140625" style="36" customWidth="1"/>
    <col min="7944" max="7944" width="11.42578125" style="36"/>
    <col min="7945" max="7945" width="9.5703125" style="36" customWidth="1"/>
    <col min="7946" max="8191" width="11.42578125" style="36"/>
    <col min="8192" max="8192" width="0.140625" style="36" customWidth="1"/>
    <col min="8193" max="8193" width="2.7109375" style="36" customWidth="1"/>
    <col min="8194" max="8194" width="18.5703125" style="36" customWidth="1"/>
    <col min="8195" max="8195" width="1.28515625" style="36" customWidth="1"/>
    <col min="8196" max="8196" width="58.85546875" style="36" customWidth="1"/>
    <col min="8197" max="8198" width="11.42578125" style="36"/>
    <col min="8199" max="8199" width="2.140625" style="36" customWidth="1"/>
    <col min="8200" max="8200" width="11.42578125" style="36"/>
    <col min="8201" max="8201" width="9.5703125" style="36" customWidth="1"/>
    <col min="8202" max="8447" width="11.42578125" style="36"/>
    <col min="8448" max="8448" width="0.140625" style="36" customWidth="1"/>
    <col min="8449" max="8449" width="2.7109375" style="36" customWidth="1"/>
    <col min="8450" max="8450" width="18.5703125" style="36" customWidth="1"/>
    <col min="8451" max="8451" width="1.28515625" style="36" customWidth="1"/>
    <col min="8452" max="8452" width="58.85546875" style="36" customWidth="1"/>
    <col min="8453" max="8454" width="11.42578125" style="36"/>
    <col min="8455" max="8455" width="2.140625" style="36" customWidth="1"/>
    <col min="8456" max="8456" width="11.42578125" style="36"/>
    <col min="8457" max="8457" width="9.5703125" style="36" customWidth="1"/>
    <col min="8458" max="8703" width="11.42578125" style="36"/>
    <col min="8704" max="8704" width="0.140625" style="36" customWidth="1"/>
    <col min="8705" max="8705" width="2.7109375" style="36" customWidth="1"/>
    <col min="8706" max="8706" width="18.5703125" style="36" customWidth="1"/>
    <col min="8707" max="8707" width="1.28515625" style="36" customWidth="1"/>
    <col min="8708" max="8708" width="58.85546875" style="36" customWidth="1"/>
    <col min="8709" max="8710" width="11.42578125" style="36"/>
    <col min="8711" max="8711" width="2.140625" style="36" customWidth="1"/>
    <col min="8712" max="8712" width="11.42578125" style="36"/>
    <col min="8713" max="8713" width="9.5703125" style="36" customWidth="1"/>
    <col min="8714" max="8959" width="11.42578125" style="36"/>
    <col min="8960" max="8960" width="0.140625" style="36" customWidth="1"/>
    <col min="8961" max="8961" width="2.7109375" style="36" customWidth="1"/>
    <col min="8962" max="8962" width="18.5703125" style="36" customWidth="1"/>
    <col min="8963" max="8963" width="1.28515625" style="36" customWidth="1"/>
    <col min="8964" max="8964" width="58.85546875" style="36" customWidth="1"/>
    <col min="8965" max="8966" width="11.42578125" style="36"/>
    <col min="8967" max="8967" width="2.140625" style="36" customWidth="1"/>
    <col min="8968" max="8968" width="11.42578125" style="36"/>
    <col min="8969" max="8969" width="9.5703125" style="36" customWidth="1"/>
    <col min="8970" max="9215" width="11.42578125" style="36"/>
    <col min="9216" max="9216" width="0.140625" style="36" customWidth="1"/>
    <col min="9217" max="9217" width="2.7109375" style="36" customWidth="1"/>
    <col min="9218" max="9218" width="18.5703125" style="36" customWidth="1"/>
    <col min="9219" max="9219" width="1.28515625" style="36" customWidth="1"/>
    <col min="9220" max="9220" width="58.85546875" style="36" customWidth="1"/>
    <col min="9221" max="9222" width="11.42578125" style="36"/>
    <col min="9223" max="9223" width="2.140625" style="36" customWidth="1"/>
    <col min="9224" max="9224" width="11.42578125" style="36"/>
    <col min="9225" max="9225" width="9.5703125" style="36" customWidth="1"/>
    <col min="9226" max="9471" width="11.42578125" style="36"/>
    <col min="9472" max="9472" width="0.140625" style="36" customWidth="1"/>
    <col min="9473" max="9473" width="2.7109375" style="36" customWidth="1"/>
    <col min="9474" max="9474" width="18.5703125" style="36" customWidth="1"/>
    <col min="9475" max="9475" width="1.28515625" style="36" customWidth="1"/>
    <col min="9476" max="9476" width="58.85546875" style="36" customWidth="1"/>
    <col min="9477" max="9478" width="11.42578125" style="36"/>
    <col min="9479" max="9479" width="2.140625" style="36" customWidth="1"/>
    <col min="9480" max="9480" width="11.42578125" style="36"/>
    <col min="9481" max="9481" width="9.5703125" style="36" customWidth="1"/>
    <col min="9482" max="9727" width="11.42578125" style="36"/>
    <col min="9728" max="9728" width="0.140625" style="36" customWidth="1"/>
    <col min="9729" max="9729" width="2.7109375" style="36" customWidth="1"/>
    <col min="9730" max="9730" width="18.5703125" style="36" customWidth="1"/>
    <col min="9731" max="9731" width="1.28515625" style="36" customWidth="1"/>
    <col min="9732" max="9732" width="58.85546875" style="36" customWidth="1"/>
    <col min="9733" max="9734" width="11.42578125" style="36"/>
    <col min="9735" max="9735" width="2.140625" style="36" customWidth="1"/>
    <col min="9736" max="9736" width="11.42578125" style="36"/>
    <col min="9737" max="9737" width="9.5703125" style="36" customWidth="1"/>
    <col min="9738" max="9983" width="11.42578125" style="36"/>
    <col min="9984" max="9984" width="0.140625" style="36" customWidth="1"/>
    <col min="9985" max="9985" width="2.7109375" style="36" customWidth="1"/>
    <col min="9986" max="9986" width="18.5703125" style="36" customWidth="1"/>
    <col min="9987" max="9987" width="1.28515625" style="36" customWidth="1"/>
    <col min="9988" max="9988" width="58.85546875" style="36" customWidth="1"/>
    <col min="9989" max="9990" width="11.42578125" style="36"/>
    <col min="9991" max="9991" width="2.140625" style="36" customWidth="1"/>
    <col min="9992" max="9992" width="11.42578125" style="36"/>
    <col min="9993" max="9993" width="9.5703125" style="36" customWidth="1"/>
    <col min="9994" max="10239" width="11.42578125" style="36"/>
    <col min="10240" max="10240" width="0.140625" style="36" customWidth="1"/>
    <col min="10241" max="10241" width="2.7109375" style="36" customWidth="1"/>
    <col min="10242" max="10242" width="18.5703125" style="36" customWidth="1"/>
    <col min="10243" max="10243" width="1.28515625" style="36" customWidth="1"/>
    <col min="10244" max="10244" width="58.85546875" style="36" customWidth="1"/>
    <col min="10245" max="10246" width="11.42578125" style="36"/>
    <col min="10247" max="10247" width="2.140625" style="36" customWidth="1"/>
    <col min="10248" max="10248" width="11.42578125" style="36"/>
    <col min="10249" max="10249" width="9.5703125" style="36" customWidth="1"/>
    <col min="10250" max="10495" width="11.42578125" style="36"/>
    <col min="10496" max="10496" width="0.140625" style="36" customWidth="1"/>
    <col min="10497" max="10497" width="2.7109375" style="36" customWidth="1"/>
    <col min="10498" max="10498" width="18.5703125" style="36" customWidth="1"/>
    <col min="10499" max="10499" width="1.28515625" style="36" customWidth="1"/>
    <col min="10500" max="10500" width="58.85546875" style="36" customWidth="1"/>
    <col min="10501" max="10502" width="11.42578125" style="36"/>
    <col min="10503" max="10503" width="2.140625" style="36" customWidth="1"/>
    <col min="10504" max="10504" width="11.42578125" style="36"/>
    <col min="10505" max="10505" width="9.5703125" style="36" customWidth="1"/>
    <col min="10506" max="10751" width="11.42578125" style="36"/>
    <col min="10752" max="10752" width="0.140625" style="36" customWidth="1"/>
    <col min="10753" max="10753" width="2.7109375" style="36" customWidth="1"/>
    <col min="10754" max="10754" width="18.5703125" style="36" customWidth="1"/>
    <col min="10755" max="10755" width="1.28515625" style="36" customWidth="1"/>
    <col min="10756" max="10756" width="58.85546875" style="36" customWidth="1"/>
    <col min="10757" max="10758" width="11.42578125" style="36"/>
    <col min="10759" max="10759" width="2.140625" style="36" customWidth="1"/>
    <col min="10760" max="10760" width="11.42578125" style="36"/>
    <col min="10761" max="10761" width="9.5703125" style="36" customWidth="1"/>
    <col min="10762" max="11007" width="11.42578125" style="36"/>
    <col min="11008" max="11008" width="0.140625" style="36" customWidth="1"/>
    <col min="11009" max="11009" width="2.7109375" style="36" customWidth="1"/>
    <col min="11010" max="11010" width="18.5703125" style="36" customWidth="1"/>
    <col min="11011" max="11011" width="1.28515625" style="36" customWidth="1"/>
    <col min="11012" max="11012" width="58.85546875" style="36" customWidth="1"/>
    <col min="11013" max="11014" width="11.42578125" style="36"/>
    <col min="11015" max="11015" width="2.140625" style="36" customWidth="1"/>
    <col min="11016" max="11016" width="11.42578125" style="36"/>
    <col min="11017" max="11017" width="9.5703125" style="36" customWidth="1"/>
    <col min="11018" max="11263" width="11.42578125" style="36"/>
    <col min="11264" max="11264" width="0.140625" style="36" customWidth="1"/>
    <col min="11265" max="11265" width="2.7109375" style="36" customWidth="1"/>
    <col min="11266" max="11266" width="18.5703125" style="36" customWidth="1"/>
    <col min="11267" max="11267" width="1.28515625" style="36" customWidth="1"/>
    <col min="11268" max="11268" width="58.85546875" style="36" customWidth="1"/>
    <col min="11269" max="11270" width="11.42578125" style="36"/>
    <col min="11271" max="11271" width="2.140625" style="36" customWidth="1"/>
    <col min="11272" max="11272" width="11.42578125" style="36"/>
    <col min="11273" max="11273" width="9.5703125" style="36" customWidth="1"/>
    <col min="11274" max="11519" width="11.42578125" style="36"/>
    <col min="11520" max="11520" width="0.140625" style="36" customWidth="1"/>
    <col min="11521" max="11521" width="2.7109375" style="36" customWidth="1"/>
    <col min="11522" max="11522" width="18.5703125" style="36" customWidth="1"/>
    <col min="11523" max="11523" width="1.28515625" style="36" customWidth="1"/>
    <col min="11524" max="11524" width="58.85546875" style="36" customWidth="1"/>
    <col min="11525" max="11526" width="11.42578125" style="36"/>
    <col min="11527" max="11527" width="2.140625" style="36" customWidth="1"/>
    <col min="11528" max="11528" width="11.42578125" style="36"/>
    <col min="11529" max="11529" width="9.5703125" style="36" customWidth="1"/>
    <col min="11530" max="11775" width="11.42578125" style="36"/>
    <col min="11776" max="11776" width="0.140625" style="36" customWidth="1"/>
    <col min="11777" max="11777" width="2.7109375" style="36" customWidth="1"/>
    <col min="11778" max="11778" width="18.5703125" style="36" customWidth="1"/>
    <col min="11779" max="11779" width="1.28515625" style="36" customWidth="1"/>
    <col min="11780" max="11780" width="58.85546875" style="36" customWidth="1"/>
    <col min="11781" max="11782" width="11.42578125" style="36"/>
    <col min="11783" max="11783" width="2.140625" style="36" customWidth="1"/>
    <col min="11784" max="11784" width="11.42578125" style="36"/>
    <col min="11785" max="11785" width="9.5703125" style="36" customWidth="1"/>
    <col min="11786" max="12031" width="11.42578125" style="36"/>
    <col min="12032" max="12032" width="0.140625" style="36" customWidth="1"/>
    <col min="12033" max="12033" width="2.7109375" style="36" customWidth="1"/>
    <col min="12034" max="12034" width="18.5703125" style="36" customWidth="1"/>
    <col min="12035" max="12035" width="1.28515625" style="36" customWidth="1"/>
    <col min="12036" max="12036" width="58.85546875" style="36" customWidth="1"/>
    <col min="12037" max="12038" width="11.42578125" style="36"/>
    <col min="12039" max="12039" width="2.140625" style="36" customWidth="1"/>
    <col min="12040" max="12040" width="11.42578125" style="36"/>
    <col min="12041" max="12041" width="9.5703125" style="36" customWidth="1"/>
    <col min="12042" max="12287" width="11.42578125" style="36"/>
    <col min="12288" max="12288" width="0.140625" style="36" customWidth="1"/>
    <col min="12289" max="12289" width="2.7109375" style="36" customWidth="1"/>
    <col min="12290" max="12290" width="18.5703125" style="36" customWidth="1"/>
    <col min="12291" max="12291" width="1.28515625" style="36" customWidth="1"/>
    <col min="12292" max="12292" width="58.85546875" style="36" customWidth="1"/>
    <col min="12293" max="12294" width="11.42578125" style="36"/>
    <col min="12295" max="12295" width="2.140625" style="36" customWidth="1"/>
    <col min="12296" max="12296" width="11.42578125" style="36"/>
    <col min="12297" max="12297" width="9.5703125" style="36" customWidth="1"/>
    <col min="12298" max="12543" width="11.42578125" style="36"/>
    <col min="12544" max="12544" width="0.140625" style="36" customWidth="1"/>
    <col min="12545" max="12545" width="2.7109375" style="36" customWidth="1"/>
    <col min="12546" max="12546" width="18.5703125" style="36" customWidth="1"/>
    <col min="12547" max="12547" width="1.28515625" style="36" customWidth="1"/>
    <col min="12548" max="12548" width="58.85546875" style="36" customWidth="1"/>
    <col min="12549" max="12550" width="11.42578125" style="36"/>
    <col min="12551" max="12551" width="2.140625" style="36" customWidth="1"/>
    <col min="12552" max="12552" width="11.42578125" style="36"/>
    <col min="12553" max="12553" width="9.5703125" style="36" customWidth="1"/>
    <col min="12554" max="12799" width="11.42578125" style="36"/>
    <col min="12800" max="12800" width="0.140625" style="36" customWidth="1"/>
    <col min="12801" max="12801" width="2.7109375" style="36" customWidth="1"/>
    <col min="12802" max="12802" width="18.5703125" style="36" customWidth="1"/>
    <col min="12803" max="12803" width="1.28515625" style="36" customWidth="1"/>
    <col min="12804" max="12804" width="58.85546875" style="36" customWidth="1"/>
    <col min="12805" max="12806" width="11.42578125" style="36"/>
    <col min="12807" max="12807" width="2.140625" style="36" customWidth="1"/>
    <col min="12808" max="12808" width="11.42578125" style="36"/>
    <col min="12809" max="12809" width="9.5703125" style="36" customWidth="1"/>
    <col min="12810" max="13055" width="11.42578125" style="36"/>
    <col min="13056" max="13056" width="0.140625" style="36" customWidth="1"/>
    <col min="13057" max="13057" width="2.7109375" style="36" customWidth="1"/>
    <col min="13058" max="13058" width="18.5703125" style="36" customWidth="1"/>
    <col min="13059" max="13059" width="1.28515625" style="36" customWidth="1"/>
    <col min="13060" max="13060" width="58.85546875" style="36" customWidth="1"/>
    <col min="13061" max="13062" width="11.42578125" style="36"/>
    <col min="13063" max="13063" width="2.140625" style="36" customWidth="1"/>
    <col min="13064" max="13064" width="11.42578125" style="36"/>
    <col min="13065" max="13065" width="9.5703125" style="36" customWidth="1"/>
    <col min="13066" max="13311" width="11.42578125" style="36"/>
    <col min="13312" max="13312" width="0.140625" style="36" customWidth="1"/>
    <col min="13313" max="13313" width="2.7109375" style="36" customWidth="1"/>
    <col min="13314" max="13314" width="18.5703125" style="36" customWidth="1"/>
    <col min="13315" max="13315" width="1.28515625" style="36" customWidth="1"/>
    <col min="13316" max="13316" width="58.85546875" style="36" customWidth="1"/>
    <col min="13317" max="13318" width="11.42578125" style="36"/>
    <col min="13319" max="13319" width="2.140625" style="36" customWidth="1"/>
    <col min="13320" max="13320" width="11.42578125" style="36"/>
    <col min="13321" max="13321" width="9.5703125" style="36" customWidth="1"/>
    <col min="13322" max="13567" width="11.42578125" style="36"/>
    <col min="13568" max="13568" width="0.140625" style="36" customWidth="1"/>
    <col min="13569" max="13569" width="2.7109375" style="36" customWidth="1"/>
    <col min="13570" max="13570" width="18.5703125" style="36" customWidth="1"/>
    <col min="13571" max="13571" width="1.28515625" style="36" customWidth="1"/>
    <col min="13572" max="13572" width="58.85546875" style="36" customWidth="1"/>
    <col min="13573" max="13574" width="11.42578125" style="36"/>
    <col min="13575" max="13575" width="2.140625" style="36" customWidth="1"/>
    <col min="13576" max="13576" width="11.42578125" style="36"/>
    <col min="13577" max="13577" width="9.5703125" style="36" customWidth="1"/>
    <col min="13578" max="13823" width="11.42578125" style="36"/>
    <col min="13824" max="13824" width="0.140625" style="36" customWidth="1"/>
    <col min="13825" max="13825" width="2.7109375" style="36" customWidth="1"/>
    <col min="13826" max="13826" width="18.5703125" style="36" customWidth="1"/>
    <col min="13827" max="13827" width="1.28515625" style="36" customWidth="1"/>
    <col min="13828" max="13828" width="58.85546875" style="36" customWidth="1"/>
    <col min="13829" max="13830" width="11.42578125" style="36"/>
    <col min="13831" max="13831" width="2.140625" style="36" customWidth="1"/>
    <col min="13832" max="13832" width="11.42578125" style="36"/>
    <col min="13833" max="13833" width="9.5703125" style="36" customWidth="1"/>
    <col min="13834" max="14079" width="11.42578125" style="36"/>
    <col min="14080" max="14080" width="0.140625" style="36" customWidth="1"/>
    <col min="14081" max="14081" width="2.7109375" style="36" customWidth="1"/>
    <col min="14082" max="14082" width="18.5703125" style="36" customWidth="1"/>
    <col min="14083" max="14083" width="1.28515625" style="36" customWidth="1"/>
    <col min="14084" max="14084" width="58.85546875" style="36" customWidth="1"/>
    <col min="14085" max="14086" width="11.42578125" style="36"/>
    <col min="14087" max="14087" width="2.140625" style="36" customWidth="1"/>
    <col min="14088" max="14088" width="11.42578125" style="36"/>
    <col min="14089" max="14089" width="9.5703125" style="36" customWidth="1"/>
    <col min="14090" max="14335" width="11.42578125" style="36"/>
    <col min="14336" max="14336" width="0.140625" style="36" customWidth="1"/>
    <col min="14337" max="14337" width="2.7109375" style="36" customWidth="1"/>
    <col min="14338" max="14338" width="18.5703125" style="36" customWidth="1"/>
    <col min="14339" max="14339" width="1.28515625" style="36" customWidth="1"/>
    <col min="14340" max="14340" width="58.85546875" style="36" customWidth="1"/>
    <col min="14341" max="14342" width="11.42578125" style="36"/>
    <col min="14343" max="14343" width="2.140625" style="36" customWidth="1"/>
    <col min="14344" max="14344" width="11.42578125" style="36"/>
    <col min="14345" max="14345" width="9.5703125" style="36" customWidth="1"/>
    <col min="14346" max="14591" width="11.42578125" style="36"/>
    <col min="14592" max="14592" width="0.140625" style="36" customWidth="1"/>
    <col min="14593" max="14593" width="2.7109375" style="36" customWidth="1"/>
    <col min="14594" max="14594" width="18.5703125" style="36" customWidth="1"/>
    <col min="14595" max="14595" width="1.28515625" style="36" customWidth="1"/>
    <col min="14596" max="14596" width="58.85546875" style="36" customWidth="1"/>
    <col min="14597" max="14598" width="11.42578125" style="36"/>
    <col min="14599" max="14599" width="2.140625" style="36" customWidth="1"/>
    <col min="14600" max="14600" width="11.42578125" style="36"/>
    <col min="14601" max="14601" width="9.5703125" style="36" customWidth="1"/>
    <col min="14602" max="14847" width="11.42578125" style="36"/>
    <col min="14848" max="14848" width="0.140625" style="36" customWidth="1"/>
    <col min="14849" max="14849" width="2.7109375" style="36" customWidth="1"/>
    <col min="14850" max="14850" width="18.5703125" style="36" customWidth="1"/>
    <col min="14851" max="14851" width="1.28515625" style="36" customWidth="1"/>
    <col min="14852" max="14852" width="58.85546875" style="36" customWidth="1"/>
    <col min="14853" max="14854" width="11.42578125" style="36"/>
    <col min="14855" max="14855" width="2.140625" style="36" customWidth="1"/>
    <col min="14856" max="14856" width="11.42578125" style="36"/>
    <col min="14857" max="14857" width="9.5703125" style="36" customWidth="1"/>
    <col min="14858" max="15103" width="11.42578125" style="36"/>
    <col min="15104" max="15104" width="0.140625" style="36" customWidth="1"/>
    <col min="15105" max="15105" width="2.7109375" style="36" customWidth="1"/>
    <col min="15106" max="15106" width="18.5703125" style="36" customWidth="1"/>
    <col min="15107" max="15107" width="1.28515625" style="36" customWidth="1"/>
    <col min="15108" max="15108" width="58.85546875" style="36" customWidth="1"/>
    <col min="15109" max="15110" width="11.42578125" style="36"/>
    <col min="15111" max="15111" width="2.140625" style="36" customWidth="1"/>
    <col min="15112" max="15112" width="11.42578125" style="36"/>
    <col min="15113" max="15113" width="9.5703125" style="36" customWidth="1"/>
    <col min="15114" max="15359" width="11.42578125" style="36"/>
    <col min="15360" max="15360" width="0.140625" style="36" customWidth="1"/>
    <col min="15361" max="15361" width="2.7109375" style="36" customWidth="1"/>
    <col min="15362" max="15362" width="18.5703125" style="36" customWidth="1"/>
    <col min="15363" max="15363" width="1.28515625" style="36" customWidth="1"/>
    <col min="15364" max="15364" width="58.85546875" style="36" customWidth="1"/>
    <col min="15365" max="15366" width="11.42578125" style="36"/>
    <col min="15367" max="15367" width="2.140625" style="36" customWidth="1"/>
    <col min="15368" max="15368" width="11.42578125" style="36"/>
    <col min="15369" max="15369" width="9.5703125" style="36" customWidth="1"/>
    <col min="15370" max="15615" width="11.42578125" style="36"/>
    <col min="15616" max="15616" width="0.140625" style="36" customWidth="1"/>
    <col min="15617" max="15617" width="2.7109375" style="36" customWidth="1"/>
    <col min="15618" max="15618" width="18.5703125" style="36" customWidth="1"/>
    <col min="15619" max="15619" width="1.28515625" style="36" customWidth="1"/>
    <col min="15620" max="15620" width="58.85546875" style="36" customWidth="1"/>
    <col min="15621" max="15622" width="11.42578125" style="36"/>
    <col min="15623" max="15623" width="2.140625" style="36" customWidth="1"/>
    <col min="15624" max="15624" width="11.42578125" style="36"/>
    <col min="15625" max="15625" width="9.5703125" style="36" customWidth="1"/>
    <col min="15626" max="15871" width="11.42578125" style="36"/>
    <col min="15872" max="15872" width="0.140625" style="36" customWidth="1"/>
    <col min="15873" max="15873" width="2.7109375" style="36" customWidth="1"/>
    <col min="15874" max="15874" width="18.5703125" style="36" customWidth="1"/>
    <col min="15875" max="15875" width="1.28515625" style="36" customWidth="1"/>
    <col min="15876" max="15876" width="58.85546875" style="36" customWidth="1"/>
    <col min="15877" max="15878" width="11.42578125" style="36"/>
    <col min="15879" max="15879" width="2.140625" style="36" customWidth="1"/>
    <col min="15880" max="15880" width="11.42578125" style="36"/>
    <col min="15881" max="15881" width="9.5703125" style="36" customWidth="1"/>
    <col min="15882" max="16127" width="11.42578125" style="36"/>
    <col min="16128" max="16128" width="0.140625" style="36" customWidth="1"/>
    <col min="16129" max="16129" width="2.7109375" style="36" customWidth="1"/>
    <col min="16130" max="16130" width="18.5703125" style="36" customWidth="1"/>
    <col min="16131" max="16131" width="1.28515625" style="36" customWidth="1"/>
    <col min="16132" max="16132" width="58.85546875" style="36" customWidth="1"/>
    <col min="16133" max="16134" width="11.42578125" style="36"/>
    <col min="16135" max="16135" width="2.140625" style="36" customWidth="1"/>
    <col min="16136" max="16136" width="11.42578125" style="36"/>
    <col min="16137" max="16137" width="9.5703125" style="36" customWidth="1"/>
    <col min="16138" max="16384" width="11.42578125" style="36"/>
  </cols>
  <sheetData>
    <row r="1" spans="2:7" s="26" customFormat="1" ht="0.75" customHeight="1"/>
    <row r="2" spans="2:7" s="26" customFormat="1" ht="21" customHeight="1">
      <c r="E2" s="1"/>
      <c r="G2" s="103" t="s">
        <v>1</v>
      </c>
    </row>
    <row r="3" spans="2:7" s="26" customFormat="1" ht="15" customHeight="1">
      <c r="E3" s="27"/>
      <c r="G3" s="104" t="str">
        <f>Indice!E3</f>
        <v>Enero 2020</v>
      </c>
    </row>
    <row r="4" spans="2:7" s="29" customFormat="1" ht="20.25" customHeight="1">
      <c r="B4" s="28"/>
      <c r="C4" s="102" t="s">
        <v>68</v>
      </c>
    </row>
    <row r="5" spans="2:7" s="29" customFormat="1" ht="12.75" customHeight="1">
      <c r="B5" s="28"/>
      <c r="C5" s="30"/>
    </row>
    <row r="6" spans="2:7" s="29" customFormat="1" ht="13.5" customHeight="1">
      <c r="B6" s="28"/>
      <c r="C6" s="31"/>
      <c r="D6" s="32"/>
      <c r="E6" s="32"/>
      <c r="F6" s="32"/>
    </row>
    <row r="7" spans="2:7" s="29" customFormat="1" ht="12.75" customHeight="1">
      <c r="B7" s="28"/>
      <c r="C7" s="321" t="s">
        <v>74</v>
      </c>
      <c r="D7" s="32"/>
      <c r="E7" s="39"/>
      <c r="F7" s="32"/>
    </row>
    <row r="8" spans="2:7" s="29" customFormat="1" ht="12.75" customHeight="1">
      <c r="B8" s="28"/>
      <c r="C8" s="321"/>
      <c r="D8" s="32"/>
      <c r="E8" s="39"/>
      <c r="F8" s="32"/>
    </row>
    <row r="9" spans="2:7" s="29" customFormat="1" ht="12.75" customHeight="1">
      <c r="B9" s="28"/>
      <c r="C9" s="321"/>
      <c r="D9" s="32"/>
      <c r="E9" s="39"/>
      <c r="F9" s="32"/>
    </row>
    <row r="10" spans="2:7" s="29" customFormat="1" ht="12.75" customHeight="1">
      <c r="B10" s="28"/>
      <c r="C10" s="321"/>
      <c r="D10" s="32"/>
      <c r="E10" s="39"/>
      <c r="F10" s="32"/>
    </row>
    <row r="11" spans="2:7" s="29" customFormat="1" ht="12.75" customHeight="1">
      <c r="B11" s="28"/>
      <c r="C11" s="134"/>
      <c r="D11" s="32"/>
      <c r="E11" s="32"/>
      <c r="F11" s="32"/>
    </row>
    <row r="12" spans="2:7" s="29" customFormat="1" ht="12.75" customHeight="1">
      <c r="B12" s="28"/>
      <c r="D12" s="32"/>
      <c r="E12" s="32"/>
      <c r="F12" s="32"/>
    </row>
    <row r="13" spans="2:7" s="29" customFormat="1" ht="12.75" customHeight="1">
      <c r="B13" s="28"/>
      <c r="D13" s="32"/>
      <c r="E13" s="32"/>
      <c r="F13" s="32"/>
    </row>
    <row r="14" spans="2:7" s="29" customFormat="1" ht="12.75" customHeight="1">
      <c r="B14" s="28"/>
      <c r="D14" s="32"/>
      <c r="E14" s="32"/>
      <c r="F14" s="32"/>
    </row>
    <row r="15" spans="2:7" s="29" customFormat="1" ht="12.75" customHeight="1">
      <c r="B15" s="28"/>
      <c r="D15" s="32"/>
      <c r="E15" s="32"/>
      <c r="F15" s="32"/>
    </row>
    <row r="16" spans="2:7" s="29" customFormat="1" ht="12.75" customHeight="1">
      <c r="B16" s="28"/>
      <c r="D16" s="32"/>
      <c r="E16" s="32"/>
      <c r="F16" s="32"/>
    </row>
    <row r="17" spans="2:7" s="29" customFormat="1" ht="12.75" customHeight="1">
      <c r="B17" s="28"/>
      <c r="D17" s="32"/>
      <c r="E17" s="32"/>
      <c r="F17" s="32"/>
    </row>
    <row r="18" spans="2:7" s="29" customFormat="1" ht="12.75" customHeight="1">
      <c r="B18" s="28"/>
      <c r="C18" s="35"/>
      <c r="D18" s="32"/>
      <c r="E18" s="32"/>
      <c r="F18" s="32"/>
    </row>
    <row r="19" spans="2:7" s="29" customFormat="1" ht="12.75" customHeight="1">
      <c r="B19" s="28"/>
      <c r="C19" s="31"/>
      <c r="D19" s="32"/>
      <c r="E19" s="32"/>
      <c r="F19" s="32"/>
    </row>
    <row r="20" spans="2:7" s="29" customFormat="1" ht="12.75" customHeight="1">
      <c r="B20" s="28"/>
      <c r="C20" s="31"/>
      <c r="D20" s="32"/>
      <c r="E20" s="32"/>
      <c r="F20" s="32"/>
    </row>
    <row r="21" spans="2:7" s="29" customFormat="1" ht="12.75" customHeight="1">
      <c r="B21" s="28"/>
      <c r="C21" s="31"/>
      <c r="D21" s="32"/>
      <c r="E21" s="32"/>
      <c r="F21" s="32"/>
    </row>
    <row r="22" spans="2:7">
      <c r="E22" s="113"/>
      <c r="G22" s="299"/>
    </row>
    <row r="23" spans="2:7">
      <c r="E23" s="37"/>
    </row>
    <row r="24" spans="2:7">
      <c r="E24" s="38"/>
    </row>
    <row r="25" spans="2:7" ht="12.75" customHeight="1">
      <c r="C25" s="40"/>
    </row>
    <row r="26" spans="2:7">
      <c r="C26" s="40"/>
    </row>
    <row r="27" spans="2:7">
      <c r="C27" s="40"/>
    </row>
    <row r="28" spans="2:7">
      <c r="C28" s="34"/>
    </row>
    <row r="30" spans="2:7" ht="12.75" customHeight="1"/>
  </sheetData>
  <mergeCells count="1">
    <mergeCell ref="C7:C10"/>
  </mergeCells>
  <printOptions horizontalCentered="1" verticalCentered="1"/>
  <pageMargins left="0.78740157480314965" right="0.78740157480314965" top="0.98425196850393704" bottom="0.98425196850393704" header="0" footer="0"/>
  <pageSetup paperSize="9" scale="89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5"/>
  <dimension ref="C1:Y51"/>
  <sheetViews>
    <sheetView showGridLines="0" showRowColHeaders="0" topLeftCell="B2" workbookViewId="0">
      <selection activeCell="B2" sqref="B2"/>
    </sheetView>
  </sheetViews>
  <sheetFormatPr baseColWidth="10" defaultRowHeight="12.75"/>
  <cols>
    <col min="1" max="1" width="0.140625" customWidth="1"/>
    <col min="2" max="2" width="2.7109375" customWidth="1"/>
    <col min="3" max="3" width="23.7109375" customWidth="1"/>
    <col min="4" max="4" width="1.28515625" customWidth="1"/>
    <col min="5" max="5" width="105.7109375" customWidth="1"/>
    <col min="7" max="7" width="30.28515625" bestFit="1" customWidth="1"/>
  </cols>
  <sheetData>
    <row r="1" spans="3:25" ht="0.6" customHeight="1"/>
    <row r="2" spans="3:25" ht="21" customHeight="1">
      <c r="E2" s="103" t="s">
        <v>1</v>
      </c>
    </row>
    <row r="3" spans="3:25" ht="15" customHeight="1">
      <c r="E3" s="112" t="str">
        <f>Indice!E3</f>
        <v>Enero 2020</v>
      </c>
    </row>
    <row r="4" spans="3:25" ht="19.899999999999999" customHeight="1">
      <c r="C4" s="102" t="s">
        <v>68</v>
      </c>
    </row>
    <row r="5" spans="3:25" ht="12.6" customHeight="1"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</row>
    <row r="7" spans="3:25" ht="12.75" customHeight="1">
      <c r="C7" s="321" t="s">
        <v>62</v>
      </c>
      <c r="E7" s="4"/>
    </row>
    <row r="8" spans="3:25">
      <c r="C8" s="321"/>
      <c r="E8" s="4"/>
    </row>
    <row r="9" spans="3:25">
      <c r="C9" s="321"/>
      <c r="E9" s="4"/>
    </row>
    <row r="10" spans="3:25">
      <c r="E10" s="4"/>
    </row>
    <row r="11" spans="3:25">
      <c r="E11" s="4"/>
    </row>
    <row r="12" spans="3:25">
      <c r="E12" s="4"/>
    </row>
    <row r="13" spans="3:25">
      <c r="E13" s="4"/>
    </row>
    <row r="14" spans="3:25">
      <c r="E14" s="4"/>
    </row>
    <row r="15" spans="3:25">
      <c r="E15" s="4"/>
    </row>
    <row r="16" spans="3:25">
      <c r="E16" s="4"/>
    </row>
    <row r="17" spans="5:5">
      <c r="E17" s="4"/>
    </row>
    <row r="18" spans="5:5">
      <c r="E18" s="4"/>
    </row>
    <row r="19" spans="5:5">
      <c r="E19" s="4"/>
    </row>
    <row r="20" spans="5:5">
      <c r="E20" s="4"/>
    </row>
    <row r="21" spans="5:5">
      <c r="E21" s="4"/>
    </row>
    <row r="22" spans="5:5">
      <c r="E22" s="4"/>
    </row>
    <row r="26" spans="5:5">
      <c r="E26" s="41"/>
    </row>
    <row r="40" spans="3:5">
      <c r="E40" s="41"/>
    </row>
    <row r="42" spans="3:5">
      <c r="C42" s="119"/>
    </row>
    <row r="43" spans="3:5">
      <c r="C43" s="119"/>
    </row>
    <row r="44" spans="3:5">
      <c r="C44" s="119"/>
    </row>
    <row r="50" spans="8:20"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</row>
    <row r="51" spans="8:20"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</row>
  </sheetData>
  <mergeCells count="1">
    <mergeCell ref="C7:C9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6"/>
  <dimension ref="C1:Y65"/>
  <sheetViews>
    <sheetView showGridLines="0" showRowColHeaders="0" topLeftCell="A2" workbookViewId="0">
      <selection activeCell="J17" sqref="J17"/>
    </sheetView>
  </sheetViews>
  <sheetFormatPr baseColWidth="10" defaultRowHeight="12.75"/>
  <cols>
    <col min="1" max="1" width="0.140625" customWidth="1"/>
    <col min="2" max="2" width="2.7109375" customWidth="1"/>
    <col min="3" max="3" width="23.7109375" customWidth="1"/>
    <col min="4" max="4" width="1.28515625" customWidth="1"/>
    <col min="5" max="5" width="105.7109375" customWidth="1"/>
    <col min="7" max="7" width="30.28515625" bestFit="1" customWidth="1"/>
  </cols>
  <sheetData>
    <row r="1" spans="3:25" ht="0.6" customHeight="1"/>
    <row r="2" spans="3:25" ht="21" customHeight="1">
      <c r="E2" s="103" t="s">
        <v>1</v>
      </c>
    </row>
    <row r="3" spans="3:25" ht="15" customHeight="1">
      <c r="E3" s="112" t="str">
        <f>Indice!E3</f>
        <v>Enero 2020</v>
      </c>
    </row>
    <row r="4" spans="3:25" ht="19.899999999999999" customHeight="1">
      <c r="C4" s="102" t="s">
        <v>68</v>
      </c>
    </row>
    <row r="5" spans="3:25" ht="12.6" customHeight="1"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</row>
    <row r="7" spans="3:25">
      <c r="C7" s="321" t="s">
        <v>615</v>
      </c>
      <c r="E7" s="4"/>
    </row>
    <row r="8" spans="3:25">
      <c r="C8" s="321"/>
      <c r="E8" s="4"/>
    </row>
    <row r="9" spans="3:25">
      <c r="C9" s="321"/>
      <c r="E9" s="4"/>
    </row>
    <row r="10" spans="3:25">
      <c r="E10" s="4"/>
    </row>
    <row r="11" spans="3:25">
      <c r="E11" s="4"/>
    </row>
    <row r="12" spans="3:25">
      <c r="E12" s="4"/>
    </row>
    <row r="13" spans="3:25">
      <c r="E13" s="4"/>
    </row>
    <row r="14" spans="3:25">
      <c r="E14" s="4"/>
    </row>
    <row r="15" spans="3:25">
      <c r="E15" s="4"/>
    </row>
    <row r="16" spans="3:25">
      <c r="E16" s="4"/>
    </row>
    <row r="17" spans="3:5">
      <c r="E17" s="4"/>
    </row>
    <row r="18" spans="3:5">
      <c r="E18" s="4"/>
    </row>
    <row r="19" spans="3:5">
      <c r="E19" s="4"/>
    </row>
    <row r="20" spans="3:5">
      <c r="E20" s="4"/>
    </row>
    <row r="21" spans="3:5">
      <c r="E21" s="4"/>
    </row>
    <row r="22" spans="3:5">
      <c r="E22" s="4"/>
    </row>
    <row r="23" spans="3:5">
      <c r="E23" s="41"/>
    </row>
    <row r="25" spans="3:5">
      <c r="C25" s="43"/>
    </row>
    <row r="26" spans="3:5">
      <c r="C26" s="43"/>
    </row>
    <row r="27" spans="3:5">
      <c r="C27" s="43"/>
    </row>
    <row r="33" spans="5:20" ht="12.75" customHeight="1"/>
    <row r="35" spans="5:20">
      <c r="G35" s="46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</row>
    <row r="36" spans="5:20">
      <c r="G36" s="46"/>
      <c r="H36" s="44"/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</row>
    <row r="37" spans="5:20">
      <c r="G37" s="46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</row>
    <row r="38" spans="5:20">
      <c r="G38" s="46"/>
      <c r="H38" s="44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</row>
    <row r="39" spans="5:20">
      <c r="G39" s="46"/>
    </row>
    <row r="40" spans="5:20">
      <c r="E40" s="41"/>
      <c r="G40" s="46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</row>
    <row r="41" spans="5:20">
      <c r="G41" s="46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</row>
    <row r="42" spans="5:20">
      <c r="G42" s="46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</row>
    <row r="43" spans="5:20">
      <c r="G43" s="46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</row>
    <row r="44" spans="5:20">
      <c r="G44" s="46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</row>
    <row r="45" spans="5:20">
      <c r="G45" s="46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</row>
    <row r="46" spans="5:20">
      <c r="G46" s="46"/>
    </row>
    <row r="47" spans="5:20">
      <c r="G47" s="46"/>
    </row>
    <row r="48" spans="5:20">
      <c r="G48" s="46"/>
    </row>
    <row r="49" spans="5:7">
      <c r="G49" s="46"/>
    </row>
    <row r="50" spans="5:7">
      <c r="G50" s="46"/>
    </row>
    <row r="51" spans="5:7">
      <c r="G51" s="46"/>
    </row>
    <row r="52" spans="5:7">
      <c r="G52" s="46"/>
    </row>
    <row r="53" spans="5:7">
      <c r="G53" s="46"/>
    </row>
    <row r="54" spans="5:7">
      <c r="G54" s="46"/>
    </row>
    <row r="55" spans="5:7">
      <c r="G55" s="46"/>
    </row>
    <row r="56" spans="5:7">
      <c r="G56" s="46"/>
    </row>
    <row r="57" spans="5:7">
      <c r="E57" s="41"/>
      <c r="G57" s="46"/>
    </row>
    <row r="58" spans="5:7">
      <c r="G58" s="46"/>
    </row>
    <row r="59" spans="5:7">
      <c r="G59" s="46"/>
    </row>
    <row r="60" spans="5:7">
      <c r="G60" s="46"/>
    </row>
    <row r="61" spans="5:7">
      <c r="G61" s="46"/>
    </row>
    <row r="62" spans="5:7">
      <c r="G62" s="46"/>
    </row>
    <row r="63" spans="5:7">
      <c r="G63" s="46"/>
    </row>
    <row r="64" spans="5:7">
      <c r="G64" s="46"/>
    </row>
    <row r="65" spans="7:7">
      <c r="G65" s="46"/>
    </row>
  </sheetData>
  <mergeCells count="1">
    <mergeCell ref="C7:C9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7"/>
  <dimension ref="C1:Y44"/>
  <sheetViews>
    <sheetView showGridLines="0" showRowColHeaders="0" topLeftCell="A2" workbookViewId="0">
      <selection activeCell="G35" sqref="G35"/>
    </sheetView>
  </sheetViews>
  <sheetFormatPr baseColWidth="10" defaultRowHeight="12.75"/>
  <cols>
    <col min="1" max="1" width="0.140625" customWidth="1"/>
    <col min="2" max="2" width="2.7109375" customWidth="1"/>
    <col min="3" max="3" width="23.7109375" customWidth="1"/>
    <col min="4" max="4" width="1.28515625" customWidth="1"/>
    <col min="5" max="5" width="105.7109375" customWidth="1"/>
    <col min="7" max="7" width="30.28515625" bestFit="1" customWidth="1"/>
  </cols>
  <sheetData>
    <row r="1" spans="3:25" ht="0.6" customHeight="1"/>
    <row r="2" spans="3:25" ht="21" customHeight="1">
      <c r="E2" s="103" t="s">
        <v>1</v>
      </c>
    </row>
    <row r="3" spans="3:25" ht="15" customHeight="1">
      <c r="E3" s="112" t="str">
        <f>Indice!E3</f>
        <v>Enero 2020</v>
      </c>
    </row>
    <row r="4" spans="3:25" ht="19.899999999999999" customHeight="1">
      <c r="C4" s="102" t="s">
        <v>68</v>
      </c>
    </row>
    <row r="5" spans="3:25" ht="12.6" customHeight="1"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</row>
    <row r="7" spans="3:25" ht="12.75" customHeight="1">
      <c r="C7" s="321" t="s">
        <v>55</v>
      </c>
      <c r="E7" s="4"/>
    </row>
    <row r="8" spans="3:25">
      <c r="C8" s="321"/>
      <c r="E8" s="4"/>
    </row>
    <row r="9" spans="3:25">
      <c r="C9" s="119"/>
      <c r="E9" s="4"/>
    </row>
    <row r="10" spans="3:25">
      <c r="E10" s="4"/>
    </row>
    <row r="11" spans="3:25">
      <c r="E11" s="4"/>
    </row>
    <row r="12" spans="3:25">
      <c r="E12" s="4"/>
    </row>
    <row r="13" spans="3:25">
      <c r="E13" s="4"/>
    </row>
    <row r="14" spans="3:25">
      <c r="E14" s="4"/>
    </row>
    <row r="15" spans="3:25">
      <c r="E15" s="4"/>
    </row>
    <row r="16" spans="3:25">
      <c r="E16" s="4"/>
    </row>
    <row r="17" spans="5:5">
      <c r="E17" s="4"/>
    </row>
    <row r="18" spans="5:5">
      <c r="E18" s="4"/>
    </row>
    <row r="19" spans="5:5">
      <c r="E19" s="4"/>
    </row>
    <row r="20" spans="5:5">
      <c r="E20" s="4"/>
    </row>
    <row r="21" spans="5:5">
      <c r="E21" s="4"/>
    </row>
    <row r="22" spans="5:5">
      <c r="E22" s="4"/>
    </row>
    <row r="26" spans="5:5">
      <c r="E26" s="113"/>
    </row>
    <row r="40" spans="3:5">
      <c r="E40" s="41"/>
    </row>
    <row r="42" spans="3:5">
      <c r="C42" s="119"/>
    </row>
    <row r="43" spans="3:5">
      <c r="C43" s="119"/>
    </row>
    <row r="44" spans="3:5">
      <c r="C44" s="119"/>
    </row>
  </sheetData>
  <mergeCells count="1">
    <mergeCell ref="C7:C8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8"/>
  <dimension ref="C1:Y44"/>
  <sheetViews>
    <sheetView showGridLines="0" showRowColHeaders="0" topLeftCell="A2" workbookViewId="0">
      <selection activeCell="G35" sqref="G35"/>
    </sheetView>
  </sheetViews>
  <sheetFormatPr baseColWidth="10" defaultRowHeight="12.75"/>
  <cols>
    <col min="1" max="1" width="0.140625" customWidth="1"/>
    <col min="2" max="2" width="2.7109375" customWidth="1"/>
    <col min="3" max="3" width="23.7109375" customWidth="1"/>
    <col min="4" max="4" width="1.28515625" customWidth="1"/>
    <col min="5" max="5" width="105.7109375" customWidth="1"/>
    <col min="7" max="7" width="30.28515625" bestFit="1" customWidth="1"/>
  </cols>
  <sheetData>
    <row r="1" spans="3:25" ht="0.6" customHeight="1"/>
    <row r="2" spans="3:25" ht="21" customHeight="1">
      <c r="E2" s="103" t="s">
        <v>1</v>
      </c>
    </row>
    <row r="3" spans="3:25" ht="15" customHeight="1">
      <c r="E3" s="112" t="str">
        <f>Indice!E3</f>
        <v>Enero 2020</v>
      </c>
    </row>
    <row r="4" spans="3:25" ht="19.899999999999999" customHeight="1">
      <c r="C4" s="102" t="s">
        <v>68</v>
      </c>
    </row>
    <row r="5" spans="3:25" ht="12.6" customHeight="1"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</row>
    <row r="7" spans="3:25" ht="12.75" customHeight="1">
      <c r="C7" s="321" t="s">
        <v>61</v>
      </c>
      <c r="E7" s="4"/>
    </row>
    <row r="8" spans="3:25">
      <c r="C8" s="321"/>
      <c r="E8" s="4"/>
    </row>
    <row r="9" spans="3:25">
      <c r="C9" s="119"/>
      <c r="E9" s="4"/>
    </row>
    <row r="10" spans="3:25">
      <c r="E10" s="4"/>
    </row>
    <row r="11" spans="3:25">
      <c r="E11" s="4"/>
    </row>
    <row r="12" spans="3:25">
      <c r="E12" s="4"/>
    </row>
    <row r="13" spans="3:25">
      <c r="E13" s="4"/>
    </row>
    <row r="14" spans="3:25">
      <c r="E14" s="4"/>
    </row>
    <row r="15" spans="3:25">
      <c r="E15" s="4"/>
    </row>
    <row r="16" spans="3:25">
      <c r="E16" s="4"/>
    </row>
    <row r="17" spans="5:5">
      <c r="E17" s="4"/>
    </row>
    <row r="18" spans="5:5">
      <c r="E18" s="4"/>
    </row>
    <row r="19" spans="5:5">
      <c r="E19" s="4"/>
    </row>
    <row r="20" spans="5:5">
      <c r="E20" s="4"/>
    </row>
    <row r="21" spans="5:5">
      <c r="E21" s="4"/>
    </row>
    <row r="22" spans="5:5">
      <c r="E22" s="4"/>
    </row>
    <row r="26" spans="5:5">
      <c r="E26" s="113"/>
    </row>
    <row r="40" spans="3:5">
      <c r="E40" s="41"/>
    </row>
    <row r="42" spans="3:5">
      <c r="C42" s="119"/>
    </row>
    <row r="43" spans="3:5">
      <c r="C43" s="119"/>
    </row>
    <row r="44" spans="3:5">
      <c r="C44" s="119"/>
    </row>
  </sheetData>
  <mergeCells count="1">
    <mergeCell ref="C7:C8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20</vt:i4>
      </vt:variant>
    </vt:vector>
  </HeadingPairs>
  <TitlesOfParts>
    <vt:vector size="20" baseType="lpstr">
      <vt:lpstr>Indice</vt:lpstr>
      <vt:lpstr>P1</vt:lpstr>
      <vt:lpstr>P2</vt:lpstr>
      <vt:lpstr>P3</vt:lpstr>
      <vt:lpstr>P4</vt:lpstr>
      <vt:lpstr>P5</vt:lpstr>
      <vt:lpstr>P6</vt:lpstr>
      <vt:lpstr>P7</vt:lpstr>
      <vt:lpstr>P8</vt:lpstr>
      <vt:lpstr>P9</vt:lpstr>
      <vt:lpstr>P10</vt:lpstr>
      <vt:lpstr>P11</vt:lpstr>
      <vt:lpstr>P12</vt:lpstr>
      <vt:lpstr>P13</vt:lpstr>
      <vt:lpstr>Data 1</vt:lpstr>
      <vt:lpstr>Dat_01</vt:lpstr>
      <vt:lpstr>Dat_02</vt:lpstr>
      <vt:lpstr>Data 2</vt:lpstr>
      <vt:lpstr>Data 3</vt:lpstr>
      <vt:lpstr>Data 4</vt:lpstr>
    </vt:vector>
  </TitlesOfParts>
  <Company>Red Electrica de España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SEVPENMA</dc:creator>
  <cp:lastModifiedBy>de la Fuente Perez, Roberto</cp:lastModifiedBy>
  <dcterms:created xsi:type="dcterms:W3CDTF">2016-08-09T07:04:21Z</dcterms:created>
  <dcterms:modified xsi:type="dcterms:W3CDTF">2020-02-14T12:22:55Z</dcterms:modified>
</cp:coreProperties>
</file>